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ian/Documents/Papers/Paper Queralt/Clinical Cancer Research/Queralt CCR final step/"/>
    </mc:Choice>
  </mc:AlternateContent>
  <xr:revisionPtr revIDLastSave="0" documentId="13_ncr:1_{B8DA781C-275E-3F4F-8F03-6A884CDD3BA4}" xr6:coauthVersionLast="47" xr6:coauthVersionMax="47" xr10:uidLastSave="{00000000-0000-0000-0000-000000000000}"/>
  <bookViews>
    <workbookView xWindow="33260" yWindow="-700" windowWidth="28800" windowHeight="16300" tabRatio="500" xr2:uid="{00000000-000D-0000-FFFF-FFFF00000000}"/>
  </bookViews>
  <sheets>
    <sheet name="CLINICAL RECORDS" sheetId="3" r:id="rId1"/>
  </sheets>
  <definedNames>
    <definedName name="_xlnm._FilterDatabase" localSheetId="0" hidden="1">'CLINICAL RECORDS'!$A$2:$K$51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3" l="1"/>
  <c r="H51" i="3" l="1"/>
  <c r="H50" i="3"/>
  <c r="H49" i="3"/>
  <c r="H48" i="3"/>
  <c r="H47" i="3"/>
  <c r="H46" i="3"/>
  <c r="H45" i="3"/>
  <c r="H44" i="3"/>
  <c r="H43" i="3"/>
  <c r="H42" i="3"/>
  <c r="H41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<sst xmlns="http://schemas.openxmlformats.org/spreadsheetml/2006/main" count="483" uniqueCount="101">
  <si>
    <t>PDX CODE</t>
  </si>
  <si>
    <t>extrahepatic</t>
  </si>
  <si>
    <t>intrahepatic</t>
  </si>
  <si>
    <t>Intrahepatic</t>
  </si>
  <si>
    <t>after 1st line</t>
  </si>
  <si>
    <t>after 3rd line</t>
  </si>
  <si>
    <t>after 2nd line</t>
  </si>
  <si>
    <t>during 1st line</t>
  </si>
  <si>
    <t>PDX (YES/NO)</t>
  </si>
  <si>
    <t>YES</t>
  </si>
  <si>
    <t>NO</t>
  </si>
  <si>
    <t>-</t>
  </si>
  <si>
    <t>Age at biopsy</t>
  </si>
  <si>
    <t>treatment naive</t>
  </si>
  <si>
    <t>Male</t>
  </si>
  <si>
    <t>Female</t>
  </si>
  <si>
    <t>Patient Code</t>
  </si>
  <si>
    <t>after adjuvant treatment</t>
  </si>
  <si>
    <t>Number of months from implantation to the obeservation of tumor growth</t>
  </si>
  <si>
    <t>Patient Gender</t>
  </si>
  <si>
    <t>Biopsy timing</t>
  </si>
  <si>
    <t>Biopsy site</t>
  </si>
  <si>
    <t>Liver Metastasis</t>
  </si>
  <si>
    <t xml:space="preserve">Metastasis supraclavicular lymph nodes </t>
  </si>
  <si>
    <t>Peritoneal Metastasis</t>
  </si>
  <si>
    <t>Bile Duct Primaray</t>
  </si>
  <si>
    <t>PDX41</t>
  </si>
  <si>
    <t>PDX58</t>
  </si>
  <si>
    <t>PDX62</t>
  </si>
  <si>
    <t>PDX67</t>
  </si>
  <si>
    <t>PDX68.2</t>
  </si>
  <si>
    <t>PDX75</t>
  </si>
  <si>
    <t>PDX75.2</t>
  </si>
  <si>
    <t>PDX78</t>
  </si>
  <si>
    <t>PDX84</t>
  </si>
  <si>
    <t>PDX85</t>
  </si>
  <si>
    <t>PDX96</t>
  </si>
  <si>
    <t>PDX104</t>
  </si>
  <si>
    <t>PDX118</t>
  </si>
  <si>
    <t>PDX119</t>
  </si>
  <si>
    <t>PDX120</t>
  </si>
  <si>
    <t>PDX123</t>
  </si>
  <si>
    <t>PDX132</t>
  </si>
  <si>
    <t>PDX133</t>
  </si>
  <si>
    <t>PDX345</t>
  </si>
  <si>
    <t>Patient-1</t>
  </si>
  <si>
    <t>Patient-2</t>
  </si>
  <si>
    <t>Patient-3</t>
  </si>
  <si>
    <t>Patient-4</t>
  </si>
  <si>
    <t>Patient-5</t>
  </si>
  <si>
    <t>Patient-6</t>
  </si>
  <si>
    <t>Patient-7</t>
  </si>
  <si>
    <t>Patient-8</t>
  </si>
  <si>
    <t>Patient-9</t>
  </si>
  <si>
    <t>Patient-10</t>
  </si>
  <si>
    <t>Patient-11</t>
  </si>
  <si>
    <t>Patient-12</t>
  </si>
  <si>
    <t>Patient-13</t>
  </si>
  <si>
    <t>Patient-14</t>
  </si>
  <si>
    <t>Patient-15</t>
  </si>
  <si>
    <t>Patient-16</t>
  </si>
  <si>
    <t>Patient-17</t>
  </si>
  <si>
    <t>Patient-18</t>
  </si>
  <si>
    <t>Patient-19</t>
  </si>
  <si>
    <t>Patient-20</t>
  </si>
  <si>
    <t>Patient-21</t>
  </si>
  <si>
    <t>Patient-22</t>
  </si>
  <si>
    <t>Patient-23</t>
  </si>
  <si>
    <t>Patient-24</t>
  </si>
  <si>
    <t>Patient-25</t>
  </si>
  <si>
    <t>Patient-26</t>
  </si>
  <si>
    <t>Patient-27</t>
  </si>
  <si>
    <t>Patient-28</t>
  </si>
  <si>
    <t>Patient-29</t>
  </si>
  <si>
    <t>Patient-30</t>
  </si>
  <si>
    <t>Patient-31</t>
  </si>
  <si>
    <t>Patient-32</t>
  </si>
  <si>
    <t>Patient-33</t>
  </si>
  <si>
    <t>Patient-34</t>
  </si>
  <si>
    <t>Patient-35</t>
  </si>
  <si>
    <t>Patient-36</t>
  </si>
  <si>
    <t>Patient-37</t>
  </si>
  <si>
    <t>Patient-38</t>
  </si>
  <si>
    <t>Patient-39</t>
  </si>
  <si>
    <t>Patient-40</t>
  </si>
  <si>
    <t>Patient-41</t>
  </si>
  <si>
    <t>Patient-42</t>
  </si>
  <si>
    <t>Patient-43</t>
  </si>
  <si>
    <t>Patient-44</t>
  </si>
  <si>
    <t>Patient-45</t>
  </si>
  <si>
    <t>Patient-46</t>
  </si>
  <si>
    <t>Patient-47</t>
  </si>
  <si>
    <t>Patient-48</t>
  </si>
  <si>
    <t>Patient-49</t>
  </si>
  <si>
    <t>Pathologic subtypes</t>
  </si>
  <si>
    <t>Biopsy method</t>
  </si>
  <si>
    <t>Ultrasoud-guided core biopsy</t>
  </si>
  <si>
    <t>Biopsy during surgery</t>
  </si>
  <si>
    <t>Race</t>
  </si>
  <si>
    <t>Caucasian</t>
  </si>
  <si>
    <t>Supplementary Table S2. Information of patient underwent the biopsy procedures.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</si>
</sst>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80808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Alignment="1"/>
    <xf numFmtId="0" fontId="9" fillId="0" borderId="0" xfId="0" applyFont="1" applyFill="1" applyAlignment="1">
      <alignment vertical="center"/>
    </xf>
    <xf numFmtId="0" fontId="10" fillId="0" borderId="0" xfId="0" applyFont="1"/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top"/>
    </xf>
    <xf numFmtId="0" fontId="8" fillId="0" borderId="0" xfId="0" applyFont="1" applyAlignment="1"/>
    <xf numFmtId="0" fontId="13" fillId="0" borderId="0" xfId="0" applyFont="1"/>
  </cellXfs>
  <cellStyles count="6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  <cellStyle name="Normal 2" xfId="2" xr:uid="{00000000-0005-0000-0000-00003D000000}"/>
    <cellStyle name="Normal 2 2" xfId="1" xr:uid="{00000000-0005-0000-0000-00003E000000}"/>
    <cellStyle name="Normal 2 2 2" xfId="3" xr:uid="{00000000-0005-0000-0000-00003F000000}"/>
    <cellStyle name="Normal_Hoja7" xfId="4" xr:uid="{00000000-0005-0000-0000-000040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zoomScale="80" zoomScaleNormal="80" zoomScalePageLayoutView="90" workbookViewId="0"/>
  </sheetViews>
  <sheetFormatPr baseColWidth="10" defaultColWidth="10.83203125" defaultRowHeight="16" x14ac:dyDescent="0.2"/>
  <cols>
    <col min="1" max="1" width="18.5" style="8" customWidth="1"/>
    <col min="2" max="2" width="16.6640625" style="8" bestFit="1" customWidth="1"/>
    <col min="3" max="3" width="16.6640625" style="8" customWidth="1"/>
    <col min="4" max="4" width="21.1640625" style="8" bestFit="1" customWidth="1"/>
    <col min="5" max="5" width="25" style="10" bestFit="1" customWidth="1"/>
    <col min="6" max="6" width="41" style="10" bestFit="1" customWidth="1"/>
    <col min="7" max="7" width="41" style="10" customWidth="1"/>
    <col min="8" max="8" width="15.33203125" style="11" bestFit="1" customWidth="1"/>
    <col min="9" max="9" width="17.5" style="8" bestFit="1" customWidth="1"/>
    <col min="10" max="10" width="10.83203125" style="8" bestFit="1" customWidth="1"/>
    <col min="11" max="11" width="14.33203125" style="8" bestFit="1" customWidth="1"/>
    <col min="12" max="16384" width="10.83203125" style="8"/>
  </cols>
  <sheetData>
    <row r="1" spans="1:11" ht="20" x14ac:dyDescent="0.2">
      <c r="A1" s="32" t="s">
        <v>100</v>
      </c>
      <c r="B1" s="33"/>
      <c r="C1" s="33"/>
      <c r="D1" s="33"/>
      <c r="E1" s="34"/>
    </row>
    <row r="2" spans="1:11" s="7" customFormat="1" ht="113" customHeight="1" x14ac:dyDescent="0.2">
      <c r="A2" s="1" t="s">
        <v>16</v>
      </c>
      <c r="B2" s="2" t="s">
        <v>19</v>
      </c>
      <c r="C2" s="31" t="s">
        <v>98</v>
      </c>
      <c r="D2" s="3" t="s">
        <v>94</v>
      </c>
      <c r="E2" s="4" t="s">
        <v>20</v>
      </c>
      <c r="F2" s="5" t="s">
        <v>21</v>
      </c>
      <c r="G2" s="5" t="s">
        <v>95</v>
      </c>
      <c r="H2" s="6" t="s">
        <v>12</v>
      </c>
      <c r="I2" s="1" t="s">
        <v>18</v>
      </c>
      <c r="J2" s="1" t="s">
        <v>8</v>
      </c>
      <c r="K2" s="1" t="s">
        <v>0</v>
      </c>
    </row>
    <row r="3" spans="1:11" x14ac:dyDescent="0.2">
      <c r="A3" s="13" t="s">
        <v>45</v>
      </c>
      <c r="B3" s="14" t="s">
        <v>14</v>
      </c>
      <c r="C3" s="14" t="s">
        <v>99</v>
      </c>
      <c r="D3" s="15" t="s">
        <v>1</v>
      </c>
      <c r="E3" s="16" t="s">
        <v>4</v>
      </c>
      <c r="F3" s="16" t="s">
        <v>22</v>
      </c>
      <c r="G3" s="16" t="s">
        <v>96</v>
      </c>
      <c r="H3" s="17">
        <v>76</v>
      </c>
      <c r="I3" s="18" t="s">
        <v>11</v>
      </c>
      <c r="J3" s="18" t="s">
        <v>10</v>
      </c>
      <c r="K3" s="19" t="s">
        <v>11</v>
      </c>
    </row>
    <row r="4" spans="1:11" s="9" customFormat="1" ht="20" customHeight="1" x14ac:dyDescent="0.2">
      <c r="A4" s="13" t="s">
        <v>46</v>
      </c>
      <c r="B4" s="18" t="s">
        <v>15</v>
      </c>
      <c r="C4" s="14" t="s">
        <v>99</v>
      </c>
      <c r="D4" s="15" t="s">
        <v>1</v>
      </c>
      <c r="E4" s="15" t="s">
        <v>6</v>
      </c>
      <c r="F4" s="16" t="s">
        <v>22</v>
      </c>
      <c r="G4" s="16" t="s">
        <v>96</v>
      </c>
      <c r="H4" s="17">
        <f>2016-1958</f>
        <v>58</v>
      </c>
      <c r="I4" s="18">
        <v>4.7</v>
      </c>
      <c r="J4" s="18" t="s">
        <v>9</v>
      </c>
      <c r="K4" s="18" t="s">
        <v>26</v>
      </c>
    </row>
    <row r="5" spans="1:11" s="7" customFormat="1" ht="14.25" customHeight="1" x14ac:dyDescent="0.2">
      <c r="A5" s="13" t="s">
        <v>47</v>
      </c>
      <c r="B5" s="18" t="s">
        <v>15</v>
      </c>
      <c r="C5" s="14" t="s">
        <v>99</v>
      </c>
      <c r="D5" s="15" t="s">
        <v>1</v>
      </c>
      <c r="E5" s="16" t="s">
        <v>5</v>
      </c>
      <c r="F5" s="16" t="s">
        <v>22</v>
      </c>
      <c r="G5" s="16" t="s">
        <v>96</v>
      </c>
      <c r="H5" s="17">
        <f>2017-1958</f>
        <v>59</v>
      </c>
      <c r="I5" s="18" t="s">
        <v>11</v>
      </c>
      <c r="J5" s="19" t="s">
        <v>10</v>
      </c>
      <c r="K5" s="19" t="s">
        <v>11</v>
      </c>
    </row>
    <row r="6" spans="1:11" s="7" customFormat="1" x14ac:dyDescent="0.2">
      <c r="A6" s="13" t="s">
        <v>48</v>
      </c>
      <c r="B6" s="18" t="s">
        <v>14</v>
      </c>
      <c r="C6" s="14" t="s">
        <v>99</v>
      </c>
      <c r="D6" s="15" t="s">
        <v>2</v>
      </c>
      <c r="E6" s="16" t="s">
        <v>6</v>
      </c>
      <c r="F6" s="16" t="s">
        <v>22</v>
      </c>
      <c r="G6" s="16" t="s">
        <v>96</v>
      </c>
      <c r="H6" s="17">
        <f>2017-1943</f>
        <v>74</v>
      </c>
      <c r="I6" s="18">
        <v>7.3</v>
      </c>
      <c r="J6" s="18" t="s">
        <v>9</v>
      </c>
      <c r="K6" s="19" t="s">
        <v>27</v>
      </c>
    </row>
    <row r="7" spans="1:11" s="7" customFormat="1" x14ac:dyDescent="0.2">
      <c r="A7" s="13" t="s">
        <v>49</v>
      </c>
      <c r="B7" s="18" t="s">
        <v>14</v>
      </c>
      <c r="C7" s="14" t="s">
        <v>99</v>
      </c>
      <c r="D7" s="15" t="s">
        <v>3</v>
      </c>
      <c r="E7" s="16" t="s">
        <v>6</v>
      </c>
      <c r="F7" s="16" t="s">
        <v>22</v>
      </c>
      <c r="G7" s="16" t="s">
        <v>96</v>
      </c>
      <c r="H7" s="17">
        <f>2017-1949</f>
        <v>68</v>
      </c>
      <c r="I7" s="20">
        <v>2.3666666666666667</v>
      </c>
      <c r="J7" s="19" t="s">
        <v>9</v>
      </c>
      <c r="K7" s="19" t="s">
        <v>28</v>
      </c>
    </row>
    <row r="8" spans="1:11" s="7" customFormat="1" x14ac:dyDescent="0.2">
      <c r="A8" s="13" t="s">
        <v>50</v>
      </c>
      <c r="B8" s="21" t="s">
        <v>14</v>
      </c>
      <c r="C8" s="14" t="s">
        <v>99</v>
      </c>
      <c r="D8" s="18" t="s">
        <v>2</v>
      </c>
      <c r="E8" s="16" t="s">
        <v>4</v>
      </c>
      <c r="F8" s="16" t="s">
        <v>22</v>
      </c>
      <c r="G8" s="16" t="s">
        <v>96</v>
      </c>
      <c r="H8" s="17">
        <f>2018-1960</f>
        <v>58</v>
      </c>
      <c r="I8" s="18" t="s">
        <v>11</v>
      </c>
      <c r="J8" s="19" t="s">
        <v>10</v>
      </c>
      <c r="K8" s="19" t="s">
        <v>11</v>
      </c>
    </row>
    <row r="9" spans="1:11" s="7" customFormat="1" x14ac:dyDescent="0.2">
      <c r="A9" s="13" t="s">
        <v>51</v>
      </c>
      <c r="B9" s="21" t="s">
        <v>15</v>
      </c>
      <c r="C9" s="14" t="s">
        <v>99</v>
      </c>
      <c r="D9" s="18" t="s">
        <v>2</v>
      </c>
      <c r="E9" s="16" t="s">
        <v>4</v>
      </c>
      <c r="F9" s="16" t="s">
        <v>22</v>
      </c>
      <c r="G9" s="16" t="s">
        <v>96</v>
      </c>
      <c r="H9" s="17">
        <f>2018-1956</f>
        <v>62</v>
      </c>
      <c r="I9" s="18" t="s">
        <v>11</v>
      </c>
      <c r="J9" s="19" t="s">
        <v>10</v>
      </c>
      <c r="K9" s="19" t="s">
        <v>11</v>
      </c>
    </row>
    <row r="10" spans="1:11" s="7" customFormat="1" ht="18" customHeight="1" x14ac:dyDescent="0.2">
      <c r="A10" s="13" t="s">
        <v>52</v>
      </c>
      <c r="B10" s="18" t="s">
        <v>14</v>
      </c>
      <c r="C10" s="14" t="s">
        <v>99</v>
      </c>
      <c r="D10" s="15" t="s">
        <v>2</v>
      </c>
      <c r="E10" s="16" t="s">
        <v>6</v>
      </c>
      <c r="F10" s="16" t="s">
        <v>22</v>
      </c>
      <c r="G10" s="16" t="s">
        <v>96</v>
      </c>
      <c r="H10" s="17">
        <f>2018-1965</f>
        <v>53</v>
      </c>
      <c r="I10" s="20">
        <v>6.1</v>
      </c>
      <c r="J10" s="19" t="s">
        <v>9</v>
      </c>
      <c r="K10" s="19" t="s">
        <v>29</v>
      </c>
    </row>
    <row r="11" spans="1:11" s="7" customFormat="1" x14ac:dyDescent="0.2">
      <c r="A11" s="13" t="s">
        <v>53</v>
      </c>
      <c r="B11" s="21" t="s">
        <v>15</v>
      </c>
      <c r="C11" s="14" t="s">
        <v>99</v>
      </c>
      <c r="D11" s="15" t="s">
        <v>2</v>
      </c>
      <c r="E11" s="16" t="s">
        <v>7</v>
      </c>
      <c r="F11" s="16" t="s">
        <v>22</v>
      </c>
      <c r="G11" s="16" t="s">
        <v>96</v>
      </c>
      <c r="H11" s="17">
        <f>2018-1949</f>
        <v>69</v>
      </c>
      <c r="I11" s="18" t="s">
        <v>11</v>
      </c>
      <c r="J11" s="19" t="s">
        <v>10</v>
      </c>
      <c r="K11" s="19" t="s">
        <v>11</v>
      </c>
    </row>
    <row r="12" spans="1:11" s="7" customFormat="1" x14ac:dyDescent="0.2">
      <c r="A12" s="13" t="s">
        <v>54</v>
      </c>
      <c r="B12" s="21" t="s">
        <v>15</v>
      </c>
      <c r="C12" s="14" t="s">
        <v>99</v>
      </c>
      <c r="D12" s="15" t="s">
        <v>2</v>
      </c>
      <c r="E12" s="16" t="s">
        <v>4</v>
      </c>
      <c r="F12" s="16" t="s">
        <v>22</v>
      </c>
      <c r="G12" s="16" t="s">
        <v>96</v>
      </c>
      <c r="H12" s="17">
        <f>2018-1949</f>
        <v>69</v>
      </c>
      <c r="I12" s="18">
        <v>4</v>
      </c>
      <c r="J12" s="19" t="s">
        <v>9</v>
      </c>
      <c r="K12" s="19" t="s">
        <v>30</v>
      </c>
    </row>
    <row r="13" spans="1:11" s="7" customFormat="1" x14ac:dyDescent="0.2">
      <c r="A13" s="13" t="s">
        <v>55</v>
      </c>
      <c r="B13" s="18" t="s">
        <v>15</v>
      </c>
      <c r="C13" s="14" t="s">
        <v>99</v>
      </c>
      <c r="D13" s="18" t="s">
        <v>2</v>
      </c>
      <c r="E13" s="16" t="s">
        <v>4</v>
      </c>
      <c r="F13" s="16" t="s">
        <v>22</v>
      </c>
      <c r="G13" s="16" t="s">
        <v>96</v>
      </c>
      <c r="H13" s="17">
        <f>2018-1969</f>
        <v>49</v>
      </c>
      <c r="I13" s="18" t="s">
        <v>11</v>
      </c>
      <c r="J13" s="19" t="s">
        <v>10</v>
      </c>
      <c r="K13" s="19" t="s">
        <v>11</v>
      </c>
    </row>
    <row r="14" spans="1:11" s="7" customFormat="1" x14ac:dyDescent="0.2">
      <c r="A14" s="13" t="s">
        <v>56</v>
      </c>
      <c r="B14" s="21" t="s">
        <v>15</v>
      </c>
      <c r="C14" s="14" t="s">
        <v>99</v>
      </c>
      <c r="D14" s="18" t="s">
        <v>2</v>
      </c>
      <c r="E14" s="16" t="s">
        <v>4</v>
      </c>
      <c r="F14" s="16" t="s">
        <v>22</v>
      </c>
      <c r="G14" s="16" t="s">
        <v>96</v>
      </c>
      <c r="H14" s="17">
        <f>2018-1942</f>
        <v>76</v>
      </c>
      <c r="I14" s="18" t="s">
        <v>11</v>
      </c>
      <c r="J14" s="19" t="s">
        <v>10</v>
      </c>
      <c r="K14" s="19" t="s">
        <v>11</v>
      </c>
    </row>
    <row r="15" spans="1:11" s="7" customFormat="1" x14ac:dyDescent="0.2">
      <c r="A15" s="13" t="s">
        <v>57</v>
      </c>
      <c r="B15" s="21" t="s">
        <v>15</v>
      </c>
      <c r="C15" s="14" t="s">
        <v>99</v>
      </c>
      <c r="D15" s="18" t="s">
        <v>2</v>
      </c>
      <c r="E15" s="16" t="s">
        <v>6</v>
      </c>
      <c r="F15" s="16" t="s">
        <v>22</v>
      </c>
      <c r="G15" s="16" t="s">
        <v>96</v>
      </c>
      <c r="H15" s="17">
        <f>2018-1942</f>
        <v>76</v>
      </c>
      <c r="I15" s="18" t="s">
        <v>11</v>
      </c>
      <c r="J15" s="19" t="s">
        <v>10</v>
      </c>
      <c r="K15" s="19" t="s">
        <v>11</v>
      </c>
    </row>
    <row r="16" spans="1:11" s="7" customFormat="1" ht="17" customHeight="1" x14ac:dyDescent="0.2">
      <c r="A16" s="13" t="s">
        <v>58</v>
      </c>
      <c r="B16" s="18" t="s">
        <v>15</v>
      </c>
      <c r="C16" s="14" t="s">
        <v>99</v>
      </c>
      <c r="D16" s="15" t="s">
        <v>2</v>
      </c>
      <c r="E16" s="16" t="s">
        <v>6</v>
      </c>
      <c r="F16" s="16" t="s">
        <v>22</v>
      </c>
      <c r="G16" s="16" t="s">
        <v>96</v>
      </c>
      <c r="H16" s="17">
        <f>2018-1977</f>
        <v>41</v>
      </c>
      <c r="I16" s="18">
        <v>2</v>
      </c>
      <c r="J16" s="19" t="s">
        <v>9</v>
      </c>
      <c r="K16" s="19" t="s">
        <v>31</v>
      </c>
    </row>
    <row r="17" spans="1:11" s="7" customFormat="1" x14ac:dyDescent="0.2">
      <c r="A17" s="13" t="s">
        <v>59</v>
      </c>
      <c r="B17" s="18" t="s">
        <v>15</v>
      </c>
      <c r="C17" s="14" t="s">
        <v>99</v>
      </c>
      <c r="D17" s="15" t="s">
        <v>2</v>
      </c>
      <c r="E17" s="16" t="s">
        <v>5</v>
      </c>
      <c r="F17" s="16" t="s">
        <v>22</v>
      </c>
      <c r="G17" s="16" t="s">
        <v>96</v>
      </c>
      <c r="H17" s="17">
        <f>2019-1977</f>
        <v>42</v>
      </c>
      <c r="I17" s="18">
        <v>3.4</v>
      </c>
      <c r="J17" s="19" t="s">
        <v>9</v>
      </c>
      <c r="K17" s="19" t="s">
        <v>32</v>
      </c>
    </row>
    <row r="18" spans="1:11" s="7" customFormat="1" x14ac:dyDescent="0.2">
      <c r="A18" s="13" t="s">
        <v>60</v>
      </c>
      <c r="B18" s="21" t="s">
        <v>15</v>
      </c>
      <c r="C18" s="14" t="s">
        <v>99</v>
      </c>
      <c r="D18" s="22" t="s">
        <v>2</v>
      </c>
      <c r="E18" s="23" t="s">
        <v>4</v>
      </c>
      <c r="F18" s="16" t="s">
        <v>22</v>
      </c>
      <c r="G18" s="16" t="s">
        <v>96</v>
      </c>
      <c r="H18" s="17">
        <f>2018-1948</f>
        <v>70</v>
      </c>
      <c r="I18" s="18" t="s">
        <v>11</v>
      </c>
      <c r="J18" s="19" t="s">
        <v>10</v>
      </c>
      <c r="K18" s="19" t="s">
        <v>11</v>
      </c>
    </row>
    <row r="19" spans="1:11" s="7" customFormat="1" x14ac:dyDescent="0.2">
      <c r="A19" s="13" t="s">
        <v>61</v>
      </c>
      <c r="B19" s="18" t="s">
        <v>15</v>
      </c>
      <c r="C19" s="14" t="s">
        <v>99</v>
      </c>
      <c r="D19" s="15" t="s">
        <v>2</v>
      </c>
      <c r="E19" s="16" t="s">
        <v>4</v>
      </c>
      <c r="F19" s="16" t="s">
        <v>22</v>
      </c>
      <c r="G19" s="16" t="s">
        <v>96</v>
      </c>
      <c r="H19" s="17">
        <f>2018-1939</f>
        <v>79</v>
      </c>
      <c r="I19" s="18">
        <v>4.7</v>
      </c>
      <c r="J19" s="19" t="s">
        <v>9</v>
      </c>
      <c r="K19" s="19" t="s">
        <v>33</v>
      </c>
    </row>
    <row r="20" spans="1:11" s="7" customFormat="1" x14ac:dyDescent="0.2">
      <c r="A20" s="13" t="s">
        <v>62</v>
      </c>
      <c r="B20" s="21" t="s">
        <v>15</v>
      </c>
      <c r="C20" s="14" t="s">
        <v>99</v>
      </c>
      <c r="D20" s="15" t="s">
        <v>2</v>
      </c>
      <c r="E20" s="16" t="s">
        <v>6</v>
      </c>
      <c r="F20" s="16" t="s">
        <v>22</v>
      </c>
      <c r="G20" s="16" t="s">
        <v>96</v>
      </c>
      <c r="H20" s="17">
        <f>2018-1959</f>
        <v>59</v>
      </c>
      <c r="I20" s="18" t="s">
        <v>11</v>
      </c>
      <c r="J20" s="19" t="s">
        <v>10</v>
      </c>
      <c r="K20" s="19" t="s">
        <v>11</v>
      </c>
    </row>
    <row r="21" spans="1:11" s="7" customFormat="1" x14ac:dyDescent="0.2">
      <c r="A21" s="13" t="s">
        <v>63</v>
      </c>
      <c r="B21" s="21" t="s">
        <v>14</v>
      </c>
      <c r="C21" s="14" t="s">
        <v>99</v>
      </c>
      <c r="D21" s="18" t="s">
        <v>2</v>
      </c>
      <c r="E21" s="16" t="s">
        <v>4</v>
      </c>
      <c r="F21" s="16" t="s">
        <v>22</v>
      </c>
      <c r="G21" s="16" t="s">
        <v>96</v>
      </c>
      <c r="H21" s="17">
        <f>2018-1950</f>
        <v>68</v>
      </c>
      <c r="I21" s="18" t="s">
        <v>11</v>
      </c>
      <c r="J21" s="18" t="s">
        <v>10</v>
      </c>
      <c r="K21" s="19" t="s">
        <v>11</v>
      </c>
    </row>
    <row r="22" spans="1:11" s="7" customFormat="1" ht="18" customHeight="1" x14ac:dyDescent="0.2">
      <c r="A22" s="13" t="s">
        <v>64</v>
      </c>
      <c r="B22" s="18" t="s">
        <v>14</v>
      </c>
      <c r="C22" s="14" t="s">
        <v>99</v>
      </c>
      <c r="D22" s="15" t="s">
        <v>2</v>
      </c>
      <c r="E22" s="16" t="s">
        <v>6</v>
      </c>
      <c r="F22" s="16" t="s">
        <v>22</v>
      </c>
      <c r="G22" s="16" t="s">
        <v>96</v>
      </c>
      <c r="H22" s="17">
        <f>2018-1956</f>
        <v>62</v>
      </c>
      <c r="I22" s="18" t="s">
        <v>11</v>
      </c>
      <c r="J22" s="19" t="s">
        <v>10</v>
      </c>
      <c r="K22" s="19" t="s">
        <v>11</v>
      </c>
    </row>
    <row r="23" spans="1:11" s="7" customFormat="1" x14ac:dyDescent="0.2">
      <c r="A23" s="13" t="s">
        <v>65</v>
      </c>
      <c r="B23" s="18" t="s">
        <v>15</v>
      </c>
      <c r="C23" s="14" t="s">
        <v>99</v>
      </c>
      <c r="D23" s="15" t="s">
        <v>1</v>
      </c>
      <c r="E23" s="16" t="s">
        <v>17</v>
      </c>
      <c r="F23" s="16" t="s">
        <v>25</v>
      </c>
      <c r="G23" s="16" t="s">
        <v>97</v>
      </c>
      <c r="H23" s="17">
        <f>2018-1946</f>
        <v>72</v>
      </c>
      <c r="I23" s="18">
        <v>5.2</v>
      </c>
      <c r="J23" s="18" t="s">
        <v>9</v>
      </c>
      <c r="K23" s="18" t="s">
        <v>34</v>
      </c>
    </row>
    <row r="24" spans="1:11" s="7" customFormat="1" x14ac:dyDescent="0.2">
      <c r="A24" s="13" t="s">
        <v>66</v>
      </c>
      <c r="B24" s="18" t="s">
        <v>15</v>
      </c>
      <c r="C24" s="14" t="s">
        <v>99</v>
      </c>
      <c r="D24" s="15" t="s">
        <v>2</v>
      </c>
      <c r="E24" s="16" t="s">
        <v>5</v>
      </c>
      <c r="F24" s="16" t="s">
        <v>22</v>
      </c>
      <c r="G24" s="16" t="s">
        <v>96</v>
      </c>
      <c r="H24" s="17">
        <f>2018-1952</f>
        <v>66</v>
      </c>
      <c r="I24" s="18">
        <v>4.7</v>
      </c>
      <c r="J24" s="18" t="s">
        <v>9</v>
      </c>
      <c r="K24" s="18" t="s">
        <v>35</v>
      </c>
    </row>
    <row r="25" spans="1:11" s="7" customFormat="1" x14ac:dyDescent="0.2">
      <c r="A25" s="13" t="s">
        <v>67</v>
      </c>
      <c r="B25" s="21" t="s">
        <v>14</v>
      </c>
      <c r="C25" s="14" t="s">
        <v>99</v>
      </c>
      <c r="D25" s="15" t="s">
        <v>2</v>
      </c>
      <c r="E25" s="16" t="s">
        <v>5</v>
      </c>
      <c r="F25" s="16" t="s">
        <v>22</v>
      </c>
      <c r="G25" s="16" t="s">
        <v>96</v>
      </c>
      <c r="H25" s="17">
        <f>2019-1970</f>
        <v>49</v>
      </c>
      <c r="I25" s="18" t="s">
        <v>11</v>
      </c>
      <c r="J25" s="18" t="s">
        <v>10</v>
      </c>
      <c r="K25" s="19" t="s">
        <v>11</v>
      </c>
    </row>
    <row r="26" spans="1:11" s="7" customFormat="1" x14ac:dyDescent="0.2">
      <c r="A26" s="13" t="s">
        <v>68</v>
      </c>
      <c r="B26" s="18" t="s">
        <v>14</v>
      </c>
      <c r="C26" s="14" t="s">
        <v>99</v>
      </c>
      <c r="D26" s="15" t="s">
        <v>2</v>
      </c>
      <c r="E26" s="15" t="s">
        <v>7</v>
      </c>
      <c r="F26" s="16" t="s">
        <v>22</v>
      </c>
      <c r="G26" s="16" t="s">
        <v>96</v>
      </c>
      <c r="H26" s="17">
        <f>2019-1959</f>
        <v>60</v>
      </c>
      <c r="I26" s="18" t="s">
        <v>11</v>
      </c>
      <c r="J26" s="19" t="s">
        <v>10</v>
      </c>
      <c r="K26" s="18" t="s">
        <v>11</v>
      </c>
    </row>
    <row r="27" spans="1:11" s="7" customFormat="1" x14ac:dyDescent="0.2">
      <c r="A27" s="13" t="s">
        <v>69</v>
      </c>
      <c r="B27" s="18" t="s">
        <v>14</v>
      </c>
      <c r="C27" s="14" t="s">
        <v>99</v>
      </c>
      <c r="D27" s="15" t="s">
        <v>2</v>
      </c>
      <c r="E27" s="16" t="s">
        <v>6</v>
      </c>
      <c r="F27" s="16" t="s">
        <v>22</v>
      </c>
      <c r="G27" s="16" t="s">
        <v>96</v>
      </c>
      <c r="H27" s="17">
        <f>2019-1970</f>
        <v>49</v>
      </c>
      <c r="I27" s="24" t="s">
        <v>11</v>
      </c>
      <c r="J27" s="18" t="s">
        <v>10</v>
      </c>
      <c r="K27" s="18" t="s">
        <v>11</v>
      </c>
    </row>
    <row r="28" spans="1:11" s="7" customFormat="1" x14ac:dyDescent="0.2">
      <c r="A28" s="13" t="s">
        <v>70</v>
      </c>
      <c r="B28" s="21" t="s">
        <v>15</v>
      </c>
      <c r="C28" s="14" t="s">
        <v>99</v>
      </c>
      <c r="D28" s="18" t="s">
        <v>2</v>
      </c>
      <c r="E28" s="16" t="s">
        <v>7</v>
      </c>
      <c r="F28" s="16" t="s">
        <v>22</v>
      </c>
      <c r="G28" s="16" t="s">
        <v>96</v>
      </c>
      <c r="H28" s="17">
        <f>2019-1955</f>
        <v>64</v>
      </c>
      <c r="I28" s="18" t="s">
        <v>11</v>
      </c>
      <c r="J28" s="18" t="s">
        <v>10</v>
      </c>
      <c r="K28" s="18" t="s">
        <v>11</v>
      </c>
    </row>
    <row r="29" spans="1:11" s="7" customFormat="1" x14ac:dyDescent="0.2">
      <c r="A29" s="13" t="s">
        <v>71</v>
      </c>
      <c r="B29" s="18" t="s">
        <v>14</v>
      </c>
      <c r="C29" s="14" t="s">
        <v>99</v>
      </c>
      <c r="D29" s="15" t="s">
        <v>2</v>
      </c>
      <c r="E29" s="16" t="s">
        <v>6</v>
      </c>
      <c r="F29" s="16" t="s">
        <v>23</v>
      </c>
      <c r="G29" s="16" t="s">
        <v>96</v>
      </c>
      <c r="H29" s="17">
        <f>2019-1970</f>
        <v>49</v>
      </c>
      <c r="I29" s="18">
        <v>7</v>
      </c>
      <c r="J29" s="18" t="s">
        <v>9</v>
      </c>
      <c r="K29" s="18" t="s">
        <v>36</v>
      </c>
    </row>
    <row r="30" spans="1:11" s="7" customFormat="1" ht="17" customHeight="1" x14ac:dyDescent="0.2">
      <c r="A30" s="13" t="s">
        <v>72</v>
      </c>
      <c r="B30" s="18" t="s">
        <v>15</v>
      </c>
      <c r="C30" s="14" t="s">
        <v>99</v>
      </c>
      <c r="D30" s="15" t="s">
        <v>2</v>
      </c>
      <c r="E30" s="16" t="s">
        <v>6</v>
      </c>
      <c r="F30" s="16" t="s">
        <v>22</v>
      </c>
      <c r="G30" s="16" t="s">
        <v>96</v>
      </c>
      <c r="H30" s="17">
        <f>2019-1943</f>
        <v>76</v>
      </c>
      <c r="I30" s="18" t="s">
        <v>11</v>
      </c>
      <c r="J30" s="19" t="s">
        <v>10</v>
      </c>
      <c r="K30" s="18" t="s">
        <v>11</v>
      </c>
    </row>
    <row r="31" spans="1:11" s="7" customFormat="1" ht="18" customHeight="1" x14ac:dyDescent="0.2">
      <c r="A31" s="13" t="s">
        <v>73</v>
      </c>
      <c r="B31" s="18" t="s">
        <v>15</v>
      </c>
      <c r="C31" s="14" t="s">
        <v>99</v>
      </c>
      <c r="D31" s="15" t="s">
        <v>2</v>
      </c>
      <c r="E31" s="16" t="s">
        <v>5</v>
      </c>
      <c r="F31" s="16" t="s">
        <v>22</v>
      </c>
      <c r="G31" s="16" t="s">
        <v>96</v>
      </c>
      <c r="H31" s="17">
        <f>2020-1943</f>
        <v>77</v>
      </c>
      <c r="I31" s="18" t="s">
        <v>11</v>
      </c>
      <c r="J31" s="25" t="s">
        <v>10</v>
      </c>
      <c r="K31" s="18" t="s">
        <v>11</v>
      </c>
    </row>
    <row r="32" spans="1:11" s="7" customFormat="1" x14ac:dyDescent="0.2">
      <c r="A32" s="13" t="s">
        <v>74</v>
      </c>
      <c r="B32" s="18" t="s">
        <v>14</v>
      </c>
      <c r="C32" s="14" t="s">
        <v>99</v>
      </c>
      <c r="D32" s="15" t="s">
        <v>2</v>
      </c>
      <c r="E32" s="16" t="s">
        <v>5</v>
      </c>
      <c r="F32" s="16" t="s">
        <v>22</v>
      </c>
      <c r="G32" s="16" t="s">
        <v>96</v>
      </c>
      <c r="H32" s="17">
        <f>2019-1948</f>
        <v>71</v>
      </c>
      <c r="I32" s="18">
        <v>4.9000000000000004</v>
      </c>
      <c r="J32" s="21" t="s">
        <v>9</v>
      </c>
      <c r="K32" s="18" t="s">
        <v>37</v>
      </c>
    </row>
    <row r="33" spans="1:11" s="7" customFormat="1" x14ac:dyDescent="0.2">
      <c r="A33" s="13" t="s">
        <v>75</v>
      </c>
      <c r="B33" s="21" t="s">
        <v>15</v>
      </c>
      <c r="C33" s="14" t="s">
        <v>99</v>
      </c>
      <c r="D33" s="18" t="s">
        <v>2</v>
      </c>
      <c r="E33" s="16" t="s">
        <v>5</v>
      </c>
      <c r="F33" s="16" t="s">
        <v>24</v>
      </c>
      <c r="G33" s="16" t="s">
        <v>96</v>
      </c>
      <c r="H33" s="17">
        <f>2019-1945</f>
        <v>74</v>
      </c>
      <c r="I33" s="18" t="s">
        <v>11</v>
      </c>
      <c r="J33" s="21" t="s">
        <v>10</v>
      </c>
      <c r="K33" s="18" t="s">
        <v>11</v>
      </c>
    </row>
    <row r="34" spans="1:11" s="7" customFormat="1" x14ac:dyDescent="0.2">
      <c r="A34" s="13" t="s">
        <v>76</v>
      </c>
      <c r="B34" s="18" t="s">
        <v>15</v>
      </c>
      <c r="C34" s="14" t="s">
        <v>99</v>
      </c>
      <c r="D34" s="15" t="s">
        <v>2</v>
      </c>
      <c r="E34" s="16" t="s">
        <v>6</v>
      </c>
      <c r="F34" s="16" t="s">
        <v>22</v>
      </c>
      <c r="G34" s="16" t="s">
        <v>96</v>
      </c>
      <c r="H34" s="17">
        <f>2019-1955</f>
        <v>64</v>
      </c>
      <c r="I34" s="20" t="s">
        <v>11</v>
      </c>
      <c r="J34" s="21" t="s">
        <v>10</v>
      </c>
      <c r="K34" s="18" t="s">
        <v>11</v>
      </c>
    </row>
    <row r="35" spans="1:11" s="7" customFormat="1" x14ac:dyDescent="0.2">
      <c r="A35" s="13" t="s">
        <v>77</v>
      </c>
      <c r="B35" s="21" t="s">
        <v>15</v>
      </c>
      <c r="C35" s="14" t="s">
        <v>99</v>
      </c>
      <c r="D35" s="15" t="s">
        <v>2</v>
      </c>
      <c r="E35" s="16" t="s">
        <v>4</v>
      </c>
      <c r="F35" s="16" t="s">
        <v>22</v>
      </c>
      <c r="G35" s="16" t="s">
        <v>96</v>
      </c>
      <c r="H35" s="17">
        <f>2019-1974</f>
        <v>45</v>
      </c>
      <c r="I35" s="18" t="s">
        <v>11</v>
      </c>
      <c r="J35" s="21" t="s">
        <v>10</v>
      </c>
      <c r="K35" s="18" t="s">
        <v>11</v>
      </c>
    </row>
    <row r="36" spans="1:11" s="7" customFormat="1" x14ac:dyDescent="0.2">
      <c r="A36" s="13" t="s">
        <v>78</v>
      </c>
      <c r="B36" s="21" t="s">
        <v>14</v>
      </c>
      <c r="C36" s="14" t="s">
        <v>99</v>
      </c>
      <c r="D36" s="18" t="s">
        <v>2</v>
      </c>
      <c r="E36" s="15" t="s">
        <v>4</v>
      </c>
      <c r="F36" s="16" t="s">
        <v>22</v>
      </c>
      <c r="G36" s="16" t="s">
        <v>96</v>
      </c>
      <c r="H36" s="17">
        <f>2019-1971</f>
        <v>48</v>
      </c>
      <c r="I36" s="18" t="s">
        <v>11</v>
      </c>
      <c r="J36" s="25" t="s">
        <v>10</v>
      </c>
      <c r="K36" s="18" t="s">
        <v>11</v>
      </c>
    </row>
    <row r="37" spans="1:11" s="7" customFormat="1" x14ac:dyDescent="0.2">
      <c r="A37" s="13" t="s">
        <v>79</v>
      </c>
      <c r="B37" s="21" t="s">
        <v>15</v>
      </c>
      <c r="C37" s="14" t="s">
        <v>99</v>
      </c>
      <c r="D37" s="18" t="s">
        <v>2</v>
      </c>
      <c r="E37" s="15" t="s">
        <v>6</v>
      </c>
      <c r="F37" s="16" t="s">
        <v>22</v>
      </c>
      <c r="G37" s="16" t="s">
        <v>96</v>
      </c>
      <c r="H37" s="17">
        <f>2019-1942</f>
        <v>77</v>
      </c>
      <c r="I37" s="26">
        <v>7.5</v>
      </c>
      <c r="J37" s="25" t="s">
        <v>9</v>
      </c>
      <c r="K37" s="18" t="s">
        <v>38</v>
      </c>
    </row>
    <row r="38" spans="1:11" s="7" customFormat="1" x14ac:dyDescent="0.2">
      <c r="A38" s="13" t="s">
        <v>80</v>
      </c>
      <c r="B38" s="18" t="s">
        <v>14</v>
      </c>
      <c r="C38" s="14" t="s">
        <v>99</v>
      </c>
      <c r="D38" s="15" t="s">
        <v>1</v>
      </c>
      <c r="E38" s="16" t="s">
        <v>17</v>
      </c>
      <c r="F38" s="16" t="s">
        <v>22</v>
      </c>
      <c r="G38" s="16" t="s">
        <v>96</v>
      </c>
      <c r="H38" s="17">
        <f>2019-1963</f>
        <v>56</v>
      </c>
      <c r="I38" s="26">
        <v>3.1</v>
      </c>
      <c r="J38" s="25" t="s">
        <v>9</v>
      </c>
      <c r="K38" s="19" t="s">
        <v>39</v>
      </c>
    </row>
    <row r="39" spans="1:11" s="7" customFormat="1" x14ac:dyDescent="0.2">
      <c r="A39" s="13" t="s">
        <v>81</v>
      </c>
      <c r="B39" s="18" t="s">
        <v>14</v>
      </c>
      <c r="C39" s="14" t="s">
        <v>99</v>
      </c>
      <c r="D39" s="18" t="s">
        <v>1</v>
      </c>
      <c r="E39" s="16" t="s">
        <v>17</v>
      </c>
      <c r="F39" s="16" t="s">
        <v>22</v>
      </c>
      <c r="G39" s="16" t="s">
        <v>96</v>
      </c>
      <c r="H39" s="17">
        <f>2019-1966</f>
        <v>53</v>
      </c>
      <c r="I39" s="21">
        <v>2.2000000000000002</v>
      </c>
      <c r="J39" s="25" t="s">
        <v>9</v>
      </c>
      <c r="K39" s="19" t="s">
        <v>40</v>
      </c>
    </row>
    <row r="40" spans="1:11" s="7" customFormat="1" x14ac:dyDescent="0.2">
      <c r="A40" s="13" t="s">
        <v>82</v>
      </c>
      <c r="B40" s="18" t="s">
        <v>15</v>
      </c>
      <c r="C40" s="14" t="s">
        <v>99</v>
      </c>
      <c r="D40" s="27" t="s">
        <v>2</v>
      </c>
      <c r="E40" s="28" t="s">
        <v>7</v>
      </c>
      <c r="F40" s="16" t="s">
        <v>22</v>
      </c>
      <c r="G40" s="16" t="s">
        <v>96</v>
      </c>
      <c r="H40" s="29">
        <v>57</v>
      </c>
      <c r="I40" s="21">
        <v>6.8</v>
      </c>
      <c r="J40" s="25" t="s">
        <v>9</v>
      </c>
      <c r="K40" s="19" t="s">
        <v>41</v>
      </c>
    </row>
    <row r="41" spans="1:11" s="7" customFormat="1" x14ac:dyDescent="0.2">
      <c r="A41" s="13" t="s">
        <v>83</v>
      </c>
      <c r="B41" s="21" t="s">
        <v>15</v>
      </c>
      <c r="C41" s="14" t="s">
        <v>99</v>
      </c>
      <c r="D41" s="18" t="s">
        <v>2</v>
      </c>
      <c r="E41" s="16" t="s">
        <v>13</v>
      </c>
      <c r="F41" s="16" t="s">
        <v>22</v>
      </c>
      <c r="G41" s="16" t="s">
        <v>96</v>
      </c>
      <c r="H41" s="17">
        <f>2020-1962</f>
        <v>58</v>
      </c>
      <c r="I41" s="21" t="s">
        <v>11</v>
      </c>
      <c r="J41" s="25" t="s">
        <v>10</v>
      </c>
      <c r="K41" s="30" t="s">
        <v>11</v>
      </c>
    </row>
    <row r="42" spans="1:11" s="7" customFormat="1" x14ac:dyDescent="0.2">
      <c r="A42" s="13" t="s">
        <v>84</v>
      </c>
      <c r="B42" s="21" t="s">
        <v>15</v>
      </c>
      <c r="C42" s="14" t="s">
        <v>99</v>
      </c>
      <c r="D42" s="18" t="s">
        <v>2</v>
      </c>
      <c r="E42" s="16" t="s">
        <v>13</v>
      </c>
      <c r="F42" s="16" t="s">
        <v>22</v>
      </c>
      <c r="G42" s="16" t="s">
        <v>96</v>
      </c>
      <c r="H42" s="17">
        <f>2020-1952</f>
        <v>68</v>
      </c>
      <c r="I42" s="21" t="s">
        <v>11</v>
      </c>
      <c r="J42" s="25" t="s">
        <v>10</v>
      </c>
      <c r="K42" s="30" t="s">
        <v>11</v>
      </c>
    </row>
    <row r="43" spans="1:11" s="7" customFormat="1" x14ac:dyDescent="0.2">
      <c r="A43" s="13" t="s">
        <v>85</v>
      </c>
      <c r="B43" s="21" t="s">
        <v>15</v>
      </c>
      <c r="C43" s="14" t="s">
        <v>99</v>
      </c>
      <c r="D43" s="18" t="s">
        <v>2</v>
      </c>
      <c r="E43" s="16" t="s">
        <v>13</v>
      </c>
      <c r="F43" s="16" t="s">
        <v>22</v>
      </c>
      <c r="G43" s="16" t="s">
        <v>96</v>
      </c>
      <c r="H43" s="17">
        <f>2020-1965</f>
        <v>55</v>
      </c>
      <c r="I43" s="21" t="s">
        <v>11</v>
      </c>
      <c r="J43" s="21" t="s">
        <v>10</v>
      </c>
      <c r="K43" s="19" t="s">
        <v>11</v>
      </c>
    </row>
    <row r="44" spans="1:11" s="7" customFormat="1" x14ac:dyDescent="0.2">
      <c r="A44" s="13" t="s">
        <v>86</v>
      </c>
      <c r="B44" s="21" t="s">
        <v>14</v>
      </c>
      <c r="C44" s="14" t="s">
        <v>99</v>
      </c>
      <c r="D44" s="18" t="s">
        <v>2</v>
      </c>
      <c r="E44" s="16" t="s">
        <v>13</v>
      </c>
      <c r="F44" s="16" t="s">
        <v>22</v>
      </c>
      <c r="G44" s="16" t="s">
        <v>96</v>
      </c>
      <c r="H44" s="17">
        <f>2020-1947</f>
        <v>73</v>
      </c>
      <c r="I44" s="21" t="s">
        <v>11</v>
      </c>
      <c r="J44" s="25" t="s">
        <v>10</v>
      </c>
      <c r="K44" s="19" t="s">
        <v>11</v>
      </c>
    </row>
    <row r="45" spans="1:11" s="7" customFormat="1" x14ac:dyDescent="0.2">
      <c r="A45" s="13" t="s">
        <v>87</v>
      </c>
      <c r="B45" s="21" t="s">
        <v>14</v>
      </c>
      <c r="C45" s="14" t="s">
        <v>99</v>
      </c>
      <c r="D45" s="18" t="s">
        <v>2</v>
      </c>
      <c r="E45" s="16" t="s">
        <v>5</v>
      </c>
      <c r="F45" s="16" t="s">
        <v>22</v>
      </c>
      <c r="G45" s="16" t="s">
        <v>96</v>
      </c>
      <c r="H45" s="17">
        <f>2020-1972</f>
        <v>48</v>
      </c>
      <c r="I45" s="20">
        <v>6.6</v>
      </c>
      <c r="J45" s="21" t="s">
        <v>9</v>
      </c>
      <c r="K45" s="18" t="s">
        <v>42</v>
      </c>
    </row>
    <row r="46" spans="1:11" s="7" customFormat="1" x14ac:dyDescent="0.2">
      <c r="A46" s="13" t="s">
        <v>88</v>
      </c>
      <c r="B46" s="18" t="s">
        <v>15</v>
      </c>
      <c r="C46" s="14" t="s">
        <v>99</v>
      </c>
      <c r="D46" s="15" t="s">
        <v>2</v>
      </c>
      <c r="E46" s="15" t="s">
        <v>7</v>
      </c>
      <c r="F46" s="16" t="s">
        <v>22</v>
      </c>
      <c r="G46" s="16" t="s">
        <v>96</v>
      </c>
      <c r="H46" s="17">
        <f>2020-1977</f>
        <v>43</v>
      </c>
      <c r="I46" s="20">
        <v>1.9</v>
      </c>
      <c r="J46" s="25" t="s">
        <v>9</v>
      </c>
      <c r="K46" s="19" t="s">
        <v>43</v>
      </c>
    </row>
    <row r="47" spans="1:11" s="7" customFormat="1" x14ac:dyDescent="0.2">
      <c r="A47" s="13" t="s">
        <v>89</v>
      </c>
      <c r="B47" s="21" t="s">
        <v>15</v>
      </c>
      <c r="C47" s="14" t="s">
        <v>99</v>
      </c>
      <c r="D47" s="18" t="s">
        <v>2</v>
      </c>
      <c r="E47" s="16" t="s">
        <v>4</v>
      </c>
      <c r="F47" s="16" t="s">
        <v>22</v>
      </c>
      <c r="G47" s="16" t="s">
        <v>96</v>
      </c>
      <c r="H47" s="17">
        <f>2020-1972</f>
        <v>48</v>
      </c>
      <c r="I47" s="18" t="s">
        <v>11</v>
      </c>
      <c r="J47" s="25" t="s">
        <v>10</v>
      </c>
      <c r="K47" s="19" t="s">
        <v>11</v>
      </c>
    </row>
    <row r="48" spans="1:11" s="7" customFormat="1" x14ac:dyDescent="0.2">
      <c r="A48" s="13" t="s">
        <v>90</v>
      </c>
      <c r="B48" s="21" t="s">
        <v>14</v>
      </c>
      <c r="C48" s="14" t="s">
        <v>99</v>
      </c>
      <c r="D48" s="18" t="s">
        <v>2</v>
      </c>
      <c r="E48" s="16" t="s">
        <v>6</v>
      </c>
      <c r="F48" s="16" t="s">
        <v>22</v>
      </c>
      <c r="G48" s="16" t="s">
        <v>96</v>
      </c>
      <c r="H48" s="17">
        <f>2020-1968</f>
        <v>52</v>
      </c>
      <c r="I48" s="18" t="s">
        <v>11</v>
      </c>
      <c r="J48" s="25" t="s">
        <v>10</v>
      </c>
      <c r="K48" s="19" t="s">
        <v>11</v>
      </c>
    </row>
    <row r="49" spans="1:11" s="7" customFormat="1" x14ac:dyDescent="0.2">
      <c r="A49" s="13" t="s">
        <v>91</v>
      </c>
      <c r="B49" s="18" t="s">
        <v>15</v>
      </c>
      <c r="C49" s="14" t="s">
        <v>99</v>
      </c>
      <c r="D49" s="15" t="s">
        <v>2</v>
      </c>
      <c r="E49" s="16" t="s">
        <v>4</v>
      </c>
      <c r="F49" s="16" t="s">
        <v>22</v>
      </c>
      <c r="G49" s="16" t="s">
        <v>96</v>
      </c>
      <c r="H49" s="17">
        <f>2015-1969</f>
        <v>46</v>
      </c>
      <c r="I49" s="21">
        <v>3</v>
      </c>
      <c r="J49" s="18" t="s">
        <v>9</v>
      </c>
      <c r="K49" s="19" t="s">
        <v>44</v>
      </c>
    </row>
    <row r="50" spans="1:11" s="7" customFormat="1" x14ac:dyDescent="0.2">
      <c r="A50" s="13" t="s">
        <v>92</v>
      </c>
      <c r="B50" s="18" t="s">
        <v>15</v>
      </c>
      <c r="C50" s="14" t="s">
        <v>99</v>
      </c>
      <c r="D50" s="15" t="s">
        <v>2</v>
      </c>
      <c r="E50" s="16" t="s">
        <v>4</v>
      </c>
      <c r="F50" s="16" t="s">
        <v>22</v>
      </c>
      <c r="G50" s="16" t="s">
        <v>96</v>
      </c>
      <c r="H50" s="17">
        <f>2016-1976</f>
        <v>40</v>
      </c>
      <c r="I50" s="21" t="s">
        <v>11</v>
      </c>
      <c r="J50" s="18" t="s">
        <v>10</v>
      </c>
      <c r="K50" s="19" t="s">
        <v>11</v>
      </c>
    </row>
    <row r="51" spans="1:11" s="7" customFormat="1" ht="15" customHeight="1" x14ac:dyDescent="0.2">
      <c r="A51" s="13" t="s">
        <v>93</v>
      </c>
      <c r="B51" s="18" t="s">
        <v>15</v>
      </c>
      <c r="C51" s="14" t="s">
        <v>99</v>
      </c>
      <c r="D51" s="15" t="s">
        <v>2</v>
      </c>
      <c r="E51" s="16" t="s">
        <v>5</v>
      </c>
      <c r="F51" s="16" t="s">
        <v>22</v>
      </c>
      <c r="G51" s="16" t="s">
        <v>96</v>
      </c>
      <c r="H51" s="17">
        <f>2016-1967</f>
        <v>49</v>
      </c>
      <c r="I51" s="21" t="s">
        <v>11</v>
      </c>
      <c r="J51" s="18" t="s">
        <v>10</v>
      </c>
      <c r="K51" s="19" t="s">
        <v>11</v>
      </c>
    </row>
    <row r="52" spans="1:11" x14ac:dyDescent="0.2">
      <c r="I52" s="12"/>
    </row>
  </sheetData>
  <autoFilter ref="A2:K51" xr:uid="{EF28BC8E-0298-4644-BFB7-2AD990B24AFF}"/>
  <phoneticPr fontId="4" type="noConversion"/>
  <pageMargins left="0.7" right="0.7" top="0.75" bottom="0.75" header="0.3" footer="0.3"/>
  <pageSetup paperSize="9" scale="51" orientation="landscape" horizontalDpi="0" verticalDpi="0"/>
  <ignoredErrors>
    <ignoredError sqref="H26 H28 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CLINICAL RECORDS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Bernado</dc:creator>
  <cp:lastModifiedBy>Microsoft Office User</cp:lastModifiedBy>
  <dcterms:created xsi:type="dcterms:W3CDTF">2019-05-27T10:55:04Z</dcterms:created>
  <dcterms:modified xsi:type="dcterms:W3CDTF">2022-11-09T20:31:00Z</dcterms:modified>
</cp:coreProperties>
</file>