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301367_ad_unsw_edu_au/Documents/WFH files/PhD/NANOSTRING/8. draft manuscript/RESUBMISSION/"/>
    </mc:Choice>
  </mc:AlternateContent>
  <xr:revisionPtr revIDLastSave="64" documentId="8_{99413787-8443-4E76-AE43-24E7A380DBBB}" xr6:coauthVersionLast="47" xr6:coauthVersionMax="47" xr10:uidLastSave="{0E1F52C5-EE62-4963-8D5F-ACC1BD853B93}"/>
  <bookViews>
    <workbookView xWindow="-110" yWindow="-110" windowWidth="19420" windowHeight="10420" xr2:uid="{A0E88F4B-F66B-4966-881A-4EEBBB1B3372}"/>
  </bookViews>
  <sheets>
    <sheet name="S1 studies" sheetId="6" r:id="rId1"/>
    <sheet name="S2 diagnosis discordance" sheetId="27" r:id="rId2"/>
    <sheet name="S3 assay probes" sheetId="30" r:id="rId3"/>
    <sheet name="S4 pathology review concordanc" sheetId="19" r:id="rId4"/>
    <sheet name="S5 GE and OS - GI" sheetId="18" r:id="rId5"/>
    <sheet name="S6 Random Forest classes" sheetId="29" r:id="rId6"/>
    <sheet name="S7 Random forest predictions" sheetId="17" r:id="rId7"/>
    <sheet name="S8 - HER2" sheetId="24" r:id="rId8"/>
    <sheet name="S9 - MBOT MOC predictions" sheetId="26" r:id="rId9"/>
    <sheet name="S10 - matched set correlation" sheetId="21" r:id="rId10"/>
    <sheet name="S11- prognostic gene corr" sheetId="32" r:id="rId11"/>
  </sheets>
  <definedNames>
    <definedName name="_xlnm._FilterDatabase" localSheetId="9" hidden="1">'S10 - matched set correlation'!$A$2:$H$35</definedName>
    <definedName name="_xlnm._FilterDatabase" localSheetId="8" hidden="1">'S9 - MBOT MOC predictions'!$A$2:$D$92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7" l="1"/>
  <c r="C8" i="19" l="1"/>
  <c r="H5" i="19"/>
  <c r="H6" i="19"/>
  <c r="H7" i="19"/>
  <c r="H4" i="19"/>
  <c r="E8" i="19"/>
  <c r="D8" i="19"/>
  <c r="G8" i="19"/>
  <c r="F8" i="19"/>
  <c r="F16" i="24"/>
  <c r="D16" i="24"/>
  <c r="F15" i="24"/>
  <c r="D15" i="24"/>
  <c r="F13" i="24"/>
  <c r="D13" i="24"/>
  <c r="F12" i="24"/>
  <c r="D12" i="24"/>
  <c r="F11" i="24"/>
  <c r="D11" i="24"/>
  <c r="F9" i="24"/>
  <c r="D9" i="24"/>
  <c r="F8" i="24"/>
  <c r="D8" i="24"/>
  <c r="F7" i="24"/>
  <c r="D7" i="24"/>
  <c r="F4" i="24"/>
  <c r="D4" i="24"/>
  <c r="F5" i="24"/>
  <c r="D5" i="24"/>
  <c r="H8" i="19" l="1"/>
</calcChain>
</file>

<file path=xl/sharedStrings.xml><?xml version="1.0" encoding="utf-8"?>
<sst xmlns="http://schemas.openxmlformats.org/spreadsheetml/2006/main" count="1102" uniqueCount="405">
  <si>
    <t>p</t>
  </si>
  <si>
    <t>HR (95% CI)</t>
  </si>
  <si>
    <t>THBS2</t>
  </si>
  <si>
    <t>TAGLN</t>
  </si>
  <si>
    <t>DCN</t>
  </si>
  <si>
    <t>PLA2R1</t>
  </si>
  <si>
    <t>ERBB2</t>
  </si>
  <si>
    <t>ANXA10</t>
  </si>
  <si>
    <t>MUC16</t>
  </si>
  <si>
    <t>VSIG1</t>
  </si>
  <si>
    <t>SATB2</t>
  </si>
  <si>
    <t>CLDN18</t>
  </si>
  <si>
    <t>PGC</t>
  </si>
  <si>
    <t>PD-1</t>
  </si>
  <si>
    <t>CK20</t>
  </si>
  <si>
    <t>MEP1A</t>
  </si>
  <si>
    <t>PD-L1</t>
  </si>
  <si>
    <t>GKN1</t>
  </si>
  <si>
    <t>TYMS</t>
  </si>
  <si>
    <t>MUC2</t>
  </si>
  <si>
    <t>MUC5AC</t>
  </si>
  <si>
    <t>MOC</t>
  </si>
  <si>
    <t>MBOT</t>
  </si>
  <si>
    <t>n</t>
  </si>
  <si>
    <t>I</t>
  </si>
  <si>
    <t>II</t>
  </si>
  <si>
    <t>unknown</t>
  </si>
  <si>
    <t>Yes</t>
  </si>
  <si>
    <t>Y</t>
  </si>
  <si>
    <t>N</t>
  </si>
  <si>
    <t>Expansile</t>
  </si>
  <si>
    <t>Infiltrative</t>
  </si>
  <si>
    <t>Study site</t>
  </si>
  <si>
    <t>Tumor type/s</t>
  </si>
  <si>
    <t xml:space="preserve">Name </t>
  </si>
  <si>
    <t>Location</t>
  </si>
  <si>
    <t xml:space="preserve"> Years</t>
  </si>
  <si>
    <t>Ascertainment of Patients and Clinical Data</t>
  </si>
  <si>
    <t>Ethics committee</t>
  </si>
  <si>
    <t>Informed consent</t>
  </si>
  <si>
    <t>AOV</t>
  </si>
  <si>
    <t>Ovary</t>
  </si>
  <si>
    <t xml:space="preserve">Alberta Ovarian Tumor Types Study </t>
  </si>
  <si>
    <t>Canada</t>
  </si>
  <si>
    <t>1978-2010</t>
  </si>
  <si>
    <t>Population-based Alberta Cancer Registry;  annual updates are performed for vital statistics</t>
  </si>
  <si>
    <t>Alberta Health Services, Research Ethics</t>
  </si>
  <si>
    <t>No, waiver for archival pathology material</t>
  </si>
  <si>
    <t>BAV</t>
  </si>
  <si>
    <t>Bavarian Ovarian Cancer Cases and Controls</t>
  </si>
  <si>
    <t>Germany</t>
  </si>
  <si>
    <t>2002-2006</t>
  </si>
  <si>
    <t>Gynaecologic Oncology Center at the Comprehensive Cancer Center Erlangen-Nuremberg</t>
  </si>
  <si>
    <t>Ethics Committee of the Friedrich-Alexander-University Erlangen-Nuremberg</t>
  </si>
  <si>
    <t>DOV</t>
  </si>
  <si>
    <t>Diseases of the Ovary and their Evaluation</t>
  </si>
  <si>
    <t>2002-2009</t>
  </si>
  <si>
    <t>13 counties from western Washington SEER registry</t>
  </si>
  <si>
    <t>Fred Hutchinson Cancer Research Center Institutional Review Board</t>
  </si>
  <si>
    <t>GAM</t>
  </si>
  <si>
    <t>Genomic Analysis of Mucinous Tumours study</t>
  </si>
  <si>
    <t>Australia</t>
  </si>
  <si>
    <t>HSA</t>
  </si>
  <si>
    <t>Ovary and GI</t>
  </si>
  <si>
    <t>Health Science Alliance Biobank</t>
  </si>
  <si>
    <t>2012-present</t>
  </si>
  <si>
    <t>Prince of Wales Hospital, Royal Hospital for Women, St George Hospital, Sydney NSW. Survival data Australian Institute of Health and Welfare</t>
  </si>
  <si>
    <t>South-Eastern Sydney Local Health District</t>
  </si>
  <si>
    <t>KCF</t>
  </si>
  <si>
    <t>KConFab</t>
  </si>
  <si>
    <t>KRA</t>
  </si>
  <si>
    <t>Korean Epithelial oVarian cancEr study (KoEVE)</t>
  </si>
  <si>
    <t>Korea</t>
  </si>
  <si>
    <t>NCO</t>
  </si>
  <si>
    <t>North Carolina</t>
  </si>
  <si>
    <t>1999-2007</t>
  </si>
  <si>
    <t>North Carolina Central Cancer Registry</t>
  </si>
  <si>
    <t>The Duke University Health System Institutional Review Board for Clinical Investigations (DUHS IRB)</t>
  </si>
  <si>
    <t>POC</t>
  </si>
  <si>
    <t>Polish Ovarian Cancer Study</t>
  </si>
  <si>
    <t xml:space="preserve">Poland </t>
  </si>
  <si>
    <t>2000-2003</t>
  </si>
  <si>
    <t>Hospital records and cancer registries serving Warsaw and Lodz</t>
  </si>
  <si>
    <t>Bioethical Committee of Pomeranian Medical University</t>
  </si>
  <si>
    <t>PRM</t>
  </si>
  <si>
    <t>PrOMark study</t>
  </si>
  <si>
    <t>PVD</t>
  </si>
  <si>
    <t>Pelvic Mass Study</t>
  </si>
  <si>
    <t>Denmark</t>
  </si>
  <si>
    <t>SEA</t>
  </si>
  <si>
    <t xml:space="preserve">Study of Epidemiology and Risk Factors in Cancer Heredity </t>
  </si>
  <si>
    <t xml:space="preserve">UK </t>
  </si>
  <si>
    <t>1998-present</t>
  </si>
  <si>
    <t>Eastern Region Cancer Intelligence Unit,  West Midlands Cancer Intelligence Unit, and multiple cancer networks</t>
  </si>
  <si>
    <t>Cambridgeshire 4 Research Ethics Committee</t>
  </si>
  <si>
    <t>SWE</t>
  </si>
  <si>
    <t>Sweden Western Region Ovarian Cancer Study</t>
  </si>
  <si>
    <t>Sweden</t>
  </si>
  <si>
    <t>2001-2016</t>
  </si>
  <si>
    <t>Sahlgrenska University Hosptial, medical records and the clinical cancer register in the western Sweden health care region and Swedish death register</t>
  </si>
  <si>
    <t>Swedish Ethical Review Authority</t>
  </si>
  <si>
    <t>Yes </t>
  </si>
  <si>
    <t>TUE</t>
  </si>
  <si>
    <t>Tuebingen University Women's Hospital study</t>
  </si>
  <si>
    <t>1999-2008</t>
  </si>
  <si>
    <t>Department of Obstetrics and Gynaecology, Eberhard Karls Universitats Tübingen, Tübingen Germany</t>
  </si>
  <si>
    <t>Ethics-Committee at the Medical Faculty and at the University Hospital of Tübingen</t>
  </si>
  <si>
    <t>ULA</t>
  </si>
  <si>
    <t>UCLA</t>
  </si>
  <si>
    <t>USC</t>
  </si>
  <si>
    <t>Los Angeles County Case-Control Study of Ovarian Cancer</t>
  </si>
  <si>
    <t>1992-2008</t>
  </si>
  <si>
    <t>Los Angeles County SEER Program</t>
  </si>
  <si>
    <t>Institutional Review Board Health Research Association and Institutional Review Board University of Southern California School of Medicine</t>
  </si>
  <si>
    <t>VAN</t>
  </si>
  <si>
    <t>Vancouver Ovarian Cancer Study</t>
  </si>
  <si>
    <t xml:space="preserve">Canada </t>
  </si>
  <si>
    <t>1984-2000</t>
  </si>
  <si>
    <t>Ovarian Cancer Registry serving British Columbia and the Cheryl Brown Outcomes Unit</t>
  </si>
  <si>
    <t>University of British Columbia - British Columbia Cancer Agency Research Ethics Board</t>
  </si>
  <si>
    <t>Some cases Yes and some cases No / pathology material</t>
  </si>
  <si>
    <t>VIP</t>
  </si>
  <si>
    <t>Variants in Practice study</t>
  </si>
  <si>
    <t>WAG</t>
  </si>
  <si>
    <t>Western Australia Group</t>
  </si>
  <si>
    <t>2013-present</t>
  </si>
  <si>
    <t>St John of God Hospital, Subiaco, WA and King Edward Memorial Hospital, Perth WA</t>
  </si>
  <si>
    <t>St John of God Healthcare Human Research Ethics Committee and the Women and Newborn Human Research Ethics Committee</t>
  </si>
  <si>
    <t>WMH</t>
  </si>
  <si>
    <t>Westmead Hospital, Gynaecological Oncology Biobank (GynBiobank)</t>
  </si>
  <si>
    <t>1992-present</t>
  </si>
  <si>
    <t>The Crown Princess Mary Cancer Centre and affiliated hospitals</t>
  </si>
  <si>
    <t>Western Sydney Local Health District, Human Research Ethics Committee</t>
  </si>
  <si>
    <t>APG</t>
  </si>
  <si>
    <t>Pancreas</t>
  </si>
  <si>
    <t>Australian Pancreatic Genome Initiative</t>
  </si>
  <si>
    <t>MCO</t>
  </si>
  <si>
    <t>Colorectal</t>
  </si>
  <si>
    <t>Molecular and Cellular Oncology Biobank</t>
  </si>
  <si>
    <t>St Vincent's Hospital Sydney</t>
  </si>
  <si>
    <t>St Vincent's Hospital</t>
  </si>
  <si>
    <t>PDA</t>
  </si>
  <si>
    <t>Review diagnosis</t>
  </si>
  <si>
    <t>LGI</t>
  </si>
  <si>
    <t>UGI</t>
  </si>
  <si>
    <t>Total</t>
  </si>
  <si>
    <t>Case diagnosis</t>
  </si>
  <si>
    <t>Mucinous borderline ovarian tumor (MBOT); mucinous ovarian carcinoma (MOC); lower gastrointestinal (LGI); upper gastrointestinal (UGI)</t>
  </si>
  <si>
    <t>%</t>
  </si>
  <si>
    <t>21-40%</t>
  </si>
  <si>
    <t>41-60%</t>
  </si>
  <si>
    <t>61-80%</t>
  </si>
  <si>
    <t>Model predicted diagnosis mean (sd)</t>
  </si>
  <si>
    <t>all genes</t>
  </si>
  <si>
    <t>MOC I/II</t>
  </si>
  <si>
    <t>MOC III/IV</t>
  </si>
  <si>
    <t>Sample diagnosis</t>
  </si>
  <si>
    <t>9 (1.60)</t>
  </si>
  <si>
    <t>4 (1.63)</t>
  </si>
  <si>
    <t>1 (0.49)</t>
  </si>
  <si>
    <t>11 (1.56)</t>
  </si>
  <si>
    <t>2 (1.27)</t>
  </si>
  <si>
    <t>1 (0.51)</t>
  </si>
  <si>
    <t>1 (0.22)</t>
  </si>
  <si>
    <t>11 (1)</t>
  </si>
  <si>
    <t>3 (1)</t>
  </si>
  <si>
    <t>41 (5.97)</t>
  </si>
  <si>
    <t>77 (6.13)</t>
  </si>
  <si>
    <t>3 (1.64)</t>
  </si>
  <si>
    <t>16 (2.99)</t>
  </si>
  <si>
    <t>52 (3.34)</t>
  </si>
  <si>
    <t>2 (0.71)</t>
  </si>
  <si>
    <t>3 (1.18)</t>
  </si>
  <si>
    <t>11 (2)</t>
  </si>
  <si>
    <t>2 (0.83)</t>
  </si>
  <si>
    <t>2 (0.98)</t>
  </si>
  <si>
    <t>2 (0.78)</t>
  </si>
  <si>
    <t>3 (1.38)</t>
  </si>
  <si>
    <t>5 (1.55)</t>
  </si>
  <si>
    <t>1 (0.43)</t>
  </si>
  <si>
    <t>2 (0.75)</t>
  </si>
  <si>
    <t>1 (0)</t>
  </si>
  <si>
    <t>1 (0.28)</t>
  </si>
  <si>
    <t>9 (1.04)</t>
  </si>
  <si>
    <t>2 (0.87)</t>
  </si>
  <si>
    <t>2 (0.97)</t>
  </si>
  <si>
    <t>1 (0.71)</t>
  </si>
  <si>
    <t>6 (1.55)</t>
  </si>
  <si>
    <t>Discordant sample ID</t>
  </si>
  <si>
    <t>prediction</t>
  </si>
  <si>
    <t>Set ID</t>
  </si>
  <si>
    <t>Set.type</t>
  </si>
  <si>
    <t>Sample 1 review pathology</t>
  </si>
  <si>
    <t>Sample 2 review pathology</t>
  </si>
  <si>
    <t>Pearsons*</t>
  </si>
  <si>
    <t>Sample 1 cellularity</t>
  </si>
  <si>
    <t>Sample 2 cellularity</t>
  </si>
  <si>
    <t>Pathology concordant</t>
  </si>
  <si>
    <t>Original case pathology</t>
  </si>
  <si>
    <t>Matching cellularity</t>
  </si>
  <si>
    <t>LGI.mets-LGI.mets</t>
  </si>
  <si>
    <t>LGI.mets ovary</t>
  </si>
  <si>
    <t>No</t>
  </si>
  <si>
    <t>LGI.mets omentum</t>
  </si>
  <si>
    <t>LGI.mets small bowel</t>
  </si>
  <si>
    <t>LGI-LGI.mets</t>
  </si>
  <si>
    <t>LGI colon</t>
  </si>
  <si>
    <t>LGI appendix</t>
  </si>
  <si>
    <t>MBOT-MBOT</t>
  </si>
  <si>
    <t>MBOT ovary</t>
  </si>
  <si>
    <t>MBOT-MOC</t>
  </si>
  <si>
    <t>MOC ovary</t>
  </si>
  <si>
    <t>MOC-MOC</t>
  </si>
  <si>
    <t>UGI.mets-UGI.mets</t>
  </si>
  <si>
    <t>UGI.mets ovary</t>
  </si>
  <si>
    <t>Benign-MBOT</t>
  </si>
  <si>
    <t>benign ovary</t>
  </si>
  <si>
    <t>*correlation between mRNA expression for all genes between matched samples</t>
  </si>
  <si>
    <t>HER2 high expression/amplified</t>
  </si>
  <si>
    <t>HER2 low expression/non-amplified</t>
  </si>
  <si>
    <t>Tumor type</t>
  </si>
  <si>
    <t>MBOT (n=134)</t>
  </si>
  <si>
    <t>MOC (n=243)</t>
  </si>
  <si>
    <t>MOC only</t>
  </si>
  <si>
    <t>p-value</t>
  </si>
  <si>
    <t>FIGO stage</t>
  </si>
  <si>
    <t>III/IV</t>
  </si>
  <si>
    <t>Review grade</t>
  </si>
  <si>
    <t>Pattern of invasion</t>
  </si>
  <si>
    <t>Lower gastrointestinal</t>
  </si>
  <si>
    <t>Upper gastrointestinal</t>
  </si>
  <si>
    <t>Univariate (n=57)</t>
  </si>
  <si>
    <t>Multivariable (n=45)</t>
  </si>
  <si>
    <t>Univariate (n=66)</t>
  </si>
  <si>
    <t>Multivariable (n=65)</t>
  </si>
  <si>
    <t>0.85 (0.74-0.97)</t>
  </si>
  <si>
    <t>0.72 (0.55-0.95)</t>
  </si>
  <si>
    <t>0.96 (0.91-1.02)</t>
  </si>
  <si>
    <t>0.79 (0.62-1.02)</t>
  </si>
  <si>
    <t>0.75 (0.61-0.92)</t>
  </si>
  <si>
    <t>0.99 (0.75-1.30)</t>
  </si>
  <si>
    <t>0.86 (0.71-1.06)</t>
  </si>
  <si>
    <t>0.84 (0.73-0.96)</t>
  </si>
  <si>
    <t>0.93 (0.81-1.07)</t>
  </si>
  <si>
    <t>0.98 (0.74-1.28)</t>
  </si>
  <si>
    <t>1.34 (1.04-1.73)</t>
  </si>
  <si>
    <t>1.15 (0.85-1.55)</t>
  </si>
  <si>
    <t>1.10 (0.85-1.41)</t>
  </si>
  <si>
    <t>0.88 (0.77-0.99)</t>
  </si>
  <si>
    <t>0.88 (0.77-1.01)</t>
  </si>
  <si>
    <t>1.15 (0.89-1.49)</t>
  </si>
  <si>
    <t>1.25 (1.00-1.55)</t>
  </si>
  <si>
    <t>1.18 (0.86-1.63)</t>
  </si>
  <si>
    <t>1.01 (0.82-1.25)</t>
  </si>
  <si>
    <t>0.90 (0.81-1.01)</t>
  </si>
  <si>
    <t>0.88 (0.39-1.97)</t>
  </si>
  <si>
    <t>0.77 (0.57-1.06)</t>
  </si>
  <si>
    <t>1.03 (0.82-1.30)</t>
  </si>
  <si>
    <t>1.15 (0.95-1.36)</t>
  </si>
  <si>
    <t>1.09 (0.96-1.26)</t>
  </si>
  <si>
    <t>1.05 (0.98-1.14)</t>
  </si>
  <si>
    <t>0.83 (0.49-1.40)</t>
  </si>
  <si>
    <t>0.80 (0.58-1.10)</t>
  </si>
  <si>
    <t>0.57 (0.22-1.51)</t>
  </si>
  <si>
    <t>0.79 (0.53-1.18)</t>
  </si>
  <si>
    <t>0.85 (0.61-1.17)</t>
  </si>
  <si>
    <t>1.03 (0.94-1.14)</t>
  </si>
  <si>
    <t>1.00 (0.90-1.12)</t>
  </si>
  <si>
    <t>1.04 (0.92-1.16)</t>
  </si>
  <si>
    <t>0.92 (0.73-1.15)</t>
  </si>
  <si>
    <t>0.98 (0.90-1.06)</t>
  </si>
  <si>
    <t>0.96 (0.62-1.50)</t>
  </si>
  <si>
    <t>1.10 (0.79-1.53)</t>
  </si>
  <si>
    <t>1.03 (0.63-1.70)</t>
  </si>
  <si>
    <t>1.09 (0.78-1.52)</t>
  </si>
  <si>
    <t>0.89 (0.75-1.04)</t>
  </si>
  <si>
    <t>0.98 (0.91-1.06)</t>
  </si>
  <si>
    <t>1.07 (0.92-1.24)</t>
  </si>
  <si>
    <t>0.99 (0.87-1.11)</t>
  </si>
  <si>
    <t>9 genes, ovarian tissue</t>
  </si>
  <si>
    <t>all genes, discordant MOC/MBOT predictions</t>
  </si>
  <si>
    <t>Benign</t>
  </si>
  <si>
    <t>Mets (unk primary)</t>
  </si>
  <si>
    <t>Excluded due to discordant diagnosis following review</t>
  </si>
  <si>
    <t>Training</t>
  </si>
  <si>
    <t>Testing</t>
  </si>
  <si>
    <t>Diagnosis group</t>
  </si>
  <si>
    <t>All genes</t>
  </si>
  <si>
    <t xml:space="preserve">9-gene classifier </t>
  </si>
  <si>
    <t>Class total</t>
  </si>
  <si>
    <t>Table S1: Validation cohort study sites</t>
  </si>
  <si>
    <t>Table S2 original and pathology review diagnosis of patients with excluded samples due to discordance</t>
  </si>
  <si>
    <t>MBOT MOC analysis</t>
  </si>
  <si>
    <t>case diagnosis</t>
  </si>
  <si>
    <t>pathology review diagnosis</t>
  </si>
  <si>
    <t>Multivariable analyses adjusted for age, stage, tumor type, stratified by site</t>
  </si>
  <si>
    <t>HUGO Gene</t>
  </si>
  <si>
    <t>Target Sequence</t>
  </si>
  <si>
    <t>Flag</t>
  </si>
  <si>
    <t>Tag</t>
  </si>
  <si>
    <t>DNAH6</t>
  </si>
  <si>
    <t>TGAGCAACATAAACTCATCTACAGCTTTATGCTTTGTGTTGAGATGATGCGTCAGCAAGGAACCCTATCTGATGCTGAATGGAATTTCTTTCTCCGAGGT</t>
  </si>
  <si>
    <t>Housekeeping</t>
  </si>
  <si>
    <t>T001</t>
  </si>
  <si>
    <t>LDHA</t>
  </si>
  <si>
    <t>AACTTCCTGGCTCCTTCACTGAACATGCCTAGTCCAACATTTTTTCCCAGTGAGTCACATCCTGGGATCCAGTGTATAAATCCAATATCATGTCTTGTGC</t>
  </si>
  <si>
    <t>T002</t>
  </si>
  <si>
    <t>MTG1</t>
  </si>
  <si>
    <t>TGTGTGTTAAAGCTGCTCTCACCAGTGAAACCTAAGAAATGAGCAGGTTGGCAGCTAGGGTTTGTGTTGGAGGCTTTCGGTCCAGTGTCTTGCAGTCCTA</t>
  </si>
  <si>
    <t>T003</t>
  </si>
  <si>
    <t>POLR1B</t>
  </si>
  <si>
    <t>GGAGAACTCGGCCTTAGAATACTTTGGTGAGATGTTAAAGGCTGCTGGCTACAATTTCTATGGCACCGAGAGGTTATATAGTGGCATCAGTGGGCTAGAA</t>
  </si>
  <si>
    <t>T004</t>
  </si>
  <si>
    <t>TBP</t>
  </si>
  <si>
    <t>ACAGTGAATCTTGGTTGTAAACTTGACCTAAAGACCATTGCACTTCGTGCCCGAAACGCCGAATATAATCCCAAGCGGTTTGCTGCGGTAATCATGAGGA</t>
  </si>
  <si>
    <t>T005</t>
  </si>
  <si>
    <t>TTGTGGAGACTATGTGCAAGGAACCATCTTCCCAGCTCCCAATTTCAATCCCATAATGGATGCCCAAATGCTAGGAGGAGCACTCCAAGGATTTGACTGT</t>
  </si>
  <si>
    <t>Endogenous</t>
  </si>
  <si>
    <t>T006</t>
  </si>
  <si>
    <t>CD274</t>
  </si>
  <si>
    <t>GGATACTTCTGAACAAGGAGCCTCCAAGCAAATCATCCATTGCTCATCCTAGGAAGACGGGTTGAGAATCCCTAATTTGAGGGTCAGTTCCTGCAGAAGT</t>
  </si>
  <si>
    <t>T007</t>
  </si>
  <si>
    <t>GAAAGTCCTCACATCAATAGTACATATGAAAGTGACCTCCAAGGGGATTGGTGAATACTCATAAGGATCTTCAGGCTGAACAGACTATGTCTGGGGAAAG</t>
  </si>
  <si>
    <t>T008</t>
  </si>
  <si>
    <t>ATCATCCTCCTTCTGCTTGCACAAGTTTCCTGGGCTGGACCGTTTCAACAGAGAGGCTTATTTGACTTTATGCTAGAAGATGAGGCTTCTGGGATAGGCC</t>
  </si>
  <si>
    <t>T009</t>
  </si>
  <si>
    <t>CTGAAAGAGACGGAGCTGAGGAAGGTGAAGGTGCTTGGATCTGGCGCTTTTGGCACAGTCTACAAGGGCATCTGGATCCCTGATGGGGAGAATGTGAAAA</t>
  </si>
  <si>
    <t>T010</t>
  </si>
  <si>
    <t>CCTGATGTACTCAGTCAACCCAAACAAAGTCGATGACCTGAGCAAGTTCGGAAAAAACATTGCAAACATGTGTCGTGGGATTCCAACATACATGGCTGAG</t>
  </si>
  <si>
    <t>T011</t>
  </si>
  <si>
    <t>KRT20</t>
  </si>
  <si>
    <t>ACAGTCGTGCAAGAAGTAGTGGATGGCAAGGTCGTGTCATCTGAAGTCAAAGAGGTGGAAGAAAATATCTAAATAGCTACCAGAAGGAGATGCTGCTGAG</t>
  </si>
  <si>
    <t>T012</t>
  </si>
  <si>
    <t>ATTTCAGTGCCATTGATTTAGAGAGGCTGAACCGAATGTACAATTGCACCACAACTCACACTCTTTTGGACCACTGTACTTTTGAGAAGGCAAACATCTG</t>
  </si>
  <si>
    <t>T013</t>
  </si>
  <si>
    <t>GGTACCCAGCTGCAGAACTTCACCCTGGACAGGAGCAGTGTCCTTGTGGATGGGTATTCTCCCAACAGAAATGAGCCCTTAACTGGGAATTCTGACCTTC</t>
  </si>
  <si>
    <t>T014</t>
  </si>
  <si>
    <t>GGAGCAGCTAGGCCAGAAGGTGCAGTGTGATGTCTCTGTTGGGTTCATTTGCAAGAATGAAGACCAGTTTGGAAATGGACCATTTGGACTGTGTTACGAC</t>
  </si>
  <si>
    <t>T015</t>
  </si>
  <si>
    <t>CAGTGGGGAAGTGTTCCTGAACCAGATCTACACCCAGCTGCCCATCTCTGCAGCCAACGTCACCATCTTCAGACCCTCAACCTTCTTCATCATCGCCCAG</t>
  </si>
  <si>
    <t>T016</t>
  </si>
  <si>
    <t>PDCD1</t>
  </si>
  <si>
    <t>CTTCTTCCCAGCCCTGCTCGTGGTGACCGAAGGGGACAACGCCACCTTCACCTGCAGCTTCTCCAACACATCGGAGAGCTTCGTGCTAAACTGGTACCGC</t>
  </si>
  <si>
    <t>T017</t>
  </si>
  <si>
    <t>GCTGGGGGAGTTCCTGAGGACCCACAAGTATGATCCTGCTTGGAAGTACCGCTTTGGTGACCTCAGCGTGACCTACGAGCCCATGGCCTACATGGATGCT</t>
  </si>
  <si>
    <t>T018</t>
  </si>
  <si>
    <t>CTTCATGCCAGATGCAAGGAGGTACGCTGTTAAGTATTACAGATGAAACTGAAGAAAATTTCATAAGGGAGCACATGAGCAGTAAAACAGTGGAGGTGTG</t>
  </si>
  <si>
    <t>T019</t>
  </si>
  <si>
    <t>TCGACACCGACAACAGACCTCCCTATTAAGGTGGACGGCGCCAACATCAACATCACAGCTGCCATTTATGACGAGATCCAACAGGAGATGAAAAGGGCCA</t>
  </si>
  <si>
    <t>T020</t>
  </si>
  <si>
    <t>GTGGGCGCTTGGGCTTCCAGGTCTGGCTGAAGAATGGCGTGATTCTGAGCAAGCTGGTGAACAGCCTGTACCCTGATGGCTCCAAGCCGGTGAAGGTGCC</t>
  </si>
  <si>
    <t>T021</t>
  </si>
  <si>
    <t>AAACATCCTTGCAAATGGGTGTGACGCGGTTCCAGATGTGGATTTGGCAAAACCTCATTTAAGTAAAAGGTTAGCAGAGCAAAGTGCGGTGCTTTAGCTG</t>
  </si>
  <si>
    <t>T022</t>
  </si>
  <si>
    <t>GTCAGTCTTTAGGGGTTGGGCTGGATGCCGAGGTAAAAGTTCTTTTTGCTCTAAAAGAAAAAGGAACTAGGTCAAAAATCTGTCCGTGACCTATCAGTTA</t>
  </si>
  <si>
    <t>T023</t>
  </si>
  <si>
    <t>CTTCCCCTGTGTACTACTGGCATAAACTTGAGGGAAGAGACATCGTGCCAGTGAAAGAAAACTTCAACCCAACCACCGGGATTTTGGTCATTGGAAATCT</t>
  </si>
  <si>
    <t>T024</t>
  </si>
  <si>
    <t>Table S3: Sequence of probes on NanoString plexset</t>
  </si>
  <si>
    <t>2004 - 2019</t>
  </si>
  <si>
    <t>University of California, Los Angeles (UCLA), Department of Obstetrics and Gynecology, Division of Gynecologic Oncology.  Los Angeles, CA</t>
  </si>
  <si>
    <t xml:space="preserve">UCLA Office of the Human Research Protection Program </t>
  </si>
  <si>
    <t>No, waiver for archival pathology material. (UCLA IRB Review Not Required)</t>
  </si>
  <si>
    <t>USA</t>
  </si>
  <si>
    <t>2000-2011</t>
  </si>
  <si>
    <t>Australian Ovarian Cancer Study, Hudson Institute of Medical Research  (VIC), Edinburgh Cancer Research Centre (UK)</t>
  </si>
  <si>
    <t>Peter MacCallum Cancer Centre HREC</t>
  </si>
  <si>
    <t>Gynecologic Oncology clinics at UPMC serving western Pennsylvania</t>
  </si>
  <si>
    <t>University of Pittsburgh Institutional Review Board</t>
  </si>
  <si>
    <t>1997 - present</t>
  </si>
  <si>
    <t>Genetic Clinics Australia and New Zealand</t>
  </si>
  <si>
    <t>Peter MacCallum Cancer Centre Human Ethics Committee</t>
  </si>
  <si>
    <t>PDAC tissue micoarray</t>
  </si>
  <si>
    <t>2010-2018</t>
  </si>
  <si>
    <t>Alberta Health Services</t>
  </si>
  <si>
    <t>Health Research Ethics Board of Alberta Cancer Committee</t>
  </si>
  <si>
    <t>2010-2016</t>
  </si>
  <si>
    <t>7 general hospitals with gynecologists; Seoul National University hospital, Samsung Medical Center, Asan Medical Center, National Cancer Center, Gangnam Severance hospital, Kyung Hee University hospital at Gangdong, and Cheil General hospital</t>
  </si>
  <si>
    <t>Seoul National University Institutional Review Board (IRB)</t>
  </si>
  <si>
    <t>Table S5: Gene expression and overall survival in gastrointestinal tumor groups</t>
  </si>
  <si>
    <t xml:space="preserve">Table S6: training and testing cohorts sampling </t>
  </si>
  <si>
    <t>Table S7: results of random forest analysis, mean and standard deviation diagnostic predictions of 100 models from test set</t>
  </si>
  <si>
    <t>Table S8: Clinical characteristics of HER2 high expressing/amplified cases</t>
  </si>
  <si>
    <t xml:space="preserve">Table S9 - Gene expression-based predictions of MOC and MBOT samples with a discordant diagnosis between original pathology and central pathology review </t>
  </si>
  <si>
    <t>Table S10 - analysis of concordance between matched samples from the same patients</t>
  </si>
  <si>
    <t>Parkville Familial Cancer Centre, Peter MacCallum Cancer Centre and Royal Melbourne Hospital, VIC;
Familial Cancer Centre, Monash Health, Vic;
Clinical Genetics Service, Austin Health, Vic;
Family Cancer Clinic, Cabrini Health, Vic;
Familial Cancer Centre, Barwon Health, Vic;
Tasmanian Clinical Genetics Service, Tas</t>
  </si>
  <si>
    <t>Peter MacCallum Cancer Centre Ethics Committee</t>
  </si>
  <si>
    <t>Danish National Committee for Research Ethics, Capital Region</t>
  </si>
  <si>
    <t>Gynecologic Clinic, University Hospital of Copenhagen, Rigshospitalet</t>
  </si>
  <si>
    <t>2004 - 2010</t>
  </si>
  <si>
    <t>Multiple hospitals. Please see: https://www.pancreaticcancer.net.au/about-collaborators/</t>
  </si>
  <si>
    <t>1992-2014</t>
  </si>
  <si>
    <t>Table S4: original case versus pathology review diagnosis for all cases eligible for analysis</t>
  </si>
  <si>
    <r>
      <t>LGI</t>
    </r>
    <r>
      <rPr>
        <vertAlign val="superscript"/>
        <sz val="12"/>
        <color rgb="FF000000"/>
        <rFont val="Calibri"/>
        <family val="2"/>
        <scheme val="minor"/>
      </rPr>
      <t>a</t>
    </r>
  </si>
  <si>
    <r>
      <t>UGI</t>
    </r>
    <r>
      <rPr>
        <vertAlign val="superscript"/>
        <sz val="12"/>
        <color rgb="FF000000"/>
        <rFont val="Calibri"/>
        <family val="2"/>
        <scheme val="minor"/>
      </rPr>
      <t>a</t>
    </r>
  </si>
  <si>
    <r>
      <rPr>
        <vertAlign val="super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Includes samples from primary or metastatic tissue</t>
    </r>
  </si>
  <si>
    <r>
      <t>17</t>
    </r>
    <r>
      <rPr>
        <vertAlign val="superscript"/>
        <sz val="12"/>
        <color rgb="FF000000"/>
        <rFont val="Calibri"/>
        <family val="2"/>
        <scheme val="minor"/>
      </rPr>
      <t>b</t>
    </r>
  </si>
  <si>
    <r>
      <rPr>
        <vertAlign val="super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 xml:space="preserve">Includes 107 cases included in survival analysis </t>
    </r>
  </si>
  <si>
    <r>
      <t>90</t>
    </r>
    <r>
      <rPr>
        <vertAlign val="superscript"/>
        <sz val="12"/>
        <color rgb="FF000000"/>
        <rFont val="Calibri"/>
        <family val="2"/>
        <scheme val="minor"/>
      </rPr>
      <t>b,c</t>
    </r>
  </si>
  <si>
    <r>
      <rPr>
        <vertAlign val="superscript"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>90 cases tested in diagnostic predictions</t>
    </r>
  </si>
  <si>
    <t>1.29 (0.93-1.80)</t>
  </si>
  <si>
    <t>0.94 (0.68-1.31)</t>
  </si>
  <si>
    <t>Spearmans R</t>
  </si>
  <si>
    <t>Cox survival model included prognostic genes together with stage and age in the same model</t>
  </si>
  <si>
    <t>Supplementary Table S11: Correlation between prognostic genes and combined survival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</si>
</sst>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5" fillId="0" borderId="0" xfId="2" applyAlignment="1">
      <alignment horizontal="left" wrapText="1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/>
    <xf numFmtId="0" fontId="7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 readingOrder="1"/>
    </xf>
    <xf numFmtId="9" fontId="6" fillId="0" borderId="0" xfId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2" applyFont="1" applyAlignment="1">
      <alignment horizontal="left"/>
    </xf>
    <xf numFmtId="0" fontId="0" fillId="0" borderId="0" xfId="2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/>
    </xf>
    <xf numFmtId="164" fontId="0" fillId="0" borderId="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/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 readingOrder="1"/>
    </xf>
    <xf numFmtId="0" fontId="8" fillId="5" borderId="10" xfId="0" applyFont="1" applyFill="1" applyBorder="1" applyAlignment="1">
      <alignment horizontal="center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7" fillId="0" borderId="0" xfId="0" applyFont="1" applyFill="1"/>
    <xf numFmtId="0" fontId="6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wrapText="1" readingOrder="1"/>
    </xf>
    <xf numFmtId="0" fontId="8" fillId="2" borderId="12" xfId="0" applyFont="1" applyFill="1" applyBorder="1" applyAlignment="1">
      <alignment horizontal="center" wrapText="1" readingOrder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2" xr:uid="{90E81C2A-4B29-4CDD-AB5F-DF9E000FCA1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DC92-AFCA-414D-A3F4-4B65788AC633}">
  <dimension ref="A1:Q25"/>
  <sheetViews>
    <sheetView tabSelected="1" zoomScaleNormal="100" workbookViewId="0">
      <pane ySplit="2" topLeftCell="A3" activePane="bottomLeft" state="frozen"/>
      <selection pane="bottomLeft" activeCell="L5" sqref="L5"/>
    </sheetView>
  </sheetViews>
  <sheetFormatPr defaultColWidth="6.453125" defaultRowHeight="14.5" x14ac:dyDescent="0.35"/>
  <cols>
    <col min="1" max="1" width="12.54296875" style="1" customWidth="1"/>
    <col min="2" max="2" width="18.453125" style="1" bestFit="1" customWidth="1"/>
    <col min="3" max="3" width="14.1796875" style="13" bestFit="1" customWidth="1"/>
    <col min="4" max="4" width="9" style="13" bestFit="1" customWidth="1"/>
    <col min="5" max="5" width="12.453125" style="13" bestFit="1" customWidth="1"/>
    <col min="6" max="6" width="24" style="13" customWidth="1"/>
    <col min="7" max="7" width="15" style="13" bestFit="1" customWidth="1"/>
    <col min="8" max="8" width="22.81640625" style="13" customWidth="1"/>
    <col min="9" max="9" width="12.453125" style="1" customWidth="1"/>
    <col min="10" max="10" width="21.81640625" style="1" customWidth="1"/>
    <col min="11" max="11" width="14.81640625" style="1" customWidth="1"/>
    <col min="12" max="12" width="24" style="1" customWidth="1"/>
    <col min="13" max="13" width="6.453125" style="1"/>
    <col min="14" max="14" width="8.81640625" style="1" customWidth="1"/>
    <col min="15" max="15" width="16.453125" style="1" customWidth="1"/>
    <col min="16" max="16" width="20.1796875" style="1" customWidth="1"/>
    <col min="17" max="16384" width="6.453125" style="1"/>
  </cols>
  <sheetData>
    <row r="1" spans="1:10" x14ac:dyDescent="0.35">
      <c r="A1" s="13" t="s">
        <v>290</v>
      </c>
      <c r="B1" s="13"/>
    </row>
    <row r="2" spans="1:10" ht="29" x14ac:dyDescent="0.35">
      <c r="A2" s="7" t="s">
        <v>32</v>
      </c>
      <c r="B2" s="7" t="s">
        <v>33</v>
      </c>
      <c r="C2" s="25" t="s">
        <v>34</v>
      </c>
      <c r="D2" s="26" t="s">
        <v>35</v>
      </c>
      <c r="E2" s="26" t="s">
        <v>36</v>
      </c>
      <c r="F2" s="25" t="s">
        <v>37</v>
      </c>
      <c r="G2" s="25" t="s">
        <v>38</v>
      </c>
      <c r="H2" s="25" t="s">
        <v>39</v>
      </c>
    </row>
    <row r="3" spans="1:10" ht="58" x14ac:dyDescent="0.35">
      <c r="A3" s="1" t="s">
        <v>40</v>
      </c>
      <c r="B3" s="1" t="s">
        <v>41</v>
      </c>
      <c r="C3" s="27" t="s">
        <v>42</v>
      </c>
      <c r="D3" s="13" t="s">
        <v>43</v>
      </c>
      <c r="E3" s="13" t="s">
        <v>44</v>
      </c>
      <c r="F3" s="27" t="s">
        <v>45</v>
      </c>
      <c r="G3" s="2" t="s">
        <v>46</v>
      </c>
      <c r="H3" s="2" t="s">
        <v>47</v>
      </c>
    </row>
    <row r="4" spans="1:10" ht="101.5" x14ac:dyDescent="0.35">
      <c r="A4" s="1" t="s">
        <v>48</v>
      </c>
      <c r="B4" s="1" t="s">
        <v>41</v>
      </c>
      <c r="C4" s="27" t="s">
        <v>49</v>
      </c>
      <c r="D4" s="13" t="s">
        <v>50</v>
      </c>
      <c r="E4" s="30" t="s">
        <v>51</v>
      </c>
      <c r="F4" s="61" t="s">
        <v>52</v>
      </c>
      <c r="G4" s="31" t="s">
        <v>53</v>
      </c>
      <c r="H4" s="32" t="s">
        <v>27</v>
      </c>
    </row>
    <row r="5" spans="1:10" ht="72.5" x14ac:dyDescent="0.35">
      <c r="A5" s="1" t="s">
        <v>54</v>
      </c>
      <c r="B5" s="1" t="s">
        <v>41</v>
      </c>
      <c r="C5" s="27" t="s">
        <v>55</v>
      </c>
      <c r="D5" s="27" t="s">
        <v>363</v>
      </c>
      <c r="E5" s="27" t="s">
        <v>56</v>
      </c>
      <c r="F5" s="27" t="s">
        <v>57</v>
      </c>
      <c r="G5" s="2" t="s">
        <v>58</v>
      </c>
      <c r="H5" s="2" t="s">
        <v>27</v>
      </c>
    </row>
    <row r="6" spans="1:10" ht="72" customHeight="1" x14ac:dyDescent="0.35">
      <c r="A6" s="1" t="s">
        <v>59</v>
      </c>
      <c r="B6" s="1" t="s">
        <v>41</v>
      </c>
      <c r="C6" s="27" t="s">
        <v>60</v>
      </c>
      <c r="D6" s="13" t="s">
        <v>61</v>
      </c>
      <c r="E6" s="62" t="s">
        <v>364</v>
      </c>
      <c r="F6" s="62" t="s">
        <v>365</v>
      </c>
      <c r="G6" s="62" t="s">
        <v>366</v>
      </c>
      <c r="H6" s="62" t="s">
        <v>27</v>
      </c>
    </row>
    <row r="7" spans="1:10" ht="87" x14ac:dyDescent="0.35">
      <c r="A7" s="1" t="s">
        <v>62</v>
      </c>
      <c r="B7" s="1" t="s">
        <v>63</v>
      </c>
      <c r="C7" s="27" t="s">
        <v>64</v>
      </c>
      <c r="D7" s="13" t="s">
        <v>61</v>
      </c>
      <c r="E7" s="13" t="s">
        <v>65</v>
      </c>
      <c r="F7" s="27" t="s">
        <v>66</v>
      </c>
      <c r="G7" s="27" t="s">
        <v>67</v>
      </c>
      <c r="H7" s="13" t="s">
        <v>27</v>
      </c>
    </row>
    <row r="8" spans="1:10" ht="58" x14ac:dyDescent="0.35">
      <c r="A8" s="1" t="s">
        <v>68</v>
      </c>
      <c r="B8" s="1" t="s">
        <v>41</v>
      </c>
      <c r="C8" s="13" t="s">
        <v>69</v>
      </c>
      <c r="D8" s="13" t="s">
        <v>61</v>
      </c>
      <c r="E8" s="62" t="s">
        <v>369</v>
      </c>
      <c r="F8" s="63" t="s">
        <v>370</v>
      </c>
      <c r="G8" s="63" t="s">
        <v>371</v>
      </c>
      <c r="H8" s="62" t="s">
        <v>27</v>
      </c>
    </row>
    <row r="9" spans="1:10" ht="159.5" x14ac:dyDescent="0.35">
      <c r="A9" s="1" t="s">
        <v>70</v>
      </c>
      <c r="B9" s="1" t="s">
        <v>41</v>
      </c>
      <c r="C9" s="27" t="s">
        <v>71</v>
      </c>
      <c r="D9" s="13" t="s">
        <v>72</v>
      </c>
      <c r="E9" s="62" t="s">
        <v>376</v>
      </c>
      <c r="F9" s="63" t="s">
        <v>377</v>
      </c>
      <c r="G9" s="63" t="s">
        <v>378</v>
      </c>
      <c r="H9" s="62" t="s">
        <v>27</v>
      </c>
    </row>
    <row r="10" spans="1:10" ht="116" x14ac:dyDescent="0.35">
      <c r="A10" s="1" t="s">
        <v>73</v>
      </c>
      <c r="B10" s="1" t="s">
        <v>41</v>
      </c>
      <c r="C10" s="2" t="s">
        <v>74</v>
      </c>
      <c r="D10" s="33" t="s">
        <v>363</v>
      </c>
      <c r="E10" s="33" t="s">
        <v>75</v>
      </c>
      <c r="F10" s="34" t="s">
        <v>76</v>
      </c>
      <c r="G10" s="2" t="s">
        <v>77</v>
      </c>
      <c r="H10" s="2" t="s">
        <v>27</v>
      </c>
    </row>
    <row r="11" spans="1:10" ht="72.5" x14ac:dyDescent="0.35">
      <c r="A11" s="1" t="s">
        <v>78</v>
      </c>
      <c r="B11" s="1" t="s">
        <v>41</v>
      </c>
      <c r="C11" s="27" t="s">
        <v>79</v>
      </c>
      <c r="D11" s="13" t="s">
        <v>80</v>
      </c>
      <c r="E11" s="13" t="s">
        <v>81</v>
      </c>
      <c r="F11" s="27" t="s">
        <v>82</v>
      </c>
      <c r="G11" s="2" t="s">
        <v>83</v>
      </c>
      <c r="H11" s="2" t="s">
        <v>27</v>
      </c>
    </row>
    <row r="12" spans="1:10" x14ac:dyDescent="0.35">
      <c r="A12" s="1" t="s">
        <v>84</v>
      </c>
      <c r="B12" s="1" t="s">
        <v>41</v>
      </c>
      <c r="C12" s="13" t="s">
        <v>85</v>
      </c>
      <c r="D12" s="13" t="s">
        <v>363</v>
      </c>
      <c r="E12" s="62" t="s">
        <v>65</v>
      </c>
      <c r="F12" s="62" t="s">
        <v>367</v>
      </c>
      <c r="G12" s="62" t="s">
        <v>368</v>
      </c>
      <c r="H12" s="62" t="s">
        <v>27</v>
      </c>
    </row>
    <row r="13" spans="1:10" ht="73" customHeight="1" x14ac:dyDescent="0.35">
      <c r="A13" s="1" t="s">
        <v>86</v>
      </c>
      <c r="B13" s="1" t="s">
        <v>41</v>
      </c>
      <c r="C13" s="27" t="s">
        <v>87</v>
      </c>
      <c r="D13" s="13" t="s">
        <v>88</v>
      </c>
      <c r="E13" s="62" t="s">
        <v>389</v>
      </c>
      <c r="F13" s="63" t="s">
        <v>388</v>
      </c>
      <c r="G13" s="63" t="s">
        <v>387</v>
      </c>
      <c r="H13" s="62" t="s">
        <v>27</v>
      </c>
      <c r="J13" s="28"/>
    </row>
    <row r="14" spans="1:10" ht="72.5" x14ac:dyDescent="0.35">
      <c r="A14" s="1" t="s">
        <v>89</v>
      </c>
      <c r="B14" s="1" t="s">
        <v>41</v>
      </c>
      <c r="C14" s="27" t="s">
        <v>90</v>
      </c>
      <c r="D14" s="13" t="s">
        <v>91</v>
      </c>
      <c r="E14" s="13" t="s">
        <v>92</v>
      </c>
      <c r="F14" s="27" t="s">
        <v>93</v>
      </c>
      <c r="G14" s="2" t="s">
        <v>94</v>
      </c>
      <c r="H14" s="2" t="s">
        <v>27</v>
      </c>
    </row>
    <row r="15" spans="1:10" ht="87" x14ac:dyDescent="0.35">
      <c r="A15" s="1" t="s">
        <v>95</v>
      </c>
      <c r="B15" s="1" t="s">
        <v>41</v>
      </c>
      <c r="C15" s="29" t="s">
        <v>96</v>
      </c>
      <c r="D15" s="13" t="s">
        <v>97</v>
      </c>
      <c r="E15" s="13" t="s">
        <v>98</v>
      </c>
      <c r="F15" s="27" t="s">
        <v>99</v>
      </c>
      <c r="G15" s="35" t="s">
        <v>100</v>
      </c>
      <c r="H15" s="36" t="s">
        <v>101</v>
      </c>
    </row>
    <row r="16" spans="1:10" ht="101.5" x14ac:dyDescent="0.35">
      <c r="A16" s="1" t="s">
        <v>102</v>
      </c>
      <c r="B16" s="1" t="s">
        <v>41</v>
      </c>
      <c r="C16" s="27" t="s">
        <v>103</v>
      </c>
      <c r="D16" s="13" t="s">
        <v>50</v>
      </c>
      <c r="E16" s="37" t="s">
        <v>104</v>
      </c>
      <c r="F16" s="37" t="s">
        <v>105</v>
      </c>
      <c r="G16" s="31" t="s">
        <v>106</v>
      </c>
      <c r="H16" s="32" t="s">
        <v>27</v>
      </c>
    </row>
    <row r="17" spans="1:17" ht="87" x14ac:dyDescent="0.35">
      <c r="A17" s="1" t="s">
        <v>107</v>
      </c>
      <c r="B17" s="1" t="s">
        <v>41</v>
      </c>
      <c r="C17" s="13" t="s">
        <v>108</v>
      </c>
      <c r="D17" s="13" t="s">
        <v>363</v>
      </c>
      <c r="E17" s="62" t="s">
        <v>359</v>
      </c>
      <c r="F17" s="63" t="s">
        <v>360</v>
      </c>
      <c r="G17" s="63" t="s">
        <v>361</v>
      </c>
      <c r="H17" s="63" t="s">
        <v>362</v>
      </c>
      <c r="J17" s="28"/>
      <c r="L17" s="37"/>
      <c r="M17" s="37"/>
      <c r="N17" s="37"/>
      <c r="O17" s="37"/>
      <c r="P17" s="35"/>
      <c r="Q17" s="35"/>
    </row>
    <row r="18" spans="1:17" ht="145" x14ac:dyDescent="0.35">
      <c r="A18" s="1" t="s">
        <v>109</v>
      </c>
      <c r="B18" s="1" t="s">
        <v>41</v>
      </c>
      <c r="C18" s="2" t="s">
        <v>110</v>
      </c>
      <c r="D18" s="33" t="s">
        <v>363</v>
      </c>
      <c r="E18" s="33" t="s">
        <v>111</v>
      </c>
      <c r="F18" s="34" t="s">
        <v>112</v>
      </c>
      <c r="G18" s="2" t="s">
        <v>113</v>
      </c>
      <c r="H18" s="2" t="s">
        <v>27</v>
      </c>
    </row>
    <row r="19" spans="1:17" ht="87" x14ac:dyDescent="0.35">
      <c r="A19" s="1" t="s">
        <v>114</v>
      </c>
      <c r="B19" s="1" t="s">
        <v>41</v>
      </c>
      <c r="C19" s="27" t="s">
        <v>115</v>
      </c>
      <c r="D19" s="13" t="s">
        <v>116</v>
      </c>
      <c r="E19" s="13" t="s">
        <v>117</v>
      </c>
      <c r="F19" s="27" t="s">
        <v>118</v>
      </c>
      <c r="G19" s="2" t="s">
        <v>119</v>
      </c>
      <c r="H19" s="2" t="s">
        <v>120</v>
      </c>
    </row>
    <row r="20" spans="1:17" ht="203" x14ac:dyDescent="0.35">
      <c r="A20" s="1" t="s">
        <v>121</v>
      </c>
      <c r="B20" s="1" t="s">
        <v>41</v>
      </c>
      <c r="C20" s="27" t="s">
        <v>122</v>
      </c>
      <c r="D20" s="13" t="s">
        <v>61</v>
      </c>
      <c r="E20" s="62" t="s">
        <v>65</v>
      </c>
      <c r="F20" s="63" t="s">
        <v>385</v>
      </c>
      <c r="G20" s="63" t="s">
        <v>386</v>
      </c>
      <c r="H20" s="62" t="s">
        <v>27</v>
      </c>
    </row>
    <row r="21" spans="1:17" ht="145" x14ac:dyDescent="0.35">
      <c r="A21" s="1" t="s">
        <v>123</v>
      </c>
      <c r="B21" s="1" t="s">
        <v>41</v>
      </c>
      <c r="C21" s="27" t="s">
        <v>124</v>
      </c>
      <c r="D21" s="13" t="s">
        <v>61</v>
      </c>
      <c r="E21" s="13" t="s">
        <v>125</v>
      </c>
      <c r="F21" s="27" t="s">
        <v>126</v>
      </c>
      <c r="G21" s="35" t="s">
        <v>127</v>
      </c>
      <c r="H21" s="36" t="s">
        <v>27</v>
      </c>
    </row>
    <row r="22" spans="1:17" ht="87" x14ac:dyDescent="0.35">
      <c r="A22" s="1" t="s">
        <v>128</v>
      </c>
      <c r="B22" s="1" t="s">
        <v>41</v>
      </c>
      <c r="C22" s="27" t="s">
        <v>129</v>
      </c>
      <c r="D22" s="13" t="s">
        <v>61</v>
      </c>
      <c r="E22" s="13" t="s">
        <v>130</v>
      </c>
      <c r="F22" s="27" t="s">
        <v>131</v>
      </c>
      <c r="G22" s="2" t="s">
        <v>132</v>
      </c>
      <c r="H22" s="2" t="s">
        <v>27</v>
      </c>
    </row>
    <row r="23" spans="1:17" ht="72.5" x14ac:dyDescent="0.35">
      <c r="A23" s="1" t="s">
        <v>133</v>
      </c>
      <c r="B23" s="1" t="s">
        <v>134</v>
      </c>
      <c r="C23" s="27" t="s">
        <v>135</v>
      </c>
      <c r="D23" s="13" t="s">
        <v>61</v>
      </c>
      <c r="E23" s="62" t="s">
        <v>391</v>
      </c>
      <c r="F23" s="63" t="s">
        <v>390</v>
      </c>
      <c r="G23" s="63" t="s">
        <v>140</v>
      </c>
      <c r="H23" s="62" t="s">
        <v>27</v>
      </c>
    </row>
    <row r="24" spans="1:17" ht="58" x14ac:dyDescent="0.35">
      <c r="A24" s="1" t="s">
        <v>136</v>
      </c>
      <c r="B24" s="1" t="s">
        <v>137</v>
      </c>
      <c r="C24" s="27" t="s">
        <v>138</v>
      </c>
      <c r="D24" s="13" t="s">
        <v>61</v>
      </c>
      <c r="F24" s="27" t="s">
        <v>139</v>
      </c>
      <c r="G24" s="27" t="s">
        <v>140</v>
      </c>
      <c r="H24" s="13" t="s">
        <v>27</v>
      </c>
    </row>
    <row r="25" spans="1:17" ht="58" x14ac:dyDescent="0.35">
      <c r="A25" s="1" t="s">
        <v>141</v>
      </c>
      <c r="B25" s="1" t="s">
        <v>134</v>
      </c>
      <c r="C25" s="63" t="s">
        <v>372</v>
      </c>
      <c r="D25" s="62" t="s">
        <v>43</v>
      </c>
      <c r="E25" s="62" t="s">
        <v>373</v>
      </c>
      <c r="F25" s="62" t="s">
        <v>374</v>
      </c>
      <c r="G25" s="63" t="s">
        <v>375</v>
      </c>
      <c r="H25" s="63" t="s">
        <v>47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CC78-7126-481E-BF43-BAC629BFAD10}">
  <dimension ref="A1:J65"/>
  <sheetViews>
    <sheetView zoomScale="120" zoomScaleNormal="120" workbookViewId="0">
      <selection activeCell="D9" sqref="D9"/>
    </sheetView>
  </sheetViews>
  <sheetFormatPr defaultColWidth="10.453125" defaultRowHeight="14.5" x14ac:dyDescent="0.35"/>
  <cols>
    <col min="1" max="1" width="8.1796875" style="8" customWidth="1"/>
    <col min="2" max="2" width="16.1796875" style="8" bestFit="1" customWidth="1"/>
    <col min="3" max="3" width="16.81640625" style="8" bestFit="1" customWidth="1"/>
    <col min="4" max="4" width="18.54296875" style="8" bestFit="1" customWidth="1"/>
    <col min="5" max="5" width="10.453125" style="8"/>
    <col min="6" max="6" width="16.81640625" style="8" customWidth="1"/>
    <col min="7" max="7" width="18.54296875" style="8" customWidth="1"/>
    <col min="8" max="8" width="14.54296875" style="8" bestFit="1" customWidth="1"/>
    <col min="9" max="9" width="16.1796875" style="8" bestFit="1" customWidth="1"/>
    <col min="10" max="16384" width="10.453125" style="8"/>
  </cols>
  <sheetData>
    <row r="1" spans="1:10" s="53" customFormat="1" x14ac:dyDescent="0.35">
      <c r="A1" s="58" t="s">
        <v>384</v>
      </c>
    </row>
    <row r="2" spans="1:10" ht="29.5" customHeight="1" x14ac:dyDescent="0.35">
      <c r="A2" s="9" t="s">
        <v>190</v>
      </c>
      <c r="B2" s="8" t="s">
        <v>191</v>
      </c>
      <c r="C2" s="9" t="s">
        <v>192</v>
      </c>
      <c r="D2" s="9" t="s">
        <v>193</v>
      </c>
      <c r="E2" s="8" t="s">
        <v>194</v>
      </c>
      <c r="F2" s="8" t="s">
        <v>195</v>
      </c>
      <c r="G2" s="8" t="s">
        <v>196</v>
      </c>
      <c r="H2" s="9" t="s">
        <v>197</v>
      </c>
      <c r="I2" s="9" t="s">
        <v>198</v>
      </c>
      <c r="J2" s="9" t="s">
        <v>199</v>
      </c>
    </row>
    <row r="3" spans="1:10" x14ac:dyDescent="0.35">
      <c r="A3" s="8">
        <v>32</v>
      </c>
      <c r="B3" s="8" t="s">
        <v>200</v>
      </c>
      <c r="C3" s="8" t="s">
        <v>201</v>
      </c>
      <c r="D3" s="8" t="s">
        <v>201</v>
      </c>
      <c r="E3" s="8">
        <v>0.93</v>
      </c>
      <c r="F3" s="8" t="s">
        <v>151</v>
      </c>
      <c r="G3" s="8" t="s">
        <v>150</v>
      </c>
      <c r="H3" s="8" t="s">
        <v>28</v>
      </c>
      <c r="I3" s="8" t="s">
        <v>143</v>
      </c>
      <c r="J3" s="8" t="s">
        <v>202</v>
      </c>
    </row>
    <row r="4" spans="1:10" x14ac:dyDescent="0.35">
      <c r="A4" s="8">
        <v>1</v>
      </c>
      <c r="B4" s="8" t="s">
        <v>200</v>
      </c>
      <c r="C4" s="8" t="s">
        <v>203</v>
      </c>
      <c r="D4" s="8" t="s">
        <v>204</v>
      </c>
      <c r="E4" s="8">
        <v>0.86</v>
      </c>
      <c r="F4" s="8" t="s">
        <v>151</v>
      </c>
      <c r="G4" s="8" t="s">
        <v>150</v>
      </c>
      <c r="H4" s="8" t="s">
        <v>28</v>
      </c>
      <c r="I4" s="8" t="s">
        <v>143</v>
      </c>
      <c r="J4" s="8" t="s">
        <v>202</v>
      </c>
    </row>
    <row r="5" spans="1:10" x14ac:dyDescent="0.35">
      <c r="A5" s="8">
        <v>33</v>
      </c>
      <c r="B5" s="8" t="s">
        <v>200</v>
      </c>
      <c r="C5" s="8" t="s">
        <v>201</v>
      </c>
      <c r="D5" s="8" t="s">
        <v>201</v>
      </c>
      <c r="E5" s="8">
        <v>0.79</v>
      </c>
      <c r="F5" s="8" t="s">
        <v>149</v>
      </c>
      <c r="G5" s="8" t="s">
        <v>149</v>
      </c>
      <c r="H5" s="8" t="s">
        <v>29</v>
      </c>
      <c r="I5" s="8" t="s">
        <v>21</v>
      </c>
      <c r="J5" s="8" t="s">
        <v>27</v>
      </c>
    </row>
    <row r="6" spans="1:10" x14ac:dyDescent="0.35">
      <c r="A6" s="8">
        <v>3</v>
      </c>
      <c r="B6" s="8" t="s">
        <v>205</v>
      </c>
      <c r="C6" s="8" t="s">
        <v>206</v>
      </c>
      <c r="D6" s="8" t="s">
        <v>203</v>
      </c>
      <c r="E6" s="8">
        <v>0.96</v>
      </c>
      <c r="F6" s="8" t="s">
        <v>151</v>
      </c>
      <c r="G6" s="8" t="s">
        <v>149</v>
      </c>
      <c r="H6" s="8" t="s">
        <v>28</v>
      </c>
      <c r="I6" s="8" t="s">
        <v>143</v>
      </c>
      <c r="J6" s="8" t="s">
        <v>202</v>
      </c>
    </row>
    <row r="7" spans="1:10" x14ac:dyDescent="0.35">
      <c r="A7" s="8">
        <v>4</v>
      </c>
      <c r="B7" s="8" t="s">
        <v>205</v>
      </c>
      <c r="C7" s="8" t="s">
        <v>207</v>
      </c>
      <c r="D7" s="8" t="s">
        <v>201</v>
      </c>
      <c r="E7" s="8">
        <v>0.95</v>
      </c>
      <c r="F7" s="8" t="s">
        <v>149</v>
      </c>
      <c r="G7" s="8" t="s">
        <v>149</v>
      </c>
      <c r="H7" s="8" t="s">
        <v>28</v>
      </c>
      <c r="I7" s="8" t="s">
        <v>143</v>
      </c>
      <c r="J7" s="8" t="s">
        <v>202</v>
      </c>
    </row>
    <row r="8" spans="1:10" x14ac:dyDescent="0.35">
      <c r="A8" s="8">
        <v>28</v>
      </c>
      <c r="B8" s="8" t="s">
        <v>205</v>
      </c>
      <c r="C8" s="8" t="s">
        <v>207</v>
      </c>
      <c r="D8" s="8" t="s">
        <v>201</v>
      </c>
      <c r="E8" s="8">
        <v>0.94</v>
      </c>
      <c r="F8" s="8" t="s">
        <v>150</v>
      </c>
      <c r="G8" s="8" t="s">
        <v>149</v>
      </c>
      <c r="H8" s="8" t="s">
        <v>28</v>
      </c>
      <c r="I8" s="8" t="s">
        <v>143</v>
      </c>
      <c r="J8" s="8" t="s">
        <v>202</v>
      </c>
    </row>
    <row r="9" spans="1:10" x14ac:dyDescent="0.35">
      <c r="A9" s="8">
        <v>17</v>
      </c>
      <c r="B9" s="8" t="s">
        <v>208</v>
      </c>
      <c r="C9" s="8" t="s">
        <v>209</v>
      </c>
      <c r="D9" s="8" t="s">
        <v>209</v>
      </c>
      <c r="E9" s="8">
        <v>0.99</v>
      </c>
      <c r="F9" s="8" t="s">
        <v>149</v>
      </c>
      <c r="G9" s="8" t="s">
        <v>149</v>
      </c>
      <c r="H9" s="8" t="s">
        <v>29</v>
      </c>
      <c r="I9" s="8" t="s">
        <v>21</v>
      </c>
      <c r="J9" s="8" t="s">
        <v>27</v>
      </c>
    </row>
    <row r="10" spans="1:10" x14ac:dyDescent="0.35">
      <c r="A10" s="8">
        <v>18</v>
      </c>
      <c r="B10" s="8" t="s">
        <v>208</v>
      </c>
      <c r="C10" s="8" t="s">
        <v>209</v>
      </c>
      <c r="D10" s="8" t="s">
        <v>209</v>
      </c>
      <c r="E10" s="8">
        <v>0.96</v>
      </c>
      <c r="F10" s="8" t="s">
        <v>150</v>
      </c>
      <c r="G10" s="8" t="s">
        <v>150</v>
      </c>
      <c r="H10" s="8" t="s">
        <v>29</v>
      </c>
      <c r="I10" s="8" t="s">
        <v>21</v>
      </c>
      <c r="J10" s="8" t="s">
        <v>27</v>
      </c>
    </row>
    <row r="11" spans="1:10" x14ac:dyDescent="0.35">
      <c r="A11" s="8">
        <v>30</v>
      </c>
      <c r="B11" s="8" t="s">
        <v>208</v>
      </c>
      <c r="C11" s="8" t="s">
        <v>209</v>
      </c>
      <c r="D11" s="8" t="s">
        <v>209</v>
      </c>
      <c r="E11" s="8">
        <v>0.96</v>
      </c>
      <c r="F11" s="8" t="s">
        <v>150</v>
      </c>
      <c r="G11" s="8" t="s">
        <v>150</v>
      </c>
      <c r="H11" s="8" t="s">
        <v>28</v>
      </c>
      <c r="I11" s="8" t="s">
        <v>22</v>
      </c>
      <c r="J11" s="8" t="s">
        <v>27</v>
      </c>
    </row>
    <row r="12" spans="1:10" x14ac:dyDescent="0.35">
      <c r="A12" s="8">
        <v>20</v>
      </c>
      <c r="B12" s="8" t="s">
        <v>208</v>
      </c>
      <c r="C12" s="8" t="s">
        <v>209</v>
      </c>
      <c r="D12" s="8" t="s">
        <v>209</v>
      </c>
      <c r="E12" s="8">
        <v>0.95</v>
      </c>
      <c r="F12" s="8" t="s">
        <v>149</v>
      </c>
      <c r="G12" s="8" t="s">
        <v>149</v>
      </c>
      <c r="H12" s="8" t="s">
        <v>29</v>
      </c>
      <c r="I12" s="8" t="s">
        <v>21</v>
      </c>
      <c r="J12" s="8" t="s">
        <v>27</v>
      </c>
    </row>
    <row r="13" spans="1:10" x14ac:dyDescent="0.35">
      <c r="A13" s="8">
        <v>25</v>
      </c>
      <c r="B13" s="8" t="s">
        <v>208</v>
      </c>
      <c r="C13" s="8" t="s">
        <v>209</v>
      </c>
      <c r="D13" s="8" t="s">
        <v>209</v>
      </c>
      <c r="E13" s="8">
        <v>0.95</v>
      </c>
      <c r="F13" s="8" t="s">
        <v>150</v>
      </c>
      <c r="G13" s="8" t="s">
        <v>150</v>
      </c>
      <c r="H13" s="8" t="s">
        <v>28</v>
      </c>
      <c r="I13" s="8" t="s">
        <v>22</v>
      </c>
      <c r="J13" s="8" t="s">
        <v>27</v>
      </c>
    </row>
    <row r="14" spans="1:10" x14ac:dyDescent="0.35">
      <c r="A14" s="8">
        <v>29</v>
      </c>
      <c r="B14" s="8" t="s">
        <v>208</v>
      </c>
      <c r="C14" s="8" t="s">
        <v>209</v>
      </c>
      <c r="D14" s="8" t="s">
        <v>209</v>
      </c>
      <c r="E14" s="8">
        <v>0.93</v>
      </c>
      <c r="F14" s="8" t="s">
        <v>150</v>
      </c>
      <c r="G14" s="8" t="s">
        <v>150</v>
      </c>
      <c r="H14" s="8" t="s">
        <v>28</v>
      </c>
      <c r="I14" s="8" t="s">
        <v>22</v>
      </c>
      <c r="J14" s="8" t="s">
        <v>27</v>
      </c>
    </row>
    <row r="15" spans="1:10" x14ac:dyDescent="0.35">
      <c r="A15" s="8">
        <v>19</v>
      </c>
      <c r="B15" s="8" t="s">
        <v>208</v>
      </c>
      <c r="C15" s="8" t="s">
        <v>209</v>
      </c>
      <c r="D15" s="8" t="s">
        <v>209</v>
      </c>
      <c r="E15" s="8">
        <v>0.93</v>
      </c>
      <c r="F15" s="8" t="s">
        <v>151</v>
      </c>
      <c r="G15" s="8" t="s">
        <v>151</v>
      </c>
      <c r="H15" s="8" t="s">
        <v>29</v>
      </c>
      <c r="I15" s="8" t="s">
        <v>21</v>
      </c>
      <c r="J15" s="8" t="s">
        <v>27</v>
      </c>
    </row>
    <row r="16" spans="1:10" x14ac:dyDescent="0.35">
      <c r="A16" s="8">
        <v>9</v>
      </c>
      <c r="B16" s="8" t="s">
        <v>208</v>
      </c>
      <c r="C16" s="8" t="s">
        <v>209</v>
      </c>
      <c r="D16" s="8" t="s">
        <v>209</v>
      </c>
      <c r="E16" s="8">
        <v>0.88</v>
      </c>
      <c r="F16" s="8" t="s">
        <v>149</v>
      </c>
      <c r="G16" s="8" t="s">
        <v>150</v>
      </c>
      <c r="H16" s="8" t="s">
        <v>29</v>
      </c>
      <c r="I16" s="8" t="s">
        <v>21</v>
      </c>
      <c r="J16" s="8" t="s">
        <v>202</v>
      </c>
    </row>
    <row r="17" spans="1:10" x14ac:dyDescent="0.35">
      <c r="A17" s="8">
        <v>8</v>
      </c>
      <c r="B17" s="8" t="s">
        <v>208</v>
      </c>
      <c r="C17" s="8" t="s">
        <v>209</v>
      </c>
      <c r="D17" s="8" t="s">
        <v>209</v>
      </c>
      <c r="E17" s="8">
        <v>0.86</v>
      </c>
      <c r="F17" s="8" t="s">
        <v>150</v>
      </c>
      <c r="G17" s="8" t="s">
        <v>150</v>
      </c>
      <c r="H17" s="8" t="s">
        <v>29</v>
      </c>
      <c r="I17" s="8" t="s">
        <v>21</v>
      </c>
      <c r="J17" s="8" t="s">
        <v>27</v>
      </c>
    </row>
    <row r="18" spans="1:10" x14ac:dyDescent="0.35">
      <c r="A18" s="8">
        <v>10</v>
      </c>
      <c r="B18" s="8" t="s">
        <v>208</v>
      </c>
      <c r="C18" s="8" t="s">
        <v>209</v>
      </c>
      <c r="D18" s="8" t="s">
        <v>209</v>
      </c>
      <c r="E18" s="8">
        <v>0.85</v>
      </c>
      <c r="F18" s="8" t="s">
        <v>149</v>
      </c>
      <c r="G18" s="8" t="s">
        <v>150</v>
      </c>
      <c r="H18" s="8" t="s">
        <v>29</v>
      </c>
      <c r="I18" s="8" t="s">
        <v>21</v>
      </c>
      <c r="J18" s="8" t="s">
        <v>202</v>
      </c>
    </row>
    <row r="19" spans="1:10" x14ac:dyDescent="0.35">
      <c r="A19" s="8">
        <v>16</v>
      </c>
      <c r="B19" s="8" t="s">
        <v>208</v>
      </c>
      <c r="C19" s="8" t="s">
        <v>209</v>
      </c>
      <c r="D19" s="8" t="s">
        <v>209</v>
      </c>
      <c r="E19" s="8">
        <v>0.79</v>
      </c>
      <c r="F19" s="8" t="s">
        <v>150</v>
      </c>
      <c r="G19" s="8" t="s">
        <v>150</v>
      </c>
      <c r="H19" s="8" t="s">
        <v>29</v>
      </c>
      <c r="I19" s="8" t="s">
        <v>21</v>
      </c>
      <c r="J19" s="8" t="s">
        <v>27</v>
      </c>
    </row>
    <row r="20" spans="1:10" x14ac:dyDescent="0.35">
      <c r="A20" s="8">
        <v>21</v>
      </c>
      <c r="B20" s="8" t="s">
        <v>208</v>
      </c>
      <c r="C20" s="8" t="s">
        <v>209</v>
      </c>
      <c r="D20" s="8" t="s">
        <v>209</v>
      </c>
      <c r="E20" s="8">
        <v>0.52</v>
      </c>
      <c r="F20" s="8" t="s">
        <v>150</v>
      </c>
      <c r="G20" s="8" t="s">
        <v>150</v>
      </c>
      <c r="H20" s="8" t="s">
        <v>28</v>
      </c>
      <c r="I20" s="8" t="s">
        <v>22</v>
      </c>
      <c r="J20" s="8" t="s">
        <v>27</v>
      </c>
    </row>
    <row r="21" spans="1:10" x14ac:dyDescent="0.35">
      <c r="A21" s="8">
        <v>8</v>
      </c>
      <c r="B21" s="8" t="s">
        <v>208</v>
      </c>
      <c r="C21" s="8" t="s">
        <v>209</v>
      </c>
      <c r="D21" s="8" t="s">
        <v>209</v>
      </c>
      <c r="E21" s="8">
        <v>0.44</v>
      </c>
      <c r="F21" s="8" t="s">
        <v>149</v>
      </c>
      <c r="G21" s="8" t="s">
        <v>150</v>
      </c>
      <c r="H21" s="8" t="s">
        <v>29</v>
      </c>
      <c r="I21" s="8" t="s">
        <v>21</v>
      </c>
      <c r="J21" s="8" t="s">
        <v>202</v>
      </c>
    </row>
    <row r="22" spans="1:10" x14ac:dyDescent="0.35">
      <c r="A22" s="8">
        <v>15</v>
      </c>
      <c r="B22" s="8" t="s">
        <v>208</v>
      </c>
      <c r="C22" s="8" t="s">
        <v>209</v>
      </c>
      <c r="D22" s="8" t="s">
        <v>209</v>
      </c>
      <c r="E22" s="8">
        <v>0.43</v>
      </c>
      <c r="F22" s="8" t="s">
        <v>149</v>
      </c>
      <c r="G22" s="8" t="s">
        <v>150</v>
      </c>
      <c r="H22" s="8" t="s">
        <v>29</v>
      </c>
      <c r="I22" s="8" t="s">
        <v>21</v>
      </c>
      <c r="J22" s="8" t="s">
        <v>202</v>
      </c>
    </row>
    <row r="23" spans="1:10" x14ac:dyDescent="0.35">
      <c r="A23" s="8">
        <v>5</v>
      </c>
      <c r="B23" s="8" t="s">
        <v>208</v>
      </c>
      <c r="C23" s="8" t="s">
        <v>209</v>
      </c>
      <c r="D23" s="8" t="s">
        <v>209</v>
      </c>
      <c r="E23" s="8">
        <v>0.42</v>
      </c>
      <c r="F23" s="8" t="s">
        <v>150</v>
      </c>
      <c r="G23" s="8" t="s">
        <v>150</v>
      </c>
      <c r="H23" s="8" t="s">
        <v>29</v>
      </c>
      <c r="I23" s="8" t="s">
        <v>21</v>
      </c>
      <c r="J23" s="8" t="s">
        <v>27</v>
      </c>
    </row>
    <row r="24" spans="1:10" x14ac:dyDescent="0.35">
      <c r="A24" s="8">
        <v>7</v>
      </c>
      <c r="B24" s="8" t="s">
        <v>208</v>
      </c>
      <c r="C24" s="8" t="s">
        <v>209</v>
      </c>
      <c r="D24" s="8" t="s">
        <v>209</v>
      </c>
      <c r="E24" s="8">
        <v>0.34</v>
      </c>
      <c r="F24" s="8" t="s">
        <v>150</v>
      </c>
      <c r="G24" s="8" t="s">
        <v>151</v>
      </c>
      <c r="H24" s="8" t="s">
        <v>28</v>
      </c>
      <c r="I24" s="8" t="s">
        <v>22</v>
      </c>
      <c r="J24" s="8" t="s">
        <v>202</v>
      </c>
    </row>
    <row r="25" spans="1:10" x14ac:dyDescent="0.35">
      <c r="A25" s="8">
        <v>23</v>
      </c>
      <c r="B25" s="8" t="s">
        <v>210</v>
      </c>
      <c r="C25" s="8" t="s">
        <v>209</v>
      </c>
      <c r="D25" s="8" t="s">
        <v>211</v>
      </c>
      <c r="E25" s="8">
        <v>0.99</v>
      </c>
      <c r="F25" s="8" t="s">
        <v>150</v>
      </c>
      <c r="G25" s="8" t="s">
        <v>151</v>
      </c>
      <c r="H25" s="8" t="s">
        <v>29</v>
      </c>
      <c r="I25" s="8" t="s">
        <v>22</v>
      </c>
      <c r="J25" s="8" t="s">
        <v>202</v>
      </c>
    </row>
    <row r="26" spans="1:10" x14ac:dyDescent="0.35">
      <c r="A26" s="8">
        <v>11</v>
      </c>
      <c r="B26" s="8" t="s">
        <v>210</v>
      </c>
      <c r="C26" s="8" t="s">
        <v>209</v>
      </c>
      <c r="D26" s="8" t="s">
        <v>211</v>
      </c>
      <c r="E26" s="8">
        <v>0.96</v>
      </c>
      <c r="F26" s="8" t="s">
        <v>150</v>
      </c>
      <c r="G26" s="8" t="s">
        <v>150</v>
      </c>
      <c r="H26" s="8" t="s">
        <v>28</v>
      </c>
      <c r="I26" s="8" t="s">
        <v>21</v>
      </c>
      <c r="J26" s="8" t="s">
        <v>27</v>
      </c>
    </row>
    <row r="27" spans="1:10" x14ac:dyDescent="0.35">
      <c r="A27" s="8">
        <v>27</v>
      </c>
      <c r="B27" s="8" t="s">
        <v>210</v>
      </c>
      <c r="C27" s="8" t="s">
        <v>209</v>
      </c>
      <c r="D27" s="8" t="s">
        <v>211</v>
      </c>
      <c r="E27" s="8">
        <v>0.96</v>
      </c>
      <c r="F27" s="8" t="s">
        <v>150</v>
      </c>
      <c r="G27" s="8" t="s">
        <v>151</v>
      </c>
      <c r="H27" s="8" t="s">
        <v>29</v>
      </c>
      <c r="I27" s="8" t="s">
        <v>22</v>
      </c>
      <c r="J27" s="8" t="s">
        <v>202</v>
      </c>
    </row>
    <row r="28" spans="1:10" x14ac:dyDescent="0.35">
      <c r="A28" s="8">
        <v>13</v>
      </c>
      <c r="B28" s="8" t="s">
        <v>210</v>
      </c>
      <c r="C28" s="8" t="s">
        <v>209</v>
      </c>
      <c r="D28" s="8" t="s">
        <v>211</v>
      </c>
      <c r="E28" s="8">
        <v>0.89</v>
      </c>
      <c r="F28" s="8" t="s">
        <v>149</v>
      </c>
      <c r="G28" s="8" t="s">
        <v>150</v>
      </c>
      <c r="H28" s="8" t="s">
        <v>28</v>
      </c>
      <c r="I28" s="8" t="s">
        <v>21</v>
      </c>
      <c r="J28" s="8" t="s">
        <v>202</v>
      </c>
    </row>
    <row r="29" spans="1:10" x14ac:dyDescent="0.35">
      <c r="A29" s="8">
        <v>26</v>
      </c>
      <c r="B29" s="8" t="s">
        <v>210</v>
      </c>
      <c r="C29" s="8" t="s">
        <v>209</v>
      </c>
      <c r="D29" s="8" t="s">
        <v>211</v>
      </c>
      <c r="E29" s="8">
        <v>0.76</v>
      </c>
      <c r="F29" s="8" t="s">
        <v>150</v>
      </c>
      <c r="G29" s="8" t="s">
        <v>150</v>
      </c>
      <c r="H29" s="8" t="s">
        <v>28</v>
      </c>
      <c r="I29" s="8" t="s">
        <v>21</v>
      </c>
      <c r="J29" s="8" t="s">
        <v>27</v>
      </c>
    </row>
    <row r="30" spans="1:10" x14ac:dyDescent="0.35">
      <c r="A30" s="8">
        <v>14</v>
      </c>
      <c r="B30" s="8" t="s">
        <v>210</v>
      </c>
      <c r="C30" s="8" t="s">
        <v>209</v>
      </c>
      <c r="D30" s="8" t="s">
        <v>211</v>
      </c>
      <c r="E30" s="8">
        <v>0.72</v>
      </c>
      <c r="F30" s="8" t="s">
        <v>150</v>
      </c>
      <c r="G30" s="8" t="s">
        <v>151</v>
      </c>
      <c r="H30" s="8" t="s">
        <v>28</v>
      </c>
      <c r="I30" s="8" t="s">
        <v>21</v>
      </c>
      <c r="J30" s="8" t="s">
        <v>202</v>
      </c>
    </row>
    <row r="31" spans="1:10" x14ac:dyDescent="0.35">
      <c r="A31" s="8">
        <v>24</v>
      </c>
      <c r="B31" s="8" t="s">
        <v>210</v>
      </c>
      <c r="C31" s="8" t="s">
        <v>209</v>
      </c>
      <c r="D31" s="8" t="s">
        <v>211</v>
      </c>
      <c r="E31" s="8">
        <v>0.4</v>
      </c>
      <c r="F31" s="8" t="s">
        <v>150</v>
      </c>
      <c r="G31" s="8" t="s">
        <v>150</v>
      </c>
      <c r="H31" s="8" t="s">
        <v>28</v>
      </c>
      <c r="I31" s="8" t="s">
        <v>21</v>
      </c>
      <c r="J31" s="8" t="s">
        <v>27</v>
      </c>
    </row>
    <row r="32" spans="1:10" x14ac:dyDescent="0.35">
      <c r="A32" s="8">
        <v>12</v>
      </c>
      <c r="B32" s="8" t="s">
        <v>212</v>
      </c>
      <c r="C32" s="8" t="s">
        <v>211</v>
      </c>
      <c r="D32" s="8" t="s">
        <v>211</v>
      </c>
      <c r="E32" s="8">
        <v>0.95</v>
      </c>
      <c r="F32" s="8" t="s">
        <v>151</v>
      </c>
      <c r="G32" s="8" t="s">
        <v>151</v>
      </c>
      <c r="H32" s="8" t="s">
        <v>29</v>
      </c>
      <c r="I32" s="8" t="s">
        <v>22</v>
      </c>
      <c r="J32" s="8" t="s">
        <v>27</v>
      </c>
    </row>
    <row r="33" spans="1:10" x14ac:dyDescent="0.35">
      <c r="A33" s="8">
        <v>2</v>
      </c>
      <c r="B33" s="8" t="s">
        <v>213</v>
      </c>
      <c r="C33" s="8" t="s">
        <v>214</v>
      </c>
      <c r="D33" s="8" t="s">
        <v>214</v>
      </c>
      <c r="E33" s="8">
        <v>0.99</v>
      </c>
      <c r="F33" s="8" t="s">
        <v>150</v>
      </c>
      <c r="G33" s="8" t="s">
        <v>150</v>
      </c>
      <c r="H33" s="8" t="s">
        <v>29</v>
      </c>
      <c r="I33" s="8" t="s">
        <v>21</v>
      </c>
      <c r="J33" s="8" t="s">
        <v>27</v>
      </c>
    </row>
    <row r="34" spans="1:10" x14ac:dyDescent="0.35">
      <c r="A34" s="8">
        <v>22</v>
      </c>
      <c r="B34" s="8" t="s">
        <v>213</v>
      </c>
      <c r="C34" s="8" t="s">
        <v>214</v>
      </c>
      <c r="D34" s="8" t="s">
        <v>214</v>
      </c>
      <c r="E34" s="8">
        <v>0.62</v>
      </c>
      <c r="F34" s="8" t="s">
        <v>150</v>
      </c>
      <c r="G34" s="8" t="s">
        <v>150</v>
      </c>
      <c r="H34" s="8" t="s">
        <v>28</v>
      </c>
      <c r="I34" s="8" t="s">
        <v>143</v>
      </c>
      <c r="J34" s="8" t="s">
        <v>27</v>
      </c>
    </row>
    <row r="35" spans="1:10" x14ac:dyDescent="0.35">
      <c r="A35" s="8">
        <v>31</v>
      </c>
      <c r="B35" s="8" t="s">
        <v>215</v>
      </c>
      <c r="C35" s="8" t="s">
        <v>216</v>
      </c>
      <c r="D35" s="8" t="s">
        <v>209</v>
      </c>
      <c r="E35" s="8">
        <v>0.56999999999999995</v>
      </c>
      <c r="F35" s="8" t="s">
        <v>149</v>
      </c>
      <c r="G35" s="8" t="s">
        <v>150</v>
      </c>
      <c r="H35" s="8" t="s">
        <v>29</v>
      </c>
      <c r="I35" s="8" t="s">
        <v>21</v>
      </c>
      <c r="J35" s="8" t="s">
        <v>202</v>
      </c>
    </row>
    <row r="36" spans="1:10" x14ac:dyDescent="0.35">
      <c r="A36" s="6"/>
    </row>
    <row r="37" spans="1:10" x14ac:dyDescent="0.35">
      <c r="A37" s="6" t="s">
        <v>217</v>
      </c>
    </row>
    <row r="38" spans="1:10" x14ac:dyDescent="0.35">
      <c r="A38" s="6"/>
    </row>
    <row r="39" spans="1:10" x14ac:dyDescent="0.35">
      <c r="A39" s="6"/>
    </row>
    <row r="40" spans="1:10" x14ac:dyDescent="0.35">
      <c r="A40" s="6"/>
    </row>
    <row r="41" spans="1:10" x14ac:dyDescent="0.35">
      <c r="A41" s="6"/>
    </row>
    <row r="42" spans="1:10" x14ac:dyDescent="0.35">
      <c r="A42" s="6"/>
    </row>
    <row r="43" spans="1:10" x14ac:dyDescent="0.35">
      <c r="A43" s="6"/>
    </row>
    <row r="44" spans="1:10" x14ac:dyDescent="0.35">
      <c r="A44" s="6"/>
    </row>
    <row r="45" spans="1:10" x14ac:dyDescent="0.35">
      <c r="A45" s="6"/>
    </row>
    <row r="46" spans="1:10" x14ac:dyDescent="0.35">
      <c r="A46" s="6"/>
    </row>
    <row r="47" spans="1:10" x14ac:dyDescent="0.35">
      <c r="A47" s="6"/>
    </row>
    <row r="48" spans="1:10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</sheetData>
  <sortState xmlns:xlrd2="http://schemas.microsoft.com/office/spreadsheetml/2017/richdata2" ref="A3:H34">
    <sortCondition ref="B3:B3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67E1-42FC-4F05-9CF1-824F3F23A6BB}">
  <dimension ref="A1:E6"/>
  <sheetViews>
    <sheetView workbookViewId="0">
      <selection activeCell="C19" sqref="C19"/>
    </sheetView>
  </sheetViews>
  <sheetFormatPr defaultRowHeight="14.5" x14ac:dyDescent="0.35"/>
  <cols>
    <col min="2" max="2" width="11.6328125" bestFit="1" customWidth="1"/>
    <col min="3" max="3" width="13.90625" bestFit="1" customWidth="1"/>
  </cols>
  <sheetData>
    <row r="1" spans="1:5" x14ac:dyDescent="0.35">
      <c r="A1" t="s">
        <v>404</v>
      </c>
    </row>
    <row r="2" spans="1:5" x14ac:dyDescent="0.35">
      <c r="B2" s="66" t="s">
        <v>402</v>
      </c>
      <c r="C2" s="66" t="s">
        <v>1</v>
      </c>
      <c r="D2" s="66" t="s">
        <v>0</v>
      </c>
      <c r="E2" s="66"/>
    </row>
    <row r="3" spans="1:5" x14ac:dyDescent="0.35">
      <c r="A3" t="s">
        <v>2</v>
      </c>
      <c r="B3" s="84">
        <v>0.81</v>
      </c>
      <c r="C3" s="66" t="s">
        <v>400</v>
      </c>
      <c r="D3" s="66">
        <v>0.124</v>
      </c>
      <c r="E3" s="66"/>
    </row>
    <row r="4" spans="1:5" x14ac:dyDescent="0.35">
      <c r="A4" t="s">
        <v>3</v>
      </c>
      <c r="B4" s="84"/>
      <c r="C4" s="66" t="s">
        <v>401</v>
      </c>
      <c r="D4" s="66">
        <v>0.72399999999999998</v>
      </c>
      <c r="E4" s="66"/>
    </row>
    <row r="5" spans="1:5" x14ac:dyDescent="0.35">
      <c r="C5" s="66"/>
      <c r="D5" s="66"/>
      <c r="E5" s="66"/>
    </row>
    <row r="6" spans="1:5" x14ac:dyDescent="0.35">
      <c r="A6" t="s">
        <v>403</v>
      </c>
    </row>
  </sheetData>
  <mergeCells count="1"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F404-BCCF-4C43-B801-BFB0FD32600F}">
  <dimension ref="A1:I11"/>
  <sheetViews>
    <sheetView workbookViewId="0">
      <selection activeCell="C7" sqref="C7"/>
    </sheetView>
  </sheetViews>
  <sheetFormatPr defaultRowHeight="14.5" x14ac:dyDescent="0.35"/>
  <cols>
    <col min="2" max="2" width="14.453125" customWidth="1"/>
  </cols>
  <sheetData>
    <row r="1" spans="1:9" x14ac:dyDescent="0.35">
      <c r="A1" t="s">
        <v>291</v>
      </c>
    </row>
    <row r="3" spans="1:9" ht="15.5" x14ac:dyDescent="0.35">
      <c r="A3" s="20" t="s">
        <v>283</v>
      </c>
      <c r="B3" s="20"/>
      <c r="C3" s="20"/>
      <c r="D3" s="20"/>
      <c r="E3" s="20"/>
      <c r="F3" s="20"/>
      <c r="G3" s="20"/>
      <c r="H3" s="20"/>
      <c r="I3" s="20"/>
    </row>
    <row r="4" spans="1:9" ht="15.5" x14ac:dyDescent="0.35">
      <c r="A4" s="20"/>
      <c r="B4" s="20"/>
      <c r="C4" s="67" t="s">
        <v>142</v>
      </c>
      <c r="D4" s="67"/>
      <c r="E4" s="67"/>
      <c r="F4" s="67"/>
      <c r="G4" s="67"/>
      <c r="H4" s="67"/>
      <c r="I4" s="20"/>
    </row>
    <row r="5" spans="1:9" ht="16" thickBot="1" x14ac:dyDescent="0.4">
      <c r="A5" s="20"/>
      <c r="B5" s="20"/>
      <c r="C5" s="20" t="s">
        <v>281</v>
      </c>
      <c r="D5" s="49" t="s">
        <v>22</v>
      </c>
      <c r="E5" s="49" t="s">
        <v>21</v>
      </c>
      <c r="F5" s="49" t="s">
        <v>143</v>
      </c>
      <c r="G5" s="49" t="s">
        <v>144</v>
      </c>
      <c r="H5" s="20" t="s">
        <v>282</v>
      </c>
      <c r="I5" s="49" t="s">
        <v>145</v>
      </c>
    </row>
    <row r="6" spans="1:9" ht="15.5" x14ac:dyDescent="0.35">
      <c r="A6" s="68" t="s">
        <v>146</v>
      </c>
      <c r="B6" s="49" t="s">
        <v>22</v>
      </c>
      <c r="C6" s="49"/>
      <c r="D6" s="49"/>
      <c r="E6" s="49">
        <v>6</v>
      </c>
      <c r="F6" s="49">
        <v>2</v>
      </c>
      <c r="G6" s="49"/>
      <c r="H6" s="49"/>
      <c r="I6" s="49">
        <v>8</v>
      </c>
    </row>
    <row r="7" spans="1:9" ht="15.5" x14ac:dyDescent="0.35">
      <c r="A7" s="69"/>
      <c r="B7" s="49" t="s">
        <v>21</v>
      </c>
      <c r="C7" s="49">
        <v>3</v>
      </c>
      <c r="D7" s="49"/>
      <c r="E7" s="49"/>
      <c r="F7" s="49">
        <v>9</v>
      </c>
      <c r="G7" s="49">
        <v>5</v>
      </c>
      <c r="H7" s="49">
        <v>13</v>
      </c>
      <c r="I7" s="49">
        <v>30</v>
      </c>
    </row>
    <row r="8" spans="1:9" ht="15.5" x14ac:dyDescent="0.35">
      <c r="A8" s="69"/>
      <c r="B8" s="49" t="s">
        <v>143</v>
      </c>
      <c r="C8" s="49"/>
      <c r="D8" s="49">
        <v>2</v>
      </c>
      <c r="E8" s="49">
        <v>4</v>
      </c>
      <c r="F8" s="49"/>
      <c r="G8" s="49">
        <v>1</v>
      </c>
      <c r="H8" s="49"/>
      <c r="I8" s="49">
        <v>7</v>
      </c>
    </row>
    <row r="9" spans="1:9" ht="15.5" x14ac:dyDescent="0.35">
      <c r="A9" s="69"/>
      <c r="B9" s="49" t="s">
        <v>144</v>
      </c>
      <c r="C9" s="49"/>
      <c r="D9" s="49">
        <v>1</v>
      </c>
      <c r="E9" s="49"/>
      <c r="F9" s="49"/>
      <c r="G9" s="49"/>
      <c r="H9" s="49"/>
      <c r="I9" s="49">
        <v>1</v>
      </c>
    </row>
    <row r="10" spans="1:9" ht="15.5" x14ac:dyDescent="0.35">
      <c r="A10" s="56"/>
      <c r="B10" s="55" t="s">
        <v>282</v>
      </c>
      <c r="C10" s="55"/>
      <c r="D10" s="55"/>
      <c r="E10" s="55"/>
      <c r="F10" s="55"/>
      <c r="G10" s="55"/>
      <c r="H10" s="55">
        <v>8</v>
      </c>
      <c r="I10" s="55">
        <v>8</v>
      </c>
    </row>
    <row r="11" spans="1:9" ht="15.5" x14ac:dyDescent="0.35">
      <c r="A11" s="20"/>
      <c r="B11" s="49" t="s">
        <v>145</v>
      </c>
      <c r="C11" s="49">
        <v>3</v>
      </c>
      <c r="D11" s="49">
        <v>3</v>
      </c>
      <c r="E11" s="49">
        <v>10</v>
      </c>
      <c r="F11" s="49">
        <v>11</v>
      </c>
      <c r="G11" s="49">
        <v>6</v>
      </c>
      <c r="H11" s="49">
        <v>21</v>
      </c>
      <c r="I11" s="49">
        <f>SUM(C11:H11)</f>
        <v>54</v>
      </c>
    </row>
  </sheetData>
  <mergeCells count="2">
    <mergeCell ref="C4:H4"/>
    <mergeCell ref="A6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60D6-A537-4AD4-9F81-C006FD7BFF01}">
  <dimension ref="A1:D26"/>
  <sheetViews>
    <sheetView workbookViewId="0">
      <selection activeCell="B32" sqref="B32"/>
    </sheetView>
  </sheetViews>
  <sheetFormatPr defaultRowHeight="14.5" x14ac:dyDescent="0.35"/>
  <cols>
    <col min="1" max="1" width="10.81640625" bestFit="1" customWidth="1"/>
    <col min="2" max="2" width="119.453125" bestFit="1" customWidth="1"/>
    <col min="3" max="3" width="12.54296875" bestFit="1" customWidth="1"/>
    <col min="4" max="4" width="4.81640625" bestFit="1" customWidth="1"/>
  </cols>
  <sheetData>
    <row r="1" spans="1:4" x14ac:dyDescent="0.35">
      <c r="A1" t="s">
        <v>358</v>
      </c>
    </row>
    <row r="2" spans="1:4" x14ac:dyDescent="0.35">
      <c r="A2" t="s">
        <v>296</v>
      </c>
      <c r="B2" t="s">
        <v>297</v>
      </c>
      <c r="C2" t="s">
        <v>298</v>
      </c>
      <c r="D2" t="s">
        <v>299</v>
      </c>
    </row>
    <row r="3" spans="1:4" x14ac:dyDescent="0.35">
      <c r="A3" t="s">
        <v>300</v>
      </c>
      <c r="B3" t="s">
        <v>301</v>
      </c>
      <c r="C3" t="s">
        <v>302</v>
      </c>
      <c r="D3" t="s">
        <v>303</v>
      </c>
    </row>
    <row r="4" spans="1:4" x14ac:dyDescent="0.35">
      <c r="A4" t="s">
        <v>304</v>
      </c>
      <c r="B4" t="s">
        <v>305</v>
      </c>
      <c r="C4" t="s">
        <v>302</v>
      </c>
      <c r="D4" t="s">
        <v>306</v>
      </c>
    </row>
    <row r="5" spans="1:4" x14ac:dyDescent="0.35">
      <c r="A5" t="s">
        <v>307</v>
      </c>
      <c r="B5" t="s">
        <v>308</v>
      </c>
      <c r="C5" t="s">
        <v>302</v>
      </c>
      <c r="D5" t="s">
        <v>309</v>
      </c>
    </row>
    <row r="6" spans="1:4" x14ac:dyDescent="0.35">
      <c r="A6" t="s">
        <v>310</v>
      </c>
      <c r="B6" t="s">
        <v>311</v>
      </c>
      <c r="C6" t="s">
        <v>302</v>
      </c>
      <c r="D6" t="s">
        <v>312</v>
      </c>
    </row>
    <row r="7" spans="1:4" x14ac:dyDescent="0.35">
      <c r="A7" t="s">
        <v>313</v>
      </c>
      <c r="B7" t="s">
        <v>314</v>
      </c>
      <c r="C7" t="s">
        <v>302</v>
      </c>
      <c r="D7" t="s">
        <v>315</v>
      </c>
    </row>
    <row r="8" spans="1:4" x14ac:dyDescent="0.35">
      <c r="A8" t="s">
        <v>7</v>
      </c>
      <c r="B8" t="s">
        <v>316</v>
      </c>
      <c r="C8" t="s">
        <v>317</v>
      </c>
      <c r="D8" t="s">
        <v>318</v>
      </c>
    </row>
    <row r="9" spans="1:4" x14ac:dyDescent="0.35">
      <c r="A9" t="s">
        <v>319</v>
      </c>
      <c r="B9" t="s">
        <v>320</v>
      </c>
      <c r="C9" t="s">
        <v>317</v>
      </c>
      <c r="D9" t="s">
        <v>321</v>
      </c>
    </row>
    <row r="10" spans="1:4" x14ac:dyDescent="0.35">
      <c r="A10" t="s">
        <v>11</v>
      </c>
      <c r="B10" t="s">
        <v>322</v>
      </c>
      <c r="C10" t="s">
        <v>317</v>
      </c>
      <c r="D10" t="s">
        <v>323</v>
      </c>
    </row>
    <row r="11" spans="1:4" x14ac:dyDescent="0.35">
      <c r="A11" t="s">
        <v>4</v>
      </c>
      <c r="B11" t="s">
        <v>324</v>
      </c>
      <c r="C11" t="s">
        <v>317</v>
      </c>
      <c r="D11" t="s">
        <v>325</v>
      </c>
    </row>
    <row r="12" spans="1:4" x14ac:dyDescent="0.35">
      <c r="A12" t="s">
        <v>6</v>
      </c>
      <c r="B12" t="s">
        <v>326</v>
      </c>
      <c r="C12" t="s">
        <v>317</v>
      </c>
      <c r="D12" t="s">
        <v>327</v>
      </c>
    </row>
    <row r="13" spans="1:4" x14ac:dyDescent="0.35">
      <c r="A13" t="s">
        <v>17</v>
      </c>
      <c r="B13" t="s">
        <v>328</v>
      </c>
      <c r="C13" t="s">
        <v>317</v>
      </c>
      <c r="D13" t="s">
        <v>329</v>
      </c>
    </row>
    <row r="14" spans="1:4" x14ac:dyDescent="0.35">
      <c r="A14" t="s">
        <v>330</v>
      </c>
      <c r="B14" t="s">
        <v>331</v>
      </c>
      <c r="C14" t="s">
        <v>317</v>
      </c>
      <c r="D14" t="s">
        <v>332</v>
      </c>
    </row>
    <row r="15" spans="1:4" x14ac:dyDescent="0.35">
      <c r="A15" t="s">
        <v>15</v>
      </c>
      <c r="B15" t="s">
        <v>333</v>
      </c>
      <c r="C15" t="s">
        <v>317</v>
      </c>
      <c r="D15" t="s">
        <v>334</v>
      </c>
    </row>
    <row r="16" spans="1:4" x14ac:dyDescent="0.35">
      <c r="A16" t="s">
        <v>8</v>
      </c>
      <c r="B16" t="s">
        <v>335</v>
      </c>
      <c r="C16" t="s">
        <v>317</v>
      </c>
      <c r="D16" t="s">
        <v>336</v>
      </c>
    </row>
    <row r="17" spans="1:4" x14ac:dyDescent="0.35">
      <c r="A17" t="s">
        <v>19</v>
      </c>
      <c r="B17" t="s">
        <v>337</v>
      </c>
      <c r="C17" t="s">
        <v>317</v>
      </c>
      <c r="D17" t="s">
        <v>338</v>
      </c>
    </row>
    <row r="18" spans="1:4" x14ac:dyDescent="0.35">
      <c r="A18" t="s">
        <v>20</v>
      </c>
      <c r="B18" t="s">
        <v>339</v>
      </c>
      <c r="C18" t="s">
        <v>317</v>
      </c>
      <c r="D18" t="s">
        <v>340</v>
      </c>
    </row>
    <row r="19" spans="1:4" x14ac:dyDescent="0.35">
      <c r="A19" t="s">
        <v>341</v>
      </c>
      <c r="B19" t="s">
        <v>342</v>
      </c>
      <c r="C19" t="s">
        <v>317</v>
      </c>
      <c r="D19" t="s">
        <v>343</v>
      </c>
    </row>
    <row r="20" spans="1:4" x14ac:dyDescent="0.35">
      <c r="A20" t="s">
        <v>12</v>
      </c>
      <c r="B20" t="s">
        <v>344</v>
      </c>
      <c r="C20" t="s">
        <v>317</v>
      </c>
      <c r="D20" t="s">
        <v>345</v>
      </c>
    </row>
    <row r="21" spans="1:4" x14ac:dyDescent="0.35">
      <c r="A21" t="s">
        <v>5</v>
      </c>
      <c r="B21" t="s">
        <v>346</v>
      </c>
      <c r="C21" t="s">
        <v>317</v>
      </c>
      <c r="D21" t="s">
        <v>347</v>
      </c>
    </row>
    <row r="22" spans="1:4" x14ac:dyDescent="0.35">
      <c r="A22" t="s">
        <v>10</v>
      </c>
      <c r="B22" t="s">
        <v>348</v>
      </c>
      <c r="C22" t="s">
        <v>317</v>
      </c>
      <c r="D22" t="s">
        <v>349</v>
      </c>
    </row>
    <row r="23" spans="1:4" x14ac:dyDescent="0.35">
      <c r="A23" t="s">
        <v>3</v>
      </c>
      <c r="B23" t="s">
        <v>350</v>
      </c>
      <c r="C23" t="s">
        <v>317</v>
      </c>
      <c r="D23" t="s">
        <v>351</v>
      </c>
    </row>
    <row r="24" spans="1:4" x14ac:dyDescent="0.35">
      <c r="A24" t="s">
        <v>2</v>
      </c>
      <c r="B24" t="s">
        <v>352</v>
      </c>
      <c r="C24" t="s">
        <v>317</v>
      </c>
      <c r="D24" t="s">
        <v>353</v>
      </c>
    </row>
    <row r="25" spans="1:4" x14ac:dyDescent="0.35">
      <c r="A25" t="s">
        <v>18</v>
      </c>
      <c r="B25" t="s">
        <v>354</v>
      </c>
      <c r="C25" t="s">
        <v>317</v>
      </c>
      <c r="D25" t="s">
        <v>355</v>
      </c>
    </row>
    <row r="26" spans="1:4" x14ac:dyDescent="0.35">
      <c r="A26" t="s">
        <v>9</v>
      </c>
      <c r="B26" t="s">
        <v>356</v>
      </c>
      <c r="C26" t="s">
        <v>317</v>
      </c>
      <c r="D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CFD8-C184-4EE8-B818-28B81D622991}">
  <dimension ref="A1:I13"/>
  <sheetViews>
    <sheetView zoomScaleNormal="100" workbookViewId="0">
      <selection activeCell="F18" sqref="F18"/>
    </sheetView>
  </sheetViews>
  <sheetFormatPr defaultColWidth="8.54296875" defaultRowHeight="15.5" x14ac:dyDescent="0.35"/>
  <cols>
    <col min="1" max="1" width="13.453125" style="20" bestFit="1" customWidth="1"/>
    <col min="2" max="2" width="7.7265625" style="20" customWidth="1"/>
    <col min="3" max="3" width="7" style="20" bestFit="1" customWidth="1"/>
    <col min="4" max="4" width="6.453125" style="20" bestFit="1" customWidth="1"/>
    <col min="5" max="5" width="5.453125" style="20" bestFit="1" customWidth="1"/>
    <col min="6" max="6" width="4.7265625" style="20" bestFit="1" customWidth="1"/>
    <col min="7" max="7" width="5.1796875" style="20" bestFit="1" customWidth="1"/>
    <col min="8" max="8" width="13" style="20" customWidth="1"/>
    <col min="9" max="9" width="12.453125" style="20" customWidth="1"/>
    <col min="10" max="16384" width="8.54296875" style="20"/>
  </cols>
  <sheetData>
    <row r="1" spans="1:9" ht="16" thickBot="1" x14ac:dyDescent="0.4">
      <c r="A1" s="41" t="s">
        <v>392</v>
      </c>
    </row>
    <row r="2" spans="1:9" ht="16" customHeight="1" thickBot="1" x14ac:dyDescent="0.4">
      <c r="A2" s="21"/>
      <c r="B2" s="22"/>
      <c r="C2" s="72" t="s">
        <v>142</v>
      </c>
      <c r="D2" s="73"/>
      <c r="E2" s="73"/>
      <c r="F2" s="73"/>
      <c r="G2" s="73"/>
    </row>
    <row r="3" spans="1:9" ht="18" thickBot="1" x14ac:dyDescent="0.4">
      <c r="A3" s="21"/>
      <c r="B3" s="22"/>
      <c r="C3" s="22" t="s">
        <v>281</v>
      </c>
      <c r="D3" s="23" t="s">
        <v>22</v>
      </c>
      <c r="E3" s="23" t="s">
        <v>21</v>
      </c>
      <c r="F3" s="23" t="s">
        <v>393</v>
      </c>
      <c r="G3" s="23" t="s">
        <v>394</v>
      </c>
      <c r="H3" s="23" t="s">
        <v>145</v>
      </c>
    </row>
    <row r="4" spans="1:9" ht="20.25" customHeight="1" thickBot="1" x14ac:dyDescent="0.4">
      <c r="A4" s="70" t="s">
        <v>146</v>
      </c>
      <c r="B4" s="23" t="s">
        <v>22</v>
      </c>
      <c r="C4" s="52" t="s">
        <v>396</v>
      </c>
      <c r="D4" s="50">
        <v>134</v>
      </c>
      <c r="E4" s="23"/>
      <c r="F4" s="23"/>
      <c r="G4" s="23"/>
      <c r="H4" s="23">
        <f>SUM(C4:G4)</f>
        <v>134</v>
      </c>
    </row>
    <row r="5" spans="1:9" ht="18" thickBot="1" x14ac:dyDescent="0.4">
      <c r="A5" s="71"/>
      <c r="B5" s="23" t="s">
        <v>21</v>
      </c>
      <c r="C5" s="23"/>
      <c r="D5" s="52" t="s">
        <v>398</v>
      </c>
      <c r="E5" s="50">
        <v>243</v>
      </c>
      <c r="F5" s="22"/>
      <c r="G5" s="22"/>
      <c r="H5" s="23">
        <f>SUM(C5:G5)</f>
        <v>243</v>
      </c>
      <c r="I5" s="24"/>
    </row>
    <row r="6" spans="1:9" ht="16" thickBot="1" x14ac:dyDescent="0.4">
      <c r="A6" s="71"/>
      <c r="B6" s="23" t="s">
        <v>143</v>
      </c>
      <c r="C6" s="23"/>
      <c r="D6" s="22"/>
      <c r="E6" s="23"/>
      <c r="F6" s="51">
        <v>55</v>
      </c>
      <c r="G6" s="23"/>
      <c r="H6" s="23">
        <f>SUM(C6:G6)</f>
        <v>55</v>
      </c>
    </row>
    <row r="7" spans="1:9" ht="16" thickBot="1" x14ac:dyDescent="0.4">
      <c r="A7" s="71"/>
      <c r="B7" s="23" t="s">
        <v>144</v>
      </c>
      <c r="C7" s="23"/>
      <c r="D7" s="22"/>
      <c r="E7" s="23"/>
      <c r="F7" s="23"/>
      <c r="G7" s="51">
        <v>65</v>
      </c>
      <c r="H7" s="23">
        <f>SUM(C7:G7)</f>
        <v>65</v>
      </c>
      <c r="I7" s="24"/>
    </row>
    <row r="8" spans="1:9" ht="16" thickBot="1" x14ac:dyDescent="0.4">
      <c r="A8" s="21"/>
      <c r="B8" s="23" t="s">
        <v>145</v>
      </c>
      <c r="C8" s="23">
        <f>SUM(C4:C7)</f>
        <v>0</v>
      </c>
      <c r="D8" s="23">
        <f>SUM(D4:D7)</f>
        <v>134</v>
      </c>
      <c r="E8" s="23">
        <f>SUM(E4:E7)</f>
        <v>243</v>
      </c>
      <c r="F8" s="23">
        <f>SUM(F4:F7)</f>
        <v>55</v>
      </c>
      <c r="G8" s="23">
        <f>SUM(G4:G7)</f>
        <v>65</v>
      </c>
      <c r="H8" s="23">
        <f>SUM(C8:G8)</f>
        <v>497</v>
      </c>
    </row>
    <row r="9" spans="1:9" x14ac:dyDescent="0.35">
      <c r="A9" s="20" t="s">
        <v>147</v>
      </c>
    </row>
    <row r="10" spans="1:9" ht="17.5" x14ac:dyDescent="0.35">
      <c r="A10" s="20" t="s">
        <v>395</v>
      </c>
    </row>
    <row r="11" spans="1:9" s="65" customFormat="1" ht="17.5" x14ac:dyDescent="0.35">
      <c r="A11" s="64" t="s">
        <v>397</v>
      </c>
    </row>
    <row r="12" spans="1:9" s="65" customFormat="1" ht="17.5" x14ac:dyDescent="0.35">
      <c r="A12" s="64" t="s">
        <v>399</v>
      </c>
    </row>
    <row r="13" spans="1:9" x14ac:dyDescent="0.35">
      <c r="G13" s="24"/>
    </row>
  </sheetData>
  <mergeCells count="2">
    <mergeCell ref="A4:A7"/>
    <mergeCell ref="C2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B3602-F8DB-4587-924F-0777D177DFAE}">
  <dimension ref="A1:J24"/>
  <sheetViews>
    <sheetView zoomScaleNormal="100" workbookViewId="0">
      <selection activeCell="B4" sqref="B4:C4"/>
    </sheetView>
  </sheetViews>
  <sheetFormatPr defaultColWidth="8.54296875" defaultRowHeight="14.5" x14ac:dyDescent="0.35"/>
  <cols>
    <col min="1" max="1" width="8.54296875" style="1"/>
    <col min="2" max="2" width="13.81640625" style="1" bestFit="1" customWidth="1"/>
    <col min="3" max="3" width="8.54296875" style="1"/>
    <col min="4" max="4" width="13.453125" style="1" customWidth="1"/>
    <col min="5" max="5" width="11.1796875" style="1" customWidth="1"/>
    <col min="6" max="6" width="8.54296875" style="1"/>
    <col min="7" max="7" width="14.453125" style="1" customWidth="1"/>
    <col min="8" max="8" width="8.54296875" style="1"/>
    <col min="9" max="9" width="13.81640625" style="1" bestFit="1" customWidth="1"/>
    <col min="10" max="10" width="11.1796875" style="1" customWidth="1"/>
    <col min="11" max="16384" width="8.54296875" style="1"/>
  </cols>
  <sheetData>
    <row r="1" spans="1:10" ht="15" thickBot="1" x14ac:dyDescent="0.4">
      <c r="A1" s="13" t="s">
        <v>379</v>
      </c>
    </row>
    <row r="2" spans="1:10" ht="15" thickBot="1" x14ac:dyDescent="0.4">
      <c r="A2" s="74" t="s">
        <v>229</v>
      </c>
      <c r="B2" s="75"/>
      <c r="C2" s="75"/>
      <c r="D2" s="75"/>
      <c r="E2" s="76"/>
      <c r="F2" s="74" t="s">
        <v>230</v>
      </c>
      <c r="G2" s="75"/>
      <c r="H2" s="75"/>
      <c r="I2" s="75"/>
      <c r="J2" s="76"/>
    </row>
    <row r="3" spans="1:10" ht="52" customHeight="1" x14ac:dyDescent="0.35">
      <c r="A3" s="10"/>
      <c r="B3" s="77" t="s">
        <v>231</v>
      </c>
      <c r="C3" s="77"/>
      <c r="D3" s="78" t="s">
        <v>232</v>
      </c>
      <c r="E3" s="79"/>
      <c r="F3" s="10"/>
      <c r="G3" s="77" t="s">
        <v>233</v>
      </c>
      <c r="H3" s="77"/>
      <c r="I3" s="78" t="s">
        <v>234</v>
      </c>
      <c r="J3" s="79"/>
    </row>
    <row r="4" spans="1:10" x14ac:dyDescent="0.35">
      <c r="A4" s="11"/>
      <c r="B4" s="1" t="s">
        <v>1</v>
      </c>
      <c r="C4" s="1" t="s">
        <v>0</v>
      </c>
      <c r="D4" s="1" t="s">
        <v>1</v>
      </c>
      <c r="E4" s="14" t="s">
        <v>0</v>
      </c>
      <c r="F4" s="11"/>
      <c r="G4" s="1" t="s">
        <v>1</v>
      </c>
      <c r="H4" s="1" t="s">
        <v>0</v>
      </c>
      <c r="I4" s="1" t="s">
        <v>1</v>
      </c>
      <c r="J4" s="14" t="s">
        <v>0</v>
      </c>
    </row>
    <row r="5" spans="1:10" x14ac:dyDescent="0.35">
      <c r="A5" s="11" t="s">
        <v>19</v>
      </c>
      <c r="B5" s="1" t="s">
        <v>235</v>
      </c>
      <c r="C5" s="7">
        <v>1.4999999999999999E-2</v>
      </c>
      <c r="D5" s="1" t="s">
        <v>236</v>
      </c>
      <c r="E5" s="15">
        <v>2.0400000000000001E-2</v>
      </c>
      <c r="F5" s="11" t="s">
        <v>19</v>
      </c>
      <c r="G5" s="1" t="s">
        <v>237</v>
      </c>
      <c r="H5" s="4">
        <v>0.22500000000000001</v>
      </c>
      <c r="J5" s="39"/>
    </row>
    <row r="6" spans="1:10" x14ac:dyDescent="0.35">
      <c r="A6" s="11" t="s">
        <v>13</v>
      </c>
      <c r="B6" s="1" t="s">
        <v>238</v>
      </c>
      <c r="C6" s="4">
        <v>6.7299999999999999E-2</v>
      </c>
      <c r="E6" s="14"/>
      <c r="F6" s="11" t="s">
        <v>13</v>
      </c>
      <c r="G6" s="1" t="s">
        <v>239</v>
      </c>
      <c r="H6" s="5">
        <v>5.5399999999999998E-3</v>
      </c>
      <c r="I6" s="1" t="s">
        <v>240</v>
      </c>
      <c r="J6" s="39">
        <v>0.93279999999999996</v>
      </c>
    </row>
    <row r="7" spans="1:10" x14ac:dyDescent="0.35">
      <c r="A7" s="11" t="s">
        <v>14</v>
      </c>
      <c r="B7" s="1" t="s">
        <v>241</v>
      </c>
      <c r="C7" s="1">
        <v>0.155</v>
      </c>
      <c r="E7" s="14"/>
      <c r="F7" s="11" t="s">
        <v>14</v>
      </c>
      <c r="G7" s="1" t="s">
        <v>242</v>
      </c>
      <c r="H7" s="5">
        <v>8.94E-3</v>
      </c>
      <c r="I7" s="1" t="s">
        <v>243</v>
      </c>
      <c r="J7" s="39">
        <v>0.30275999999999997</v>
      </c>
    </row>
    <row r="8" spans="1:10" x14ac:dyDescent="0.35">
      <c r="A8" s="11" t="s">
        <v>3</v>
      </c>
      <c r="B8" s="1" t="s">
        <v>244</v>
      </c>
      <c r="C8" s="1">
        <v>0.85799999999999998</v>
      </c>
      <c r="E8" s="14"/>
      <c r="F8" s="11" t="s">
        <v>3</v>
      </c>
      <c r="G8" s="1" t="s">
        <v>245</v>
      </c>
      <c r="H8" s="5">
        <v>2.53E-2</v>
      </c>
      <c r="I8" s="1" t="s">
        <v>246</v>
      </c>
      <c r="J8" s="39">
        <v>0.37269999999999998</v>
      </c>
    </row>
    <row r="9" spans="1:10" x14ac:dyDescent="0.35">
      <c r="A9" s="11" t="s">
        <v>7</v>
      </c>
      <c r="B9" s="1" t="s">
        <v>247</v>
      </c>
      <c r="C9" s="1">
        <v>0.47299999999999998</v>
      </c>
      <c r="E9" s="14"/>
      <c r="F9" s="11" t="s">
        <v>7</v>
      </c>
      <c r="G9" s="1" t="s">
        <v>248</v>
      </c>
      <c r="H9" s="5">
        <v>3.9100000000000003E-2</v>
      </c>
      <c r="I9" s="1" t="s">
        <v>249</v>
      </c>
      <c r="J9" s="39">
        <v>8.0100000000000005E-2</v>
      </c>
    </row>
    <row r="10" spans="1:10" x14ac:dyDescent="0.35">
      <c r="A10" s="11" t="s">
        <v>2</v>
      </c>
      <c r="B10" s="1" t="s">
        <v>250</v>
      </c>
      <c r="C10" s="1">
        <v>0.28499999999999998</v>
      </c>
      <c r="E10" s="14"/>
      <c r="F10" s="11" t="s">
        <v>2</v>
      </c>
      <c r="G10" s="1" t="s">
        <v>251</v>
      </c>
      <c r="H10" s="5">
        <v>4.58E-2</v>
      </c>
      <c r="I10" s="1" t="s">
        <v>252</v>
      </c>
      <c r="J10" s="39">
        <v>0.2974</v>
      </c>
    </row>
    <row r="11" spans="1:10" x14ac:dyDescent="0.35">
      <c r="A11" s="11" t="s">
        <v>11</v>
      </c>
      <c r="B11" s="1" t="s">
        <v>253</v>
      </c>
      <c r="C11" s="1">
        <v>0.89500000000000002</v>
      </c>
      <c r="E11" s="14"/>
      <c r="F11" s="11" t="s">
        <v>11</v>
      </c>
      <c r="G11" s="1" t="s">
        <v>254</v>
      </c>
      <c r="H11" s="4">
        <v>6.5000000000000002E-2</v>
      </c>
      <c r="J11" s="39"/>
    </row>
    <row r="12" spans="1:10" x14ac:dyDescent="0.35">
      <c r="A12" s="11" t="s">
        <v>6</v>
      </c>
      <c r="B12" s="1" t="s">
        <v>255</v>
      </c>
      <c r="C12" s="1">
        <v>0.75600000000000001</v>
      </c>
      <c r="E12" s="14"/>
      <c r="F12" s="11" t="s">
        <v>6</v>
      </c>
      <c r="G12" s="1" t="s">
        <v>256</v>
      </c>
      <c r="H12" s="4">
        <v>0.108</v>
      </c>
      <c r="J12" s="39"/>
    </row>
    <row r="13" spans="1:10" x14ac:dyDescent="0.35">
      <c r="A13" s="11" t="s">
        <v>4</v>
      </c>
      <c r="B13" s="1" t="s">
        <v>257</v>
      </c>
      <c r="C13" s="1">
        <v>0.79300000000000004</v>
      </c>
      <c r="E13" s="14"/>
      <c r="F13" s="11" t="s">
        <v>4</v>
      </c>
      <c r="G13" s="1" t="s">
        <v>258</v>
      </c>
      <c r="H13" s="4">
        <v>0.126</v>
      </c>
      <c r="J13" s="39"/>
    </row>
    <row r="14" spans="1:10" x14ac:dyDescent="0.35">
      <c r="A14" s="11" t="s">
        <v>8</v>
      </c>
      <c r="B14" s="1" t="s">
        <v>259</v>
      </c>
      <c r="C14" s="1">
        <v>0.192</v>
      </c>
      <c r="E14" s="14"/>
      <c r="F14" s="11" t="s">
        <v>8</v>
      </c>
      <c r="G14" s="1" t="s">
        <v>260</v>
      </c>
      <c r="H14" s="4">
        <v>0.16700000000000001</v>
      </c>
      <c r="J14" s="39"/>
    </row>
    <row r="15" spans="1:10" x14ac:dyDescent="0.35">
      <c r="A15" s="11" t="s">
        <v>10</v>
      </c>
      <c r="B15" s="1" t="s">
        <v>261</v>
      </c>
      <c r="C15" s="1">
        <v>0.48899999999999999</v>
      </c>
      <c r="E15" s="14"/>
      <c r="F15" s="11" t="s">
        <v>10</v>
      </c>
      <c r="G15" s="1" t="s">
        <v>262</v>
      </c>
      <c r="H15" s="4">
        <v>0.17100000000000001</v>
      </c>
      <c r="J15" s="39"/>
    </row>
    <row r="16" spans="1:10" x14ac:dyDescent="0.35">
      <c r="A16" s="11" t="s">
        <v>17</v>
      </c>
      <c r="B16" s="1" t="s">
        <v>263</v>
      </c>
      <c r="C16" s="1">
        <v>0.26200000000000001</v>
      </c>
      <c r="E16" s="14"/>
      <c r="F16" s="11" t="s">
        <v>17</v>
      </c>
      <c r="G16" s="1" t="s">
        <v>264</v>
      </c>
      <c r="H16" s="4">
        <v>0.245</v>
      </c>
      <c r="I16" s="7"/>
      <c r="J16" s="15"/>
    </row>
    <row r="17" spans="1:10" x14ac:dyDescent="0.35">
      <c r="A17" s="11" t="s">
        <v>16</v>
      </c>
      <c r="B17" s="1" t="s">
        <v>265</v>
      </c>
      <c r="C17" s="1">
        <v>0.318</v>
      </c>
      <c r="E17" s="14"/>
      <c r="F17" s="11" t="s">
        <v>16</v>
      </c>
      <c r="G17" s="1" t="s">
        <v>266</v>
      </c>
      <c r="H17" s="4">
        <v>0.51800000000000002</v>
      </c>
      <c r="J17" s="39"/>
    </row>
    <row r="18" spans="1:10" x14ac:dyDescent="0.35">
      <c r="A18" s="11" t="s">
        <v>20</v>
      </c>
      <c r="B18" s="1" t="s">
        <v>267</v>
      </c>
      <c r="C18" s="1">
        <v>0.94599999999999995</v>
      </c>
      <c r="E18" s="14"/>
      <c r="F18" s="11" t="s">
        <v>20</v>
      </c>
      <c r="G18" s="1" t="s">
        <v>268</v>
      </c>
      <c r="H18" s="4">
        <v>0.54100000000000004</v>
      </c>
      <c r="J18" s="39"/>
    </row>
    <row r="19" spans="1:10" x14ac:dyDescent="0.35">
      <c r="A19" s="11" t="s">
        <v>12</v>
      </c>
      <c r="B19" s="1" t="s">
        <v>269</v>
      </c>
      <c r="C19" s="1">
        <v>0.46800000000000003</v>
      </c>
      <c r="E19" s="14"/>
      <c r="F19" s="11" t="s">
        <v>12</v>
      </c>
      <c r="G19" s="1" t="s">
        <v>270</v>
      </c>
      <c r="H19" s="4">
        <v>0.54900000000000004</v>
      </c>
      <c r="J19" s="39"/>
    </row>
    <row r="20" spans="1:10" x14ac:dyDescent="0.35">
      <c r="A20" s="11" t="s">
        <v>5</v>
      </c>
      <c r="B20" s="1" t="s">
        <v>271</v>
      </c>
      <c r="C20" s="1">
        <v>0.873</v>
      </c>
      <c r="E20" s="14"/>
      <c r="F20" s="11" t="s">
        <v>5</v>
      </c>
      <c r="G20" s="1" t="s">
        <v>272</v>
      </c>
      <c r="H20" s="4">
        <v>0.55900000000000005</v>
      </c>
      <c r="J20" s="39"/>
    </row>
    <row r="21" spans="1:10" x14ac:dyDescent="0.35">
      <c r="A21" s="11" t="s">
        <v>18</v>
      </c>
      <c r="B21" s="1" t="s">
        <v>273</v>
      </c>
      <c r="C21" s="1">
        <v>0.89600000000000002</v>
      </c>
      <c r="E21" s="14"/>
      <c r="F21" s="11" t="s">
        <v>18</v>
      </c>
      <c r="G21" s="1" t="s">
        <v>274</v>
      </c>
      <c r="H21" s="4">
        <v>0.625</v>
      </c>
      <c r="J21" s="14"/>
    </row>
    <row r="22" spans="1:10" x14ac:dyDescent="0.35">
      <c r="A22" s="11" t="s">
        <v>15</v>
      </c>
      <c r="B22" s="1" t="s">
        <v>275</v>
      </c>
      <c r="C22" s="1">
        <v>0.14799999999999999</v>
      </c>
      <c r="E22" s="14"/>
      <c r="F22" s="11" t="s">
        <v>15</v>
      </c>
      <c r="G22" s="1" t="s">
        <v>276</v>
      </c>
      <c r="H22" s="4">
        <v>0.63700000000000001</v>
      </c>
      <c r="J22" s="39"/>
    </row>
    <row r="23" spans="1:10" ht="15" thickBot="1" x14ac:dyDescent="0.4">
      <c r="A23" s="12" t="s">
        <v>9</v>
      </c>
      <c r="B23" s="3" t="s">
        <v>277</v>
      </c>
      <c r="C23" s="3">
        <v>0.39400000000000002</v>
      </c>
      <c r="D23" s="3"/>
      <c r="E23" s="17"/>
      <c r="F23" s="12" t="s">
        <v>9</v>
      </c>
      <c r="G23" s="3" t="s">
        <v>278</v>
      </c>
      <c r="H23" s="16">
        <v>0.81299999999999994</v>
      </c>
      <c r="I23" s="3"/>
      <c r="J23" s="17"/>
    </row>
    <row r="24" spans="1:10" x14ac:dyDescent="0.35">
      <c r="A24" s="13" t="s">
        <v>295</v>
      </c>
    </row>
  </sheetData>
  <sortState xmlns:xlrd2="http://schemas.microsoft.com/office/spreadsheetml/2017/richdata2" ref="A5:J23">
    <sortCondition ref="E5:E23"/>
    <sortCondition ref="H5:H23"/>
  </sortState>
  <mergeCells count="6">
    <mergeCell ref="F2:J2"/>
    <mergeCell ref="A2:E2"/>
    <mergeCell ref="G3:H3"/>
    <mergeCell ref="I3:J3"/>
    <mergeCell ref="B3:C3"/>
    <mergeCell ref="D3:E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170D-8ADD-4180-A5A7-B13E23820AE3}">
  <dimension ref="A1:I18"/>
  <sheetViews>
    <sheetView zoomScale="110" zoomScaleNormal="110" workbookViewId="0">
      <selection activeCell="G12" sqref="G12"/>
    </sheetView>
  </sheetViews>
  <sheetFormatPr defaultRowHeight="14.5" x14ac:dyDescent="0.35"/>
  <cols>
    <col min="1" max="1" width="15.26953125" customWidth="1"/>
    <col min="2" max="2" width="12" customWidth="1"/>
  </cols>
  <sheetData>
    <row r="1" spans="1:9" x14ac:dyDescent="0.35">
      <c r="A1" t="s">
        <v>380</v>
      </c>
    </row>
    <row r="2" spans="1:9" x14ac:dyDescent="0.35">
      <c r="A2" s="54"/>
      <c r="B2" s="81" t="s">
        <v>288</v>
      </c>
      <c r="C2" s="81"/>
      <c r="D2" s="81"/>
    </row>
    <row r="3" spans="1:9" x14ac:dyDescent="0.35">
      <c r="A3" s="54" t="s">
        <v>286</v>
      </c>
      <c r="B3" s="54" t="s">
        <v>289</v>
      </c>
      <c r="C3" s="54" t="s">
        <v>284</v>
      </c>
      <c r="D3" s="54" t="s">
        <v>285</v>
      </c>
    </row>
    <row r="4" spans="1:9" x14ac:dyDescent="0.35">
      <c r="A4" s="54" t="s">
        <v>22</v>
      </c>
      <c r="B4" s="54">
        <v>134</v>
      </c>
      <c r="C4" s="54">
        <v>120</v>
      </c>
      <c r="D4" s="54">
        <v>14</v>
      </c>
    </row>
    <row r="5" spans="1:9" x14ac:dyDescent="0.35">
      <c r="A5" s="54" t="s">
        <v>21</v>
      </c>
      <c r="B5" s="54">
        <v>241</v>
      </c>
      <c r="C5" s="54">
        <v>120</v>
      </c>
      <c r="D5" s="54">
        <v>121</v>
      </c>
    </row>
    <row r="6" spans="1:9" x14ac:dyDescent="0.35">
      <c r="A6" s="54" t="s">
        <v>144</v>
      </c>
      <c r="B6" s="54">
        <v>3</v>
      </c>
      <c r="C6" s="54">
        <v>2</v>
      </c>
      <c r="D6" s="54">
        <v>1</v>
      </c>
    </row>
    <row r="7" spans="1:9" x14ac:dyDescent="0.35">
      <c r="A7" s="18" t="s">
        <v>143</v>
      </c>
      <c r="B7" s="18">
        <v>19</v>
      </c>
      <c r="C7" s="18">
        <v>14</v>
      </c>
      <c r="D7" s="18">
        <v>5</v>
      </c>
    </row>
    <row r="8" spans="1:9" x14ac:dyDescent="0.35">
      <c r="A8" s="57"/>
      <c r="B8" s="80" t="s">
        <v>287</v>
      </c>
      <c r="C8" s="80"/>
      <c r="D8" s="80"/>
    </row>
    <row r="9" spans="1:9" x14ac:dyDescent="0.35">
      <c r="A9" s="54" t="s">
        <v>286</v>
      </c>
      <c r="B9" s="54" t="s">
        <v>289</v>
      </c>
      <c r="C9" s="54" t="s">
        <v>284</v>
      </c>
      <c r="D9" s="54" t="s">
        <v>285</v>
      </c>
    </row>
    <row r="10" spans="1:9" x14ac:dyDescent="0.35">
      <c r="A10" s="54" t="s">
        <v>22</v>
      </c>
      <c r="B10" s="60">
        <v>134</v>
      </c>
      <c r="C10" s="60">
        <v>120</v>
      </c>
      <c r="D10" s="60">
        <v>14</v>
      </c>
    </row>
    <row r="11" spans="1:9" x14ac:dyDescent="0.35">
      <c r="A11" s="54" t="s">
        <v>154</v>
      </c>
      <c r="B11" s="60">
        <v>192</v>
      </c>
      <c r="C11" s="60">
        <v>120</v>
      </c>
      <c r="D11" s="60">
        <v>72</v>
      </c>
    </row>
    <row r="12" spans="1:9" x14ac:dyDescent="0.35">
      <c r="A12" s="54" t="s">
        <v>155</v>
      </c>
      <c r="B12" s="60">
        <v>36</v>
      </c>
      <c r="C12" s="60">
        <v>26</v>
      </c>
      <c r="D12" s="60">
        <v>10</v>
      </c>
    </row>
    <row r="13" spans="1:9" x14ac:dyDescent="0.35">
      <c r="A13" s="54" t="s">
        <v>144</v>
      </c>
      <c r="B13" s="60">
        <v>62</v>
      </c>
      <c r="C13" s="60">
        <v>52</v>
      </c>
      <c r="D13" s="60">
        <v>10</v>
      </c>
    </row>
    <row r="14" spans="1:9" x14ac:dyDescent="0.35">
      <c r="A14" s="18" t="s">
        <v>143</v>
      </c>
      <c r="B14" s="19">
        <v>55</v>
      </c>
      <c r="C14" s="19">
        <v>45</v>
      </c>
      <c r="D14" s="19">
        <v>10</v>
      </c>
    </row>
    <row r="15" spans="1:9" x14ac:dyDescent="0.35">
      <c r="B15" s="80" t="s">
        <v>292</v>
      </c>
      <c r="C15" s="80"/>
      <c r="D15" s="80"/>
    </row>
    <row r="16" spans="1:9" x14ac:dyDescent="0.35">
      <c r="A16" s="54" t="s">
        <v>286</v>
      </c>
      <c r="B16" s="54" t="s">
        <v>289</v>
      </c>
      <c r="C16" s="54" t="s">
        <v>284</v>
      </c>
      <c r="D16" s="54" t="s">
        <v>285</v>
      </c>
      <c r="F16" s="59"/>
      <c r="G16" s="59"/>
      <c r="H16" s="59"/>
      <c r="I16" s="59"/>
    </row>
    <row r="17" spans="1:9" x14ac:dyDescent="0.35">
      <c r="A17" s="54" t="s">
        <v>22</v>
      </c>
      <c r="B17" s="60">
        <v>139</v>
      </c>
      <c r="C17" s="60">
        <v>125</v>
      </c>
      <c r="D17" s="60">
        <v>14</v>
      </c>
      <c r="F17" s="59"/>
      <c r="G17" s="59"/>
      <c r="H17" s="59"/>
      <c r="I17" s="59"/>
    </row>
    <row r="18" spans="1:9" x14ac:dyDescent="0.35">
      <c r="A18" s="54" t="s">
        <v>21</v>
      </c>
      <c r="B18" s="60">
        <v>246</v>
      </c>
      <c r="C18" s="60">
        <v>125</v>
      </c>
      <c r="D18" s="60">
        <v>14</v>
      </c>
      <c r="F18" s="59"/>
      <c r="G18" s="59"/>
      <c r="H18" s="59"/>
      <c r="I18" s="59"/>
    </row>
  </sheetData>
  <mergeCells count="3">
    <mergeCell ref="B8:D8"/>
    <mergeCell ref="B2:D2"/>
    <mergeCell ref="B15:D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9A5A-91F0-45F0-A479-5E0648F0D70F}">
  <dimension ref="A1:Q11"/>
  <sheetViews>
    <sheetView workbookViewId="0">
      <selection activeCell="F15" sqref="F15"/>
    </sheetView>
  </sheetViews>
  <sheetFormatPr defaultRowHeight="14.5" x14ac:dyDescent="0.35"/>
  <cols>
    <col min="3" max="3" width="11.1796875" customWidth="1"/>
    <col min="4" max="4" width="13.7265625" customWidth="1"/>
    <col min="5" max="5" width="12.7265625" customWidth="1"/>
    <col min="9" max="9" width="11.54296875" customWidth="1"/>
    <col min="15" max="15" width="8.7265625" style="46"/>
    <col min="16" max="16" width="13.81640625" style="46" customWidth="1"/>
    <col min="17" max="17" width="19" style="46" customWidth="1"/>
  </cols>
  <sheetData>
    <row r="1" spans="1:17" x14ac:dyDescent="0.35">
      <c r="A1" t="s">
        <v>381</v>
      </c>
    </row>
    <row r="2" spans="1:17" x14ac:dyDescent="0.35">
      <c r="A2" t="s">
        <v>153</v>
      </c>
      <c r="H2" t="s">
        <v>279</v>
      </c>
      <c r="O2" s="47" t="s">
        <v>280</v>
      </c>
    </row>
    <row r="3" spans="1:17" x14ac:dyDescent="0.35">
      <c r="B3" s="81" t="s">
        <v>152</v>
      </c>
      <c r="C3" s="81"/>
      <c r="D3" s="81"/>
      <c r="E3" s="81"/>
      <c r="F3" s="81"/>
      <c r="G3" s="59"/>
      <c r="J3" s="81" t="s">
        <v>152</v>
      </c>
      <c r="K3" s="81"/>
      <c r="L3" s="81"/>
      <c r="M3" s="81"/>
      <c r="P3" s="83" t="s">
        <v>152</v>
      </c>
      <c r="Q3" s="83"/>
    </row>
    <row r="4" spans="1:17" x14ac:dyDescent="0.35">
      <c r="A4" s="1"/>
      <c r="B4" s="1" t="s">
        <v>22</v>
      </c>
      <c r="C4" s="1" t="s">
        <v>154</v>
      </c>
      <c r="D4" s="1" t="s">
        <v>155</v>
      </c>
      <c r="E4" s="1" t="s">
        <v>143</v>
      </c>
      <c r="F4" s="1" t="s">
        <v>144</v>
      </c>
      <c r="G4" s="59"/>
      <c r="I4" s="1"/>
      <c r="J4" s="1" t="s">
        <v>22</v>
      </c>
      <c r="K4" s="1" t="s">
        <v>21</v>
      </c>
      <c r="L4" s="1" t="s">
        <v>143</v>
      </c>
      <c r="M4" s="1" t="s">
        <v>144</v>
      </c>
      <c r="N4" s="1"/>
      <c r="P4" s="46" t="s">
        <v>22</v>
      </c>
      <c r="Q4" s="46" t="s">
        <v>21</v>
      </c>
    </row>
    <row r="5" spans="1:17" x14ac:dyDescent="0.35">
      <c r="A5" s="1" t="s">
        <v>22</v>
      </c>
      <c r="B5" s="42" t="s">
        <v>160</v>
      </c>
      <c r="C5" s="43" t="s">
        <v>161</v>
      </c>
      <c r="D5" s="1">
        <v>0</v>
      </c>
      <c r="E5" s="43" t="s">
        <v>162</v>
      </c>
      <c r="F5" s="43" t="s">
        <v>163</v>
      </c>
      <c r="G5" s="43"/>
      <c r="H5" s="82" t="s">
        <v>156</v>
      </c>
      <c r="I5" s="1" t="s">
        <v>22</v>
      </c>
      <c r="J5" s="42" t="s">
        <v>157</v>
      </c>
      <c r="K5" s="43" t="s">
        <v>158</v>
      </c>
      <c r="L5" s="43" t="s">
        <v>159</v>
      </c>
      <c r="M5" s="1">
        <v>0</v>
      </c>
      <c r="N5" s="1"/>
      <c r="O5" s="46" t="s">
        <v>22</v>
      </c>
      <c r="P5" s="48" t="s">
        <v>164</v>
      </c>
      <c r="Q5" s="48" t="s">
        <v>165</v>
      </c>
    </row>
    <row r="6" spans="1:17" x14ac:dyDescent="0.35">
      <c r="A6" s="1" t="s">
        <v>154</v>
      </c>
      <c r="B6" s="43" t="s">
        <v>169</v>
      </c>
      <c r="C6" s="42" t="s">
        <v>170</v>
      </c>
      <c r="D6" s="1">
        <v>1</v>
      </c>
      <c r="E6" s="43" t="s">
        <v>171</v>
      </c>
      <c r="F6" s="43" t="s">
        <v>172</v>
      </c>
      <c r="G6" s="43"/>
      <c r="H6" s="82"/>
      <c r="I6" s="1" t="s">
        <v>21</v>
      </c>
      <c r="J6" s="43" t="s">
        <v>166</v>
      </c>
      <c r="K6" s="42" t="s">
        <v>167</v>
      </c>
      <c r="L6" s="43" t="s">
        <v>168</v>
      </c>
      <c r="M6" s="1">
        <v>0</v>
      </c>
      <c r="N6" s="1"/>
      <c r="O6" s="46" t="s">
        <v>21</v>
      </c>
      <c r="P6" s="48" t="s">
        <v>165</v>
      </c>
      <c r="Q6" s="48" t="s">
        <v>173</v>
      </c>
    </row>
    <row r="7" spans="1:17" x14ac:dyDescent="0.35">
      <c r="A7" s="1" t="s">
        <v>155</v>
      </c>
      <c r="B7" s="43" t="s">
        <v>177</v>
      </c>
      <c r="C7" s="43" t="s">
        <v>178</v>
      </c>
      <c r="D7" s="44">
        <v>0</v>
      </c>
      <c r="E7" s="43" t="s">
        <v>179</v>
      </c>
      <c r="F7" s="43" t="s">
        <v>180</v>
      </c>
      <c r="G7" s="43"/>
      <c r="H7" s="82"/>
      <c r="I7" s="1" t="s">
        <v>143</v>
      </c>
      <c r="J7" s="43" t="s">
        <v>174</v>
      </c>
      <c r="K7" s="43" t="s">
        <v>175</v>
      </c>
      <c r="L7" s="42" t="s">
        <v>176</v>
      </c>
      <c r="M7" s="1">
        <v>0</v>
      </c>
      <c r="N7" s="1"/>
    </row>
    <row r="8" spans="1:17" x14ac:dyDescent="0.35">
      <c r="A8" s="1" t="s">
        <v>143</v>
      </c>
      <c r="B8" s="43" t="s">
        <v>179</v>
      </c>
      <c r="C8" s="43" t="s">
        <v>182</v>
      </c>
      <c r="D8" s="1">
        <v>0</v>
      </c>
      <c r="E8" s="42" t="s">
        <v>183</v>
      </c>
      <c r="F8" s="43" t="s">
        <v>162</v>
      </c>
      <c r="G8" s="43"/>
      <c r="H8" s="82"/>
      <c r="I8" s="1" t="s">
        <v>144</v>
      </c>
      <c r="J8" s="1">
        <v>0</v>
      </c>
      <c r="K8" s="1" t="s">
        <v>181</v>
      </c>
      <c r="L8" s="1">
        <v>0</v>
      </c>
      <c r="M8" s="44">
        <v>0</v>
      </c>
      <c r="N8" s="1"/>
    </row>
    <row r="9" spans="1:17" x14ac:dyDescent="0.35">
      <c r="A9" s="1" t="s">
        <v>144</v>
      </c>
      <c r="B9" s="43" t="s">
        <v>184</v>
      </c>
      <c r="C9" s="43" t="s">
        <v>185</v>
      </c>
      <c r="D9" s="1">
        <v>1</v>
      </c>
      <c r="E9" s="43" t="s">
        <v>186</v>
      </c>
      <c r="F9" s="42" t="s">
        <v>187</v>
      </c>
      <c r="G9" s="45"/>
      <c r="M9" s="45"/>
      <c r="N9" s="45"/>
    </row>
    <row r="10" spans="1:17" x14ac:dyDescent="0.35">
      <c r="F10" s="45"/>
      <c r="G10" s="45"/>
      <c r="H10" s="45"/>
    </row>
    <row r="11" spans="1:17" x14ac:dyDescent="0.35">
      <c r="F11" s="45"/>
      <c r="G11" s="45"/>
      <c r="H11" s="45"/>
    </row>
  </sheetData>
  <mergeCells count="4">
    <mergeCell ref="B3:F3"/>
    <mergeCell ref="H5:H8"/>
    <mergeCell ref="P3:Q3"/>
    <mergeCell ref="J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FB38-4B4F-4840-B8B8-7DFAD0178437}">
  <dimension ref="A1:G17"/>
  <sheetViews>
    <sheetView workbookViewId="0">
      <selection activeCell="L10" sqref="L10"/>
    </sheetView>
  </sheetViews>
  <sheetFormatPr defaultColWidth="8.7265625" defaultRowHeight="14.5" x14ac:dyDescent="0.35"/>
  <cols>
    <col min="1" max="1" width="17.7265625" style="13" customWidth="1"/>
    <col min="2" max="2" width="12.81640625" style="13" bestFit="1" customWidth="1"/>
    <col min="3" max="3" width="11" style="1" customWidth="1"/>
    <col min="4" max="4" width="11.81640625" style="1" customWidth="1"/>
    <col min="5" max="5" width="10.54296875" style="1" customWidth="1"/>
    <col min="6" max="6" width="14.1796875" style="1" customWidth="1"/>
    <col min="7" max="16384" width="8.7265625" style="1"/>
  </cols>
  <sheetData>
    <row r="1" spans="1:7" x14ac:dyDescent="0.35">
      <c r="A1" s="13" t="s">
        <v>382</v>
      </c>
    </row>
    <row r="2" spans="1:7" ht="44.5" customHeight="1" x14ac:dyDescent="0.35">
      <c r="C2" s="82" t="s">
        <v>218</v>
      </c>
      <c r="D2" s="82"/>
      <c r="E2" s="82" t="s">
        <v>219</v>
      </c>
      <c r="F2" s="82"/>
    </row>
    <row r="3" spans="1:7" x14ac:dyDescent="0.35">
      <c r="C3" s="1" t="s">
        <v>23</v>
      </c>
      <c r="D3" s="1" t="s">
        <v>148</v>
      </c>
      <c r="E3" s="1" t="s">
        <v>23</v>
      </c>
      <c r="F3" s="1" t="s">
        <v>148</v>
      </c>
    </row>
    <row r="4" spans="1:7" x14ac:dyDescent="0.35">
      <c r="A4" s="13" t="s">
        <v>220</v>
      </c>
      <c r="B4" s="13" t="s">
        <v>221</v>
      </c>
      <c r="C4" s="1">
        <v>8</v>
      </c>
      <c r="D4" s="40">
        <f>C4/134</f>
        <v>5.9701492537313432E-2</v>
      </c>
      <c r="E4" s="1">
        <v>126</v>
      </c>
      <c r="F4" s="38">
        <f>E4/134</f>
        <v>0.94029850746268662</v>
      </c>
    </row>
    <row r="5" spans="1:7" x14ac:dyDescent="0.35">
      <c r="A5" s="1"/>
      <c r="B5" s="13" t="s">
        <v>222</v>
      </c>
      <c r="C5" s="1">
        <v>64</v>
      </c>
      <c r="D5" s="40">
        <f>C5/243</f>
        <v>0.26337448559670784</v>
      </c>
      <c r="E5" s="1">
        <v>179</v>
      </c>
      <c r="F5" s="38">
        <f>E5/243</f>
        <v>0.73662551440329216</v>
      </c>
    </row>
    <row r="6" spans="1:7" x14ac:dyDescent="0.35">
      <c r="A6" s="81" t="s">
        <v>223</v>
      </c>
      <c r="B6" s="81"/>
      <c r="C6" s="81"/>
      <c r="D6" s="81"/>
      <c r="E6" s="81"/>
      <c r="F6" s="81"/>
      <c r="G6" s="1" t="s">
        <v>224</v>
      </c>
    </row>
    <row r="7" spans="1:7" x14ac:dyDescent="0.35">
      <c r="A7" s="13" t="s">
        <v>225</v>
      </c>
      <c r="B7" s="1" t="s">
        <v>24</v>
      </c>
      <c r="C7" s="1">
        <v>36</v>
      </c>
      <c r="D7" s="40">
        <f>C7/139</f>
        <v>0.25899280575539568</v>
      </c>
      <c r="E7" s="1">
        <v>103</v>
      </c>
      <c r="F7" s="38">
        <f>E7/139</f>
        <v>0.74100719424460426</v>
      </c>
      <c r="G7" s="1">
        <v>0.14399999999999999</v>
      </c>
    </row>
    <row r="8" spans="1:7" x14ac:dyDescent="0.35">
      <c r="B8" s="1" t="s">
        <v>25</v>
      </c>
      <c r="C8" s="1">
        <v>6</v>
      </c>
      <c r="D8" s="40">
        <f>C8/16</f>
        <v>0.375</v>
      </c>
      <c r="E8" s="1">
        <v>10</v>
      </c>
      <c r="F8" s="38">
        <f>E8/16</f>
        <v>0.625</v>
      </c>
    </row>
    <row r="9" spans="1:7" x14ac:dyDescent="0.35">
      <c r="B9" s="1" t="s">
        <v>226</v>
      </c>
      <c r="C9" s="1">
        <v>4</v>
      </c>
      <c r="D9" s="40">
        <f>C9/31</f>
        <v>0.12903225806451613</v>
      </c>
      <c r="E9" s="1">
        <v>27</v>
      </c>
      <c r="F9" s="38">
        <f>E9/31</f>
        <v>0.87096774193548387</v>
      </c>
    </row>
    <row r="10" spans="1:7" x14ac:dyDescent="0.35">
      <c r="B10" s="1" t="s">
        <v>26</v>
      </c>
      <c r="C10" s="1">
        <v>18</v>
      </c>
      <c r="D10" s="40"/>
      <c r="E10" s="1">
        <v>39</v>
      </c>
      <c r="F10" s="38"/>
    </row>
    <row r="11" spans="1:7" x14ac:dyDescent="0.35">
      <c r="A11" s="13" t="s">
        <v>227</v>
      </c>
      <c r="B11" s="1">
        <v>1</v>
      </c>
      <c r="C11" s="1">
        <v>18</v>
      </c>
      <c r="D11" s="38">
        <f>C11/82</f>
        <v>0.21951219512195122</v>
      </c>
      <c r="E11" s="1">
        <v>64</v>
      </c>
      <c r="F11" s="38">
        <f>E11/82</f>
        <v>0.78048780487804881</v>
      </c>
      <c r="G11" s="1">
        <v>0.45200000000000001</v>
      </c>
    </row>
    <row r="12" spans="1:7" x14ac:dyDescent="0.35">
      <c r="B12" s="1">
        <v>2</v>
      </c>
      <c r="C12" s="1">
        <v>24</v>
      </c>
      <c r="D12" s="38">
        <f>C12/88</f>
        <v>0.27272727272727271</v>
      </c>
      <c r="E12" s="1">
        <v>64</v>
      </c>
      <c r="F12" s="38">
        <f>E12/88</f>
        <v>0.72727272727272729</v>
      </c>
    </row>
    <row r="13" spans="1:7" x14ac:dyDescent="0.35">
      <c r="B13" s="1">
        <v>3</v>
      </c>
      <c r="C13" s="1">
        <v>10</v>
      </c>
      <c r="D13" s="38">
        <f>C13/29</f>
        <v>0.34482758620689657</v>
      </c>
      <c r="E13" s="1">
        <v>19</v>
      </c>
      <c r="F13" s="38">
        <f>E13/29</f>
        <v>0.65517241379310343</v>
      </c>
    </row>
    <row r="14" spans="1:7" x14ac:dyDescent="0.35">
      <c r="B14" s="1" t="s">
        <v>26</v>
      </c>
      <c r="C14" s="1">
        <v>12</v>
      </c>
      <c r="D14" s="38"/>
      <c r="E14" s="1">
        <v>32</v>
      </c>
      <c r="F14" s="38"/>
    </row>
    <row r="15" spans="1:7" x14ac:dyDescent="0.35">
      <c r="A15" s="13" t="s">
        <v>228</v>
      </c>
      <c r="B15" s="1" t="s">
        <v>30</v>
      </c>
      <c r="C15" s="1">
        <v>50</v>
      </c>
      <c r="D15" s="38">
        <f>C15/163</f>
        <v>0.30674846625766872</v>
      </c>
      <c r="E15" s="1">
        <v>113</v>
      </c>
      <c r="F15" s="38">
        <f>E15/163</f>
        <v>0.69325153374233128</v>
      </c>
      <c r="G15" s="1">
        <v>8.0000000000000002E-3</v>
      </c>
    </row>
    <row r="16" spans="1:7" x14ac:dyDescent="0.35">
      <c r="B16" s="1" t="s">
        <v>31</v>
      </c>
      <c r="C16" s="1">
        <v>4</v>
      </c>
      <c r="D16" s="38">
        <f>C16/39</f>
        <v>0.10256410256410256</v>
      </c>
      <c r="E16" s="1">
        <v>35</v>
      </c>
      <c r="F16" s="38">
        <f>E16/39</f>
        <v>0.89743589743589747</v>
      </c>
    </row>
    <row r="17" spans="2:6" x14ac:dyDescent="0.35">
      <c r="B17" s="1" t="s">
        <v>26</v>
      </c>
      <c r="C17" s="1">
        <v>10</v>
      </c>
      <c r="D17" s="38"/>
      <c r="E17" s="1">
        <v>31</v>
      </c>
      <c r="F17" s="38"/>
    </row>
  </sheetData>
  <mergeCells count="3">
    <mergeCell ref="C2:D2"/>
    <mergeCell ref="E2:F2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F5C-97E0-4DAD-A29C-230F88BD188F}">
  <dimension ref="A1:D92"/>
  <sheetViews>
    <sheetView workbookViewId="0">
      <selection activeCell="G17" sqref="G17"/>
    </sheetView>
  </sheetViews>
  <sheetFormatPr defaultRowHeight="14.5" x14ac:dyDescent="0.35"/>
  <cols>
    <col min="1" max="1" width="18.7265625" bestFit="1" customWidth="1"/>
    <col min="2" max="2" width="12.54296875" bestFit="1" customWidth="1"/>
    <col min="3" max="3" width="23.54296875" bestFit="1" customWidth="1"/>
    <col min="4" max="5" width="9.26953125" bestFit="1" customWidth="1"/>
    <col min="6" max="6" width="17.1796875" customWidth="1"/>
    <col min="7" max="7" width="11.54296875" bestFit="1" customWidth="1"/>
  </cols>
  <sheetData>
    <row r="1" spans="1:4" x14ac:dyDescent="0.35">
      <c r="A1" t="s">
        <v>383</v>
      </c>
    </row>
    <row r="2" spans="1:4" x14ac:dyDescent="0.35">
      <c r="A2" s="1" t="s">
        <v>188</v>
      </c>
      <c r="B2" s="1" t="s">
        <v>293</v>
      </c>
      <c r="C2" s="1" t="s">
        <v>294</v>
      </c>
      <c r="D2" s="1" t="s">
        <v>189</v>
      </c>
    </row>
    <row r="3" spans="1:4" x14ac:dyDescent="0.35">
      <c r="A3" s="1">
        <v>1</v>
      </c>
      <c r="B3" s="1" t="s">
        <v>21</v>
      </c>
      <c r="C3" s="1" t="s">
        <v>22</v>
      </c>
      <c r="D3" s="1" t="s">
        <v>22</v>
      </c>
    </row>
    <row r="4" spans="1:4" x14ac:dyDescent="0.35">
      <c r="A4" s="1">
        <v>2</v>
      </c>
      <c r="B4" s="1" t="s">
        <v>21</v>
      </c>
      <c r="C4" s="1" t="s">
        <v>22</v>
      </c>
      <c r="D4" s="1" t="s">
        <v>22</v>
      </c>
    </row>
    <row r="5" spans="1:4" x14ac:dyDescent="0.35">
      <c r="A5" s="1">
        <v>3</v>
      </c>
      <c r="B5" s="1" t="s">
        <v>21</v>
      </c>
      <c r="C5" s="1" t="s">
        <v>22</v>
      </c>
      <c r="D5" s="1" t="s">
        <v>22</v>
      </c>
    </row>
    <row r="6" spans="1:4" x14ac:dyDescent="0.35">
      <c r="A6" s="1">
        <v>4</v>
      </c>
      <c r="B6" s="1" t="s">
        <v>21</v>
      </c>
      <c r="C6" s="1" t="s">
        <v>22</v>
      </c>
      <c r="D6" s="1" t="s">
        <v>22</v>
      </c>
    </row>
    <row r="7" spans="1:4" x14ac:dyDescent="0.35">
      <c r="A7" s="1">
        <v>5</v>
      </c>
      <c r="B7" s="1" t="s">
        <v>21</v>
      </c>
      <c r="C7" s="1" t="s">
        <v>22</v>
      </c>
      <c r="D7" s="1" t="s">
        <v>22</v>
      </c>
    </row>
    <row r="8" spans="1:4" x14ac:dyDescent="0.35">
      <c r="A8" s="1">
        <v>6</v>
      </c>
      <c r="B8" s="1" t="s">
        <v>21</v>
      </c>
      <c r="C8" s="1" t="s">
        <v>22</v>
      </c>
      <c r="D8" s="1" t="s">
        <v>21</v>
      </c>
    </row>
    <row r="9" spans="1:4" x14ac:dyDescent="0.35">
      <c r="A9" s="1">
        <v>7</v>
      </c>
      <c r="B9" s="1" t="s">
        <v>21</v>
      </c>
      <c r="C9" s="1" t="s">
        <v>22</v>
      </c>
      <c r="D9" s="1" t="s">
        <v>21</v>
      </c>
    </row>
    <row r="10" spans="1:4" x14ac:dyDescent="0.35">
      <c r="A10" s="1">
        <v>8</v>
      </c>
      <c r="B10" s="1" t="s">
        <v>21</v>
      </c>
      <c r="C10" s="1" t="s">
        <v>22</v>
      </c>
      <c r="D10" s="1" t="s">
        <v>21</v>
      </c>
    </row>
    <row r="11" spans="1:4" x14ac:dyDescent="0.35">
      <c r="A11" s="1">
        <v>9</v>
      </c>
      <c r="B11" s="1" t="s">
        <v>21</v>
      </c>
      <c r="C11" s="1" t="s">
        <v>22</v>
      </c>
      <c r="D11" s="1" t="s">
        <v>21</v>
      </c>
    </row>
    <row r="12" spans="1:4" x14ac:dyDescent="0.35">
      <c r="A12" s="1">
        <v>10</v>
      </c>
      <c r="B12" s="1" t="s">
        <v>21</v>
      </c>
      <c r="C12" s="1" t="s">
        <v>22</v>
      </c>
      <c r="D12" s="1" t="s">
        <v>22</v>
      </c>
    </row>
    <row r="13" spans="1:4" x14ac:dyDescent="0.35">
      <c r="A13" s="1">
        <v>11</v>
      </c>
      <c r="B13" s="1" t="s">
        <v>21</v>
      </c>
      <c r="C13" s="1" t="s">
        <v>22</v>
      </c>
      <c r="D13" s="1" t="s">
        <v>22</v>
      </c>
    </row>
    <row r="14" spans="1:4" x14ac:dyDescent="0.35">
      <c r="A14" s="1">
        <v>12</v>
      </c>
      <c r="B14" s="1" t="s">
        <v>21</v>
      </c>
      <c r="C14" s="1" t="s">
        <v>22</v>
      </c>
      <c r="D14" s="1" t="s">
        <v>22</v>
      </c>
    </row>
    <row r="15" spans="1:4" x14ac:dyDescent="0.35">
      <c r="A15" s="1">
        <v>13</v>
      </c>
      <c r="B15" s="1" t="s">
        <v>21</v>
      </c>
      <c r="C15" s="1" t="s">
        <v>22</v>
      </c>
      <c r="D15" s="1" t="s">
        <v>22</v>
      </c>
    </row>
    <row r="16" spans="1:4" x14ac:dyDescent="0.35">
      <c r="A16" s="1">
        <v>14</v>
      </c>
      <c r="B16" s="1" t="s">
        <v>21</v>
      </c>
      <c r="C16" s="1" t="s">
        <v>22</v>
      </c>
      <c r="D16" s="1" t="s">
        <v>22</v>
      </c>
    </row>
    <row r="17" spans="1:4" x14ac:dyDescent="0.35">
      <c r="A17" s="1">
        <v>15</v>
      </c>
      <c r="B17" s="1" t="s">
        <v>21</v>
      </c>
      <c r="C17" s="1" t="s">
        <v>22</v>
      </c>
      <c r="D17" s="1" t="s">
        <v>22</v>
      </c>
    </row>
    <row r="18" spans="1:4" x14ac:dyDescent="0.35">
      <c r="A18" s="1">
        <v>16</v>
      </c>
      <c r="B18" s="1" t="s">
        <v>21</v>
      </c>
      <c r="C18" s="1" t="s">
        <v>22</v>
      </c>
      <c r="D18" s="1" t="s">
        <v>22</v>
      </c>
    </row>
    <row r="19" spans="1:4" x14ac:dyDescent="0.35">
      <c r="A19" s="1">
        <v>17</v>
      </c>
      <c r="B19" s="1" t="s">
        <v>21</v>
      </c>
      <c r="C19" s="1" t="s">
        <v>22</v>
      </c>
      <c r="D19" s="1" t="s">
        <v>21</v>
      </c>
    </row>
    <row r="20" spans="1:4" x14ac:dyDescent="0.35">
      <c r="A20" s="1">
        <v>18</v>
      </c>
      <c r="B20" s="1" t="s">
        <v>21</v>
      </c>
      <c r="C20" s="1" t="s">
        <v>22</v>
      </c>
      <c r="D20" s="1" t="s">
        <v>22</v>
      </c>
    </row>
    <row r="21" spans="1:4" x14ac:dyDescent="0.35">
      <c r="A21" s="1">
        <v>19</v>
      </c>
      <c r="B21" s="1" t="s">
        <v>21</v>
      </c>
      <c r="C21" s="1" t="s">
        <v>22</v>
      </c>
      <c r="D21" s="1" t="s">
        <v>21</v>
      </c>
    </row>
    <row r="22" spans="1:4" x14ac:dyDescent="0.35">
      <c r="A22" s="1">
        <v>20</v>
      </c>
      <c r="B22" s="1" t="s">
        <v>21</v>
      </c>
      <c r="C22" s="1" t="s">
        <v>22</v>
      </c>
      <c r="D22" s="1" t="s">
        <v>21</v>
      </c>
    </row>
    <row r="23" spans="1:4" x14ac:dyDescent="0.35">
      <c r="A23" s="1">
        <v>21</v>
      </c>
      <c r="B23" s="1" t="s">
        <v>21</v>
      </c>
      <c r="C23" s="1" t="s">
        <v>22</v>
      </c>
      <c r="D23" s="1" t="s">
        <v>21</v>
      </c>
    </row>
    <row r="24" spans="1:4" x14ac:dyDescent="0.35">
      <c r="A24" s="1">
        <v>22</v>
      </c>
      <c r="B24" s="1" t="s">
        <v>21</v>
      </c>
      <c r="C24" s="1" t="s">
        <v>22</v>
      </c>
      <c r="D24" s="1" t="s">
        <v>22</v>
      </c>
    </row>
    <row r="25" spans="1:4" x14ac:dyDescent="0.35">
      <c r="A25" s="1">
        <v>23</v>
      </c>
      <c r="B25" s="1" t="s">
        <v>21</v>
      </c>
      <c r="C25" s="1" t="s">
        <v>22</v>
      </c>
      <c r="D25" s="1" t="s">
        <v>21</v>
      </c>
    </row>
    <row r="26" spans="1:4" x14ac:dyDescent="0.35">
      <c r="A26" s="1">
        <v>24</v>
      </c>
      <c r="B26" s="1" t="s">
        <v>21</v>
      </c>
      <c r="C26" s="1" t="s">
        <v>22</v>
      </c>
      <c r="D26" s="1" t="s">
        <v>21</v>
      </c>
    </row>
    <row r="27" spans="1:4" x14ac:dyDescent="0.35">
      <c r="A27" s="1">
        <v>25</v>
      </c>
      <c r="B27" s="1" t="s">
        <v>21</v>
      </c>
      <c r="C27" s="1" t="s">
        <v>22</v>
      </c>
      <c r="D27" s="1" t="s">
        <v>21</v>
      </c>
    </row>
    <row r="28" spans="1:4" x14ac:dyDescent="0.35">
      <c r="A28" s="1">
        <v>26</v>
      </c>
      <c r="B28" s="1" t="s">
        <v>21</v>
      </c>
      <c r="C28" s="1" t="s">
        <v>22</v>
      </c>
      <c r="D28" s="1" t="s">
        <v>22</v>
      </c>
    </row>
    <row r="29" spans="1:4" x14ac:dyDescent="0.35">
      <c r="A29" s="1">
        <v>27</v>
      </c>
      <c r="B29" s="1" t="s">
        <v>21</v>
      </c>
      <c r="C29" s="1" t="s">
        <v>22</v>
      </c>
      <c r="D29" s="1" t="s">
        <v>21</v>
      </c>
    </row>
    <row r="30" spans="1:4" x14ac:dyDescent="0.35">
      <c r="A30" s="1">
        <v>28</v>
      </c>
      <c r="B30" s="1" t="s">
        <v>21</v>
      </c>
      <c r="C30" s="1" t="s">
        <v>22</v>
      </c>
      <c r="D30" s="1" t="s">
        <v>22</v>
      </c>
    </row>
    <row r="31" spans="1:4" x14ac:dyDescent="0.35">
      <c r="A31" s="1">
        <v>29</v>
      </c>
      <c r="B31" s="1" t="s">
        <v>21</v>
      </c>
      <c r="C31" s="1" t="s">
        <v>22</v>
      </c>
      <c r="D31" s="1" t="s">
        <v>21</v>
      </c>
    </row>
    <row r="32" spans="1:4" x14ac:dyDescent="0.35">
      <c r="A32" s="1">
        <v>30</v>
      </c>
      <c r="B32" s="1" t="s">
        <v>21</v>
      </c>
      <c r="C32" s="1" t="s">
        <v>22</v>
      </c>
      <c r="D32" s="1" t="s">
        <v>21</v>
      </c>
    </row>
    <row r="33" spans="1:4" x14ac:dyDescent="0.35">
      <c r="A33" s="1">
        <v>31</v>
      </c>
      <c r="B33" s="1" t="s">
        <v>21</v>
      </c>
      <c r="C33" s="1" t="s">
        <v>22</v>
      </c>
      <c r="D33" s="1" t="s">
        <v>21</v>
      </c>
    </row>
    <row r="34" spans="1:4" x14ac:dyDescent="0.35">
      <c r="A34" s="1">
        <v>32</v>
      </c>
      <c r="B34" s="1" t="s">
        <v>21</v>
      </c>
      <c r="C34" s="1" t="s">
        <v>22</v>
      </c>
      <c r="D34" s="1" t="s">
        <v>21</v>
      </c>
    </row>
    <row r="35" spans="1:4" x14ac:dyDescent="0.35">
      <c r="A35" s="1">
        <v>33</v>
      </c>
      <c r="B35" s="1" t="s">
        <v>21</v>
      </c>
      <c r="C35" s="1" t="s">
        <v>22</v>
      </c>
      <c r="D35" s="1" t="s">
        <v>22</v>
      </c>
    </row>
    <row r="36" spans="1:4" x14ac:dyDescent="0.35">
      <c r="A36" s="1">
        <v>34</v>
      </c>
      <c r="B36" s="1" t="s">
        <v>21</v>
      </c>
      <c r="C36" s="1" t="s">
        <v>22</v>
      </c>
      <c r="D36" s="1" t="s">
        <v>22</v>
      </c>
    </row>
    <row r="37" spans="1:4" x14ac:dyDescent="0.35">
      <c r="A37" s="1">
        <v>35</v>
      </c>
      <c r="B37" s="1" t="s">
        <v>21</v>
      </c>
      <c r="C37" s="1" t="s">
        <v>22</v>
      </c>
      <c r="D37" s="1" t="s">
        <v>22</v>
      </c>
    </row>
    <row r="38" spans="1:4" x14ac:dyDescent="0.35">
      <c r="A38" s="1">
        <v>36</v>
      </c>
      <c r="B38" s="1" t="s">
        <v>21</v>
      </c>
      <c r="C38" s="1" t="s">
        <v>22</v>
      </c>
      <c r="D38" s="1" t="s">
        <v>22</v>
      </c>
    </row>
    <row r="39" spans="1:4" x14ac:dyDescent="0.35">
      <c r="A39" s="1">
        <v>37</v>
      </c>
      <c r="B39" s="1" t="s">
        <v>21</v>
      </c>
      <c r="C39" s="1" t="s">
        <v>22</v>
      </c>
      <c r="D39" s="1" t="s">
        <v>22</v>
      </c>
    </row>
    <row r="40" spans="1:4" x14ac:dyDescent="0.35">
      <c r="A40" s="1">
        <v>38</v>
      </c>
      <c r="B40" s="1" t="s">
        <v>21</v>
      </c>
      <c r="C40" s="1" t="s">
        <v>22</v>
      </c>
      <c r="D40" s="1" t="s">
        <v>22</v>
      </c>
    </row>
    <row r="41" spans="1:4" x14ac:dyDescent="0.35">
      <c r="A41" s="1">
        <v>39</v>
      </c>
      <c r="B41" s="1" t="s">
        <v>21</v>
      </c>
      <c r="C41" s="1" t="s">
        <v>22</v>
      </c>
      <c r="D41" s="1" t="s">
        <v>22</v>
      </c>
    </row>
    <row r="42" spans="1:4" x14ac:dyDescent="0.35">
      <c r="A42" s="1">
        <v>40</v>
      </c>
      <c r="B42" s="1" t="s">
        <v>21</v>
      </c>
      <c r="C42" s="1" t="s">
        <v>22</v>
      </c>
      <c r="D42" s="1" t="s">
        <v>22</v>
      </c>
    </row>
    <row r="43" spans="1:4" x14ac:dyDescent="0.35">
      <c r="A43" s="1">
        <v>41</v>
      </c>
      <c r="B43" s="1" t="s">
        <v>21</v>
      </c>
      <c r="C43" s="1" t="s">
        <v>22</v>
      </c>
      <c r="D43" s="1" t="s">
        <v>22</v>
      </c>
    </row>
    <row r="44" spans="1:4" x14ac:dyDescent="0.35">
      <c r="A44" s="1">
        <v>42</v>
      </c>
      <c r="B44" s="1" t="s">
        <v>21</v>
      </c>
      <c r="C44" s="1" t="s">
        <v>22</v>
      </c>
      <c r="D44" s="1" t="s">
        <v>21</v>
      </c>
    </row>
    <row r="45" spans="1:4" x14ac:dyDescent="0.35">
      <c r="A45" s="1">
        <v>43</v>
      </c>
      <c r="B45" s="1" t="s">
        <v>21</v>
      </c>
      <c r="C45" s="1" t="s">
        <v>22</v>
      </c>
      <c r="D45" s="1" t="s">
        <v>22</v>
      </c>
    </row>
    <row r="46" spans="1:4" x14ac:dyDescent="0.35">
      <c r="A46" s="1">
        <v>44</v>
      </c>
      <c r="B46" s="1" t="s">
        <v>21</v>
      </c>
      <c r="C46" s="1" t="s">
        <v>22</v>
      </c>
      <c r="D46" s="1" t="s">
        <v>21</v>
      </c>
    </row>
    <row r="47" spans="1:4" x14ac:dyDescent="0.35">
      <c r="A47" s="1">
        <v>45</v>
      </c>
      <c r="B47" s="1" t="s">
        <v>21</v>
      </c>
      <c r="C47" s="1" t="s">
        <v>22</v>
      </c>
      <c r="D47" s="1" t="s">
        <v>21</v>
      </c>
    </row>
    <row r="48" spans="1:4" x14ac:dyDescent="0.35">
      <c r="A48" s="1">
        <v>46</v>
      </c>
      <c r="B48" s="1" t="s">
        <v>21</v>
      </c>
      <c r="C48" s="1" t="s">
        <v>22</v>
      </c>
      <c r="D48" s="1" t="s">
        <v>22</v>
      </c>
    </row>
    <row r="49" spans="1:4" x14ac:dyDescent="0.35">
      <c r="A49" s="1">
        <v>47</v>
      </c>
      <c r="B49" s="1" t="s">
        <v>21</v>
      </c>
      <c r="C49" s="1" t="s">
        <v>22</v>
      </c>
      <c r="D49" s="1" t="s">
        <v>22</v>
      </c>
    </row>
    <row r="50" spans="1:4" x14ac:dyDescent="0.35">
      <c r="A50" s="1">
        <v>48</v>
      </c>
      <c r="B50" s="1" t="s">
        <v>21</v>
      </c>
      <c r="C50" s="1" t="s">
        <v>22</v>
      </c>
      <c r="D50" s="1" t="s">
        <v>21</v>
      </c>
    </row>
    <row r="51" spans="1:4" x14ac:dyDescent="0.35">
      <c r="A51" s="1">
        <v>49</v>
      </c>
      <c r="B51" s="1" t="s">
        <v>21</v>
      </c>
      <c r="C51" s="1" t="s">
        <v>22</v>
      </c>
      <c r="D51" s="1" t="s">
        <v>22</v>
      </c>
    </row>
    <row r="52" spans="1:4" x14ac:dyDescent="0.35">
      <c r="A52" s="1">
        <v>50</v>
      </c>
      <c r="B52" s="1" t="s">
        <v>21</v>
      </c>
      <c r="C52" s="1" t="s">
        <v>22</v>
      </c>
      <c r="D52" s="1" t="s">
        <v>22</v>
      </c>
    </row>
    <row r="53" spans="1:4" x14ac:dyDescent="0.35">
      <c r="A53" s="1">
        <v>51</v>
      </c>
      <c r="B53" s="1" t="s">
        <v>21</v>
      </c>
      <c r="C53" s="1" t="s">
        <v>22</v>
      </c>
      <c r="D53" s="1" t="s">
        <v>21</v>
      </c>
    </row>
    <row r="54" spans="1:4" x14ac:dyDescent="0.35">
      <c r="A54" s="1">
        <v>52</v>
      </c>
      <c r="B54" s="1" t="s">
        <v>21</v>
      </c>
      <c r="C54" s="1" t="s">
        <v>22</v>
      </c>
      <c r="D54" s="1" t="s">
        <v>21</v>
      </c>
    </row>
    <row r="55" spans="1:4" x14ac:dyDescent="0.35">
      <c r="A55" s="1">
        <v>53</v>
      </c>
      <c r="B55" s="1" t="s">
        <v>21</v>
      </c>
      <c r="C55" s="1" t="s">
        <v>22</v>
      </c>
      <c r="D55" s="1" t="s">
        <v>21</v>
      </c>
    </row>
    <row r="56" spans="1:4" x14ac:dyDescent="0.35">
      <c r="A56" s="1">
        <v>54</v>
      </c>
      <c r="B56" s="1" t="s">
        <v>21</v>
      </c>
      <c r="C56" s="1" t="s">
        <v>22</v>
      </c>
      <c r="D56" s="1" t="s">
        <v>21</v>
      </c>
    </row>
    <row r="57" spans="1:4" x14ac:dyDescent="0.35">
      <c r="A57" s="1">
        <v>55</v>
      </c>
      <c r="B57" s="1" t="s">
        <v>21</v>
      </c>
      <c r="C57" s="1" t="s">
        <v>22</v>
      </c>
      <c r="D57" s="1" t="s">
        <v>22</v>
      </c>
    </row>
    <row r="58" spans="1:4" x14ac:dyDescent="0.35">
      <c r="A58" s="1">
        <v>56</v>
      </c>
      <c r="B58" s="1" t="s">
        <v>21</v>
      </c>
      <c r="C58" s="1" t="s">
        <v>22</v>
      </c>
      <c r="D58" s="1" t="s">
        <v>21</v>
      </c>
    </row>
    <row r="59" spans="1:4" x14ac:dyDescent="0.35">
      <c r="A59" s="1">
        <v>57</v>
      </c>
      <c r="B59" s="1" t="s">
        <v>21</v>
      </c>
      <c r="C59" s="1" t="s">
        <v>22</v>
      </c>
      <c r="D59" s="1" t="s">
        <v>22</v>
      </c>
    </row>
    <row r="60" spans="1:4" x14ac:dyDescent="0.35">
      <c r="A60" s="1">
        <v>58</v>
      </c>
      <c r="B60" s="1" t="s">
        <v>21</v>
      </c>
      <c r="C60" s="1" t="s">
        <v>22</v>
      </c>
      <c r="D60" s="1" t="s">
        <v>21</v>
      </c>
    </row>
    <row r="61" spans="1:4" x14ac:dyDescent="0.35">
      <c r="A61" s="1">
        <v>59</v>
      </c>
      <c r="B61" s="1" t="s">
        <v>21</v>
      </c>
      <c r="C61" s="1" t="s">
        <v>22</v>
      </c>
      <c r="D61" s="1" t="s">
        <v>22</v>
      </c>
    </row>
    <row r="62" spans="1:4" x14ac:dyDescent="0.35">
      <c r="A62" s="1">
        <v>60</v>
      </c>
      <c r="B62" s="1" t="s">
        <v>21</v>
      </c>
      <c r="C62" s="1" t="s">
        <v>22</v>
      </c>
      <c r="D62" s="1" t="s">
        <v>22</v>
      </c>
    </row>
    <row r="63" spans="1:4" x14ac:dyDescent="0.35">
      <c r="A63" s="1">
        <v>61</v>
      </c>
      <c r="B63" s="1" t="s">
        <v>21</v>
      </c>
      <c r="C63" s="1" t="s">
        <v>22</v>
      </c>
      <c r="D63" s="1" t="s">
        <v>21</v>
      </c>
    </row>
    <row r="64" spans="1:4" x14ac:dyDescent="0.35">
      <c r="A64" s="1">
        <v>62</v>
      </c>
      <c r="B64" s="1" t="s">
        <v>21</v>
      </c>
      <c r="C64" s="1" t="s">
        <v>22</v>
      </c>
      <c r="D64" s="1" t="s">
        <v>21</v>
      </c>
    </row>
    <row r="65" spans="1:4" x14ac:dyDescent="0.35">
      <c r="A65" s="1">
        <v>63</v>
      </c>
      <c r="B65" s="1" t="s">
        <v>21</v>
      </c>
      <c r="C65" s="1" t="s">
        <v>22</v>
      </c>
      <c r="D65" s="1" t="s">
        <v>21</v>
      </c>
    </row>
    <row r="66" spans="1:4" x14ac:dyDescent="0.35">
      <c r="A66" s="1">
        <v>64</v>
      </c>
      <c r="B66" s="1" t="s">
        <v>21</v>
      </c>
      <c r="C66" s="1" t="s">
        <v>22</v>
      </c>
      <c r="D66" s="1" t="s">
        <v>22</v>
      </c>
    </row>
    <row r="67" spans="1:4" x14ac:dyDescent="0.35">
      <c r="A67" s="1">
        <v>65</v>
      </c>
      <c r="B67" s="1" t="s">
        <v>21</v>
      </c>
      <c r="C67" s="1" t="s">
        <v>22</v>
      </c>
      <c r="D67" s="1" t="s">
        <v>21</v>
      </c>
    </row>
    <row r="68" spans="1:4" x14ac:dyDescent="0.35">
      <c r="A68" s="1">
        <v>66</v>
      </c>
      <c r="B68" s="1" t="s">
        <v>21</v>
      </c>
      <c r="C68" s="1" t="s">
        <v>22</v>
      </c>
      <c r="D68" s="1" t="s">
        <v>22</v>
      </c>
    </row>
    <row r="69" spans="1:4" x14ac:dyDescent="0.35">
      <c r="A69" s="1">
        <v>67</v>
      </c>
      <c r="B69" s="1" t="s">
        <v>21</v>
      </c>
      <c r="C69" s="1" t="s">
        <v>22</v>
      </c>
      <c r="D69" s="1" t="s">
        <v>22</v>
      </c>
    </row>
    <row r="70" spans="1:4" x14ac:dyDescent="0.35">
      <c r="A70" s="1">
        <v>68</v>
      </c>
      <c r="B70" s="1" t="s">
        <v>21</v>
      </c>
      <c r="C70" s="1" t="s">
        <v>22</v>
      </c>
      <c r="D70" s="1" t="s">
        <v>22</v>
      </c>
    </row>
    <row r="71" spans="1:4" x14ac:dyDescent="0.35">
      <c r="A71" s="1">
        <v>69</v>
      </c>
      <c r="B71" s="1" t="s">
        <v>21</v>
      </c>
      <c r="C71" s="1" t="s">
        <v>22</v>
      </c>
      <c r="D71" s="1" t="s">
        <v>21</v>
      </c>
    </row>
    <row r="72" spans="1:4" x14ac:dyDescent="0.35">
      <c r="A72" s="1">
        <v>70</v>
      </c>
      <c r="B72" s="1" t="s">
        <v>21</v>
      </c>
      <c r="C72" s="1" t="s">
        <v>22</v>
      </c>
      <c r="D72" s="1" t="s">
        <v>22</v>
      </c>
    </row>
    <row r="73" spans="1:4" x14ac:dyDescent="0.35">
      <c r="A73" s="1">
        <v>71</v>
      </c>
      <c r="B73" s="1" t="s">
        <v>21</v>
      </c>
      <c r="C73" s="1" t="s">
        <v>22</v>
      </c>
      <c r="D73" s="1" t="s">
        <v>22</v>
      </c>
    </row>
    <row r="74" spans="1:4" x14ac:dyDescent="0.35">
      <c r="A74" s="1">
        <v>72</v>
      </c>
      <c r="B74" s="1" t="s">
        <v>21</v>
      </c>
      <c r="C74" s="1" t="s">
        <v>22</v>
      </c>
      <c r="D74" s="1" t="s">
        <v>22</v>
      </c>
    </row>
    <row r="75" spans="1:4" x14ac:dyDescent="0.35">
      <c r="A75" s="1">
        <v>73</v>
      </c>
      <c r="B75" s="1" t="s">
        <v>21</v>
      </c>
      <c r="C75" s="1" t="s">
        <v>22</v>
      </c>
      <c r="D75" s="1" t="s">
        <v>22</v>
      </c>
    </row>
    <row r="76" spans="1:4" x14ac:dyDescent="0.35">
      <c r="A76" s="1">
        <v>74</v>
      </c>
      <c r="B76" s="1" t="s">
        <v>21</v>
      </c>
      <c r="C76" s="1" t="s">
        <v>22</v>
      </c>
      <c r="D76" s="1" t="s">
        <v>22</v>
      </c>
    </row>
    <row r="77" spans="1:4" x14ac:dyDescent="0.35">
      <c r="A77" s="1">
        <v>75</v>
      </c>
      <c r="B77" s="1" t="s">
        <v>21</v>
      </c>
      <c r="C77" s="1" t="s">
        <v>22</v>
      </c>
      <c r="D77" s="1" t="s">
        <v>21</v>
      </c>
    </row>
    <row r="78" spans="1:4" x14ac:dyDescent="0.35">
      <c r="A78" s="1">
        <v>76</v>
      </c>
      <c r="B78" s="1" t="s">
        <v>21</v>
      </c>
      <c r="C78" s="1" t="s">
        <v>22</v>
      </c>
      <c r="D78" s="1" t="s">
        <v>22</v>
      </c>
    </row>
    <row r="79" spans="1:4" x14ac:dyDescent="0.35">
      <c r="A79" s="1">
        <v>77</v>
      </c>
      <c r="B79" s="1" t="s">
        <v>21</v>
      </c>
      <c r="C79" s="1" t="s">
        <v>22</v>
      </c>
      <c r="D79" s="1" t="s">
        <v>21</v>
      </c>
    </row>
    <row r="80" spans="1:4" x14ac:dyDescent="0.35">
      <c r="A80" s="1">
        <v>78</v>
      </c>
      <c r="B80" s="1" t="s">
        <v>21</v>
      </c>
      <c r="C80" s="1" t="s">
        <v>22</v>
      </c>
      <c r="D80" s="1" t="s">
        <v>22</v>
      </c>
    </row>
    <row r="81" spans="1:4" x14ac:dyDescent="0.35">
      <c r="A81" s="1">
        <v>79</v>
      </c>
      <c r="B81" s="1" t="s">
        <v>21</v>
      </c>
      <c r="C81" s="1" t="s">
        <v>22</v>
      </c>
      <c r="D81" s="1" t="s">
        <v>22</v>
      </c>
    </row>
    <row r="82" spans="1:4" x14ac:dyDescent="0.35">
      <c r="A82" s="1">
        <v>80</v>
      </c>
      <c r="B82" s="1" t="s">
        <v>21</v>
      </c>
      <c r="C82" s="1" t="s">
        <v>22</v>
      </c>
      <c r="D82" s="1" t="s">
        <v>21</v>
      </c>
    </row>
    <row r="83" spans="1:4" x14ac:dyDescent="0.35">
      <c r="A83" s="1">
        <v>81</v>
      </c>
      <c r="B83" s="1" t="s">
        <v>21</v>
      </c>
      <c r="C83" s="1" t="s">
        <v>22</v>
      </c>
      <c r="D83" s="1" t="s">
        <v>21</v>
      </c>
    </row>
    <row r="84" spans="1:4" x14ac:dyDescent="0.35">
      <c r="A84" s="1">
        <v>82</v>
      </c>
      <c r="B84" s="1" t="s">
        <v>21</v>
      </c>
      <c r="C84" s="1" t="s">
        <v>22</v>
      </c>
      <c r="D84" s="1" t="s">
        <v>22</v>
      </c>
    </row>
    <row r="85" spans="1:4" x14ac:dyDescent="0.35">
      <c r="A85" s="1">
        <v>83</v>
      </c>
      <c r="B85" s="1" t="s">
        <v>21</v>
      </c>
      <c r="C85" s="1" t="s">
        <v>22</v>
      </c>
      <c r="D85" s="1" t="s">
        <v>22</v>
      </c>
    </row>
    <row r="86" spans="1:4" x14ac:dyDescent="0.35">
      <c r="A86" s="1">
        <v>84</v>
      </c>
      <c r="B86" s="1" t="s">
        <v>21</v>
      </c>
      <c r="C86" s="1" t="s">
        <v>22</v>
      </c>
      <c r="D86" s="1" t="s">
        <v>22</v>
      </c>
    </row>
    <row r="87" spans="1:4" x14ac:dyDescent="0.35">
      <c r="A87" s="1">
        <v>85</v>
      </c>
      <c r="B87" s="1" t="s">
        <v>21</v>
      </c>
      <c r="C87" s="1" t="s">
        <v>22</v>
      </c>
      <c r="D87" s="1" t="s">
        <v>22</v>
      </c>
    </row>
    <row r="88" spans="1:4" x14ac:dyDescent="0.35">
      <c r="A88" s="1">
        <v>86</v>
      </c>
      <c r="B88" s="1" t="s">
        <v>21</v>
      </c>
      <c r="C88" s="1" t="s">
        <v>22</v>
      </c>
      <c r="D88" s="1" t="s">
        <v>22</v>
      </c>
    </row>
    <row r="89" spans="1:4" x14ac:dyDescent="0.35">
      <c r="A89" s="1">
        <v>87</v>
      </c>
      <c r="B89" s="1" t="s">
        <v>21</v>
      </c>
      <c r="C89" s="1" t="s">
        <v>22</v>
      </c>
      <c r="D89" s="1" t="s">
        <v>22</v>
      </c>
    </row>
    <row r="90" spans="1:4" x14ac:dyDescent="0.35">
      <c r="A90" s="1">
        <v>88</v>
      </c>
      <c r="B90" s="1" t="s">
        <v>21</v>
      </c>
      <c r="C90" s="1" t="s">
        <v>22</v>
      </c>
      <c r="D90" s="1" t="s">
        <v>21</v>
      </c>
    </row>
    <row r="91" spans="1:4" x14ac:dyDescent="0.35">
      <c r="A91" s="1">
        <v>89</v>
      </c>
      <c r="B91" s="1" t="s">
        <v>21</v>
      </c>
      <c r="C91" s="1" t="s">
        <v>22</v>
      </c>
      <c r="D91" s="1" t="s">
        <v>22</v>
      </c>
    </row>
    <row r="92" spans="1:4" x14ac:dyDescent="0.35">
      <c r="A92" s="1">
        <v>90</v>
      </c>
      <c r="B92" s="1" t="s">
        <v>21</v>
      </c>
      <c r="C92" s="1" t="s">
        <v>22</v>
      </c>
      <c r="D92" s="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04E0571324F48941C2ED973B41B98" ma:contentTypeVersion="13" ma:contentTypeDescription="Create a new document." ma:contentTypeScope="" ma:versionID="70371edef4f902b1f359f69d406b87d3">
  <xsd:schema xmlns:xsd="http://www.w3.org/2001/XMLSchema" xmlns:xs="http://www.w3.org/2001/XMLSchema" xmlns:p="http://schemas.microsoft.com/office/2006/metadata/properties" xmlns:ns3="2feb762b-24b5-433c-ba18-3a6f7cbfab69" xmlns:ns4="89aec279-af5f-459e-b8bc-30b625a62425" targetNamespace="http://schemas.microsoft.com/office/2006/metadata/properties" ma:root="true" ma:fieldsID="f02ed600bdb74ecee5c1044d2b3d3704" ns3:_="" ns4:_="">
    <xsd:import namespace="2feb762b-24b5-433c-ba18-3a6f7cbfab69"/>
    <xsd:import namespace="89aec279-af5f-459e-b8bc-30b625a624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762b-24b5-433c-ba18-3a6f7cbfa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ec279-af5f-459e-b8bc-30b625a62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E160F5-A560-464B-9535-1AC065834F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2C29D2-6D23-4CB3-A62D-11720E774F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C38925-062A-47A3-902F-717D53738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762b-24b5-433c-ba18-3a6f7cbfab69"/>
    <ds:schemaRef ds:uri="89aec279-af5f-459e-b8bc-30b625a62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S1 studies</vt:lpstr>
      <vt:lpstr>S2 diagnosis discordance</vt:lpstr>
      <vt:lpstr>S3 assay probes</vt:lpstr>
      <vt:lpstr>S4 pathology review concordanc</vt:lpstr>
      <vt:lpstr>S5 GE and OS - GI</vt:lpstr>
      <vt:lpstr>S6 Random Forest classes</vt:lpstr>
      <vt:lpstr>S7 Random forest predictions</vt:lpstr>
      <vt:lpstr>S8 - HER2</vt:lpstr>
      <vt:lpstr>S9 - MBOT MOC predictions</vt:lpstr>
      <vt:lpstr>S10 - matched set correlation</vt:lpstr>
      <vt:lpstr>S11- prognostic gene corr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Meagher</dc:creator>
  <cp:keywords/>
  <dc:description/>
  <cp:lastModifiedBy>Nicki Meagher</cp:lastModifiedBy>
  <cp:revision/>
  <cp:lastPrinted>2022-03-01T00:48:50Z</cp:lastPrinted>
  <dcterms:created xsi:type="dcterms:W3CDTF">2021-03-18T21:29:40Z</dcterms:created>
  <dcterms:modified xsi:type="dcterms:W3CDTF">2022-07-22T23:56:52Z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0x0101006B804E0571324F48941C2ED973B41B98</vt:lpwstr>
  </property>
</Properties>
</file>