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00" yWindow="1280" windowWidth="23200" windowHeight="18320" tabRatio="933" activeTab="1"/>
  </bookViews>
  <sheets>
    <sheet name="Report Cover" sheetId="1" r:id="rId1"/>
    <sheet name="PK_Results" sheetId="2" r:id="rId2"/>
    <sheet name="Formulation" sheetId="3" r:id="rId3"/>
    <sheet name="Analytical Method" sheetId="4" r:id="rId4"/>
    <sheet name="Raw Data" sheetId="5" r:id="rId5"/>
    <sheet name="Parameters " sheetId="6" r:id="rId6"/>
  </sheets>
  <definedNames>
    <definedName name="OLE_LINK15" localSheetId="3">'Analytical Method'!$C$18</definedName>
    <definedName name="_xlnm.Print_Area" localSheetId="3">'Analytical Method'!$A$1:$H$20</definedName>
    <definedName name="_xlnm.Print_Area" localSheetId="2">'Formulation'!$A$1:$I$31</definedName>
    <definedName name="_xlnm.Print_Area" localSheetId="1">'PK_Results'!$A$1:$R$74</definedName>
    <definedName name="_xlnm.Print_Area" localSheetId="0">'Report Cover'!$A$1:$G$44</definedName>
  </definedNames>
  <calcPr fullCalcOnLoad="1"/>
</workbook>
</file>

<file path=xl/sharedStrings.xml><?xml version="1.0" encoding="utf-8"?>
<sst xmlns="http://schemas.openxmlformats.org/spreadsheetml/2006/main" count="774" uniqueCount="323">
  <si>
    <t>(mg/mL)</t>
  </si>
  <si>
    <t>Process:</t>
  </si>
  <si>
    <t xml:space="preserve">no manipulation </t>
  </si>
  <si>
    <t>sonicate</t>
  </si>
  <si>
    <t xml:space="preserve">heat (high) </t>
  </si>
  <si>
    <t>add EtOH</t>
  </si>
  <si>
    <t xml:space="preserve">dilute </t>
  </si>
  <si>
    <t>heat (low)</t>
  </si>
  <si>
    <t>vortex</t>
  </si>
  <si>
    <t>add acid / base</t>
  </si>
  <si>
    <t>preformulated</t>
  </si>
  <si>
    <t>centrifuge/supernatant</t>
  </si>
  <si>
    <t>ppt’d out</t>
  </si>
  <si>
    <t>particulate</t>
  </si>
  <si>
    <t>emulsion</t>
  </si>
  <si>
    <t>cloudy</t>
  </si>
  <si>
    <t>other</t>
  </si>
  <si>
    <t>Compound information</t>
  </si>
  <si>
    <t>Compound ID</t>
  </si>
  <si>
    <t>MW (Free form)</t>
  </si>
  <si>
    <t>FW (Salt form)</t>
  </si>
  <si>
    <t>Purity</t>
  </si>
  <si>
    <t>Appearance</t>
  </si>
  <si>
    <t>Study Info</t>
  </si>
  <si>
    <t>Requested by:</t>
  </si>
  <si>
    <t>Team Name:</t>
  </si>
  <si>
    <t>Date Reported:</t>
  </si>
  <si>
    <t>Project:</t>
  </si>
  <si>
    <t>Compound Info</t>
  </si>
  <si>
    <t>Compound #:</t>
  </si>
  <si>
    <t>Compound MW:</t>
  </si>
  <si>
    <t>Batch FW:</t>
  </si>
  <si>
    <t>Salt:</t>
  </si>
  <si>
    <t>In-life</t>
  </si>
  <si>
    <t>Study Type:</t>
  </si>
  <si>
    <t>Species/strain:</t>
  </si>
  <si>
    <t>N / Treatment:</t>
  </si>
  <si>
    <t>Sex:</t>
  </si>
  <si>
    <t>Doses:</t>
  </si>
  <si>
    <t>Formulations:</t>
  </si>
  <si>
    <t>In-life Comments:</t>
  </si>
  <si>
    <t>Bioanalysis</t>
  </si>
  <si>
    <t>Bioanalytical Assay:</t>
  </si>
  <si>
    <t>MS</t>
  </si>
  <si>
    <t>Column</t>
  </si>
  <si>
    <t>Mobile Phase</t>
  </si>
  <si>
    <t>Quantification</t>
  </si>
  <si>
    <t>Bioanalysis Notebook #:</t>
  </si>
  <si>
    <t>Bioanalysts:</t>
  </si>
  <si>
    <t>Bioanalysis Comments:</t>
  </si>
  <si>
    <t xml:space="preserve">Internal Standard Method </t>
  </si>
  <si>
    <t>Sample Name</t>
  </si>
  <si>
    <t>Sample ID</t>
  </si>
  <si>
    <t>Dilution Factor</t>
  </si>
  <si>
    <t>Unknown</t>
  </si>
  <si>
    <t>NA</t>
  </si>
  <si>
    <t xml:space="preserve">clear/OK </t>
  </si>
  <si>
    <t>DB</t>
  </si>
  <si>
    <t>CB</t>
  </si>
  <si>
    <t>Date Compound Received:</t>
  </si>
  <si>
    <t>Date In-Life Initiated:</t>
  </si>
  <si>
    <t>Analysts:</t>
  </si>
  <si>
    <t>Dosing Solutions:</t>
  </si>
  <si>
    <t>Study Protocol #:</t>
  </si>
  <si>
    <t>PK-BA</t>
  </si>
  <si>
    <t>mg/kg</t>
  </si>
  <si>
    <t>mg/mL</t>
  </si>
  <si>
    <t>In-life Scientists:</t>
  </si>
  <si>
    <t>5% Acetonitrile in Water (0.1%Formic acid)</t>
  </si>
  <si>
    <t>95% Acetonitrile in Water (0.1%Formic acid)</t>
  </si>
  <si>
    <t>mg/kg</t>
  </si>
  <si>
    <t>Concentration (ng/mL)</t>
  </si>
  <si>
    <t>Time</t>
  </si>
  <si>
    <t>(h)</t>
  </si>
  <si>
    <t>Mean</t>
  </si>
  <si>
    <t>(ng/mL)</t>
  </si>
  <si>
    <t>SD</t>
  </si>
  <si>
    <t>CV</t>
  </si>
  <si>
    <t>(%)</t>
  </si>
  <si>
    <t>Study Director:</t>
  </si>
  <si>
    <t>Formulation Checklist</t>
  </si>
  <si>
    <t xml:space="preserve">filtered </t>
  </si>
  <si>
    <t>heat (med)</t>
  </si>
  <si>
    <t>other _vehicle ingredients: No</t>
  </si>
  <si>
    <t>Result:</t>
  </si>
  <si>
    <r>
      <t xml:space="preserve">color </t>
    </r>
  </si>
  <si>
    <t>homogeneous</t>
  </si>
  <si>
    <t>Formulation Preparation</t>
  </si>
  <si>
    <t>√</t>
  </si>
  <si>
    <t>Dose Formulaitons Validation</t>
  </si>
  <si>
    <t>Route</t>
  </si>
  <si>
    <t>Measured</t>
  </si>
  <si>
    <t>(%)</t>
  </si>
  <si>
    <t>Sample Name</t>
  </si>
  <si>
    <t>Nominal</t>
  </si>
  <si>
    <t>Mean</t>
  </si>
  <si>
    <t xml:space="preserve">Accuracy </t>
  </si>
  <si>
    <t>(mg/mL)</t>
  </si>
  <si>
    <r>
      <t>S</t>
    </r>
    <r>
      <rPr>
        <sz val="12"/>
        <color indexed="8"/>
        <rFont val="Arial"/>
        <family val="2"/>
      </rPr>
      <t>D</t>
    </r>
  </si>
  <si>
    <r>
      <t>C</t>
    </r>
    <r>
      <rPr>
        <sz val="12"/>
        <color indexed="8"/>
        <rFont val="Arial"/>
        <family val="2"/>
      </rPr>
      <t>V</t>
    </r>
  </si>
  <si>
    <t>HPLC:</t>
  </si>
  <si>
    <t>Column:</t>
  </si>
  <si>
    <t>HPLC Conditions</t>
  </si>
  <si>
    <t>Gradient</t>
  </si>
  <si>
    <t>Injection volume:</t>
  </si>
  <si>
    <t>MS</t>
  </si>
  <si>
    <t>Time (min)</t>
  </si>
  <si>
    <t>A (%)</t>
  </si>
  <si>
    <t xml:space="preserve">B (%) </t>
  </si>
  <si>
    <t>LC-MS/MS System</t>
  </si>
  <si>
    <t>Solution A:</t>
  </si>
  <si>
    <t>Solution B:</t>
  </si>
  <si>
    <t>Sample Preparation</t>
  </si>
  <si>
    <t>Note: The formulation was freshly made prior to use.</t>
  </si>
  <si>
    <t>Lot No.:</t>
  </si>
  <si>
    <t>Batch ID:</t>
  </si>
  <si>
    <t>Use as Internal Standard</t>
  </si>
  <si>
    <t xml:space="preserve">In vivo PK Study Report  </t>
  </si>
  <si>
    <t>C1_1</t>
  </si>
  <si>
    <t>C2_1</t>
  </si>
  <si>
    <t>C3_1</t>
  </si>
  <si>
    <t>C4_1</t>
  </si>
  <si>
    <t>C5_1</t>
  </si>
  <si>
    <t>C6_1</t>
  </si>
  <si>
    <t>C7_1</t>
  </si>
  <si>
    <t>C8_1</t>
  </si>
  <si>
    <t>C9_1</t>
  </si>
  <si>
    <t>QC_A_1</t>
  </si>
  <si>
    <t>QC_B_1</t>
  </si>
  <si>
    <t>QC_C_1</t>
  </si>
  <si>
    <t>Male</t>
  </si>
  <si>
    <t>Brain</t>
  </si>
  <si>
    <t>All of the brain samples were added with PBS by brain weight (g) to PBS volume (mL) ratio 1:4 for homogenating.</t>
  </si>
  <si>
    <t>Route</t>
  </si>
  <si>
    <t>Time (h)</t>
  </si>
  <si>
    <t>Animal ID</t>
  </si>
  <si>
    <t>Brain (ng/g)</t>
  </si>
  <si>
    <t>Ratio (Plasma/ Brain)</t>
  </si>
  <si>
    <t>Mean</t>
  </si>
  <si>
    <t>Concentration (ng/g)</t>
  </si>
  <si>
    <t>Group 1</t>
  </si>
  <si>
    <t>Group 2</t>
  </si>
  <si>
    <t>Group 3</t>
  </si>
  <si>
    <t>Plasma (ng/mL)</t>
  </si>
  <si>
    <t>Blood&amp;Brain Sampling @</t>
  </si>
  <si>
    <t>QC_D_1</t>
  </si>
  <si>
    <t>(ng/g)</t>
  </si>
  <si>
    <t xml:space="preserve">Plasma </t>
  </si>
  <si>
    <t>`</t>
  </si>
  <si>
    <t>suspension</t>
  </si>
  <si>
    <t>(ng/g)</t>
  </si>
  <si>
    <t>A</t>
  </si>
  <si>
    <t>B</t>
  </si>
  <si>
    <t>Correction Factor:</t>
  </si>
  <si>
    <t>HPLC</t>
  </si>
  <si>
    <t>√</t>
  </si>
  <si>
    <t>No abnormal clinical symptoms were observed during the entire experiment.</t>
  </si>
  <si>
    <t>QC_A_2</t>
  </si>
  <si>
    <t>QC_B_2</t>
  </si>
  <si>
    <t>QC_C_2</t>
  </si>
  <si>
    <t>QC_D_2</t>
  </si>
  <si>
    <t>Colorless</t>
  </si>
  <si>
    <t>Longfei Shi</t>
  </si>
  <si>
    <t>Longfei Shi</t>
  </si>
  <si>
    <t>Area</t>
  </si>
  <si>
    <t>1/15/2019</t>
  </si>
  <si>
    <t>1/16/2019</t>
  </si>
  <si>
    <t>PH-DMPK-UAB-19-001</t>
  </si>
  <si>
    <t>IP</t>
  </si>
  <si>
    <t>Instrument: Prominence Degasser DGU-20A5R(C), Serial NO. L20705414138 IX; Liquid Chromatograph LC-30AD, Serial NO. L20555408197 AE and L20555408195 AE; Communications Bus Module CBM-20A, Serial NO. L20235429486 CD; Auto Sampler SIL-30AC, Serial NO.L20565403814 AE; Rack changer II: L20585400900 SS</t>
  </si>
  <si>
    <t>AB Sciex Triple Quad 5500 LC/MS/MS instrument (Serial NO. BB214861610)</t>
  </si>
  <si>
    <t>Filetype</t>
  </si>
  <si>
    <t>Filename</t>
  </si>
  <si>
    <t>Dil.Factor</t>
  </si>
  <si>
    <t>R.T.</t>
  </si>
  <si>
    <t>IS Area</t>
  </si>
  <si>
    <t>Conc.</t>
  </si>
  <si>
    <t>Calc.Conc.</t>
  </si>
  <si>
    <t>Accuracy</t>
  </si>
  <si>
    <t>Use Record</t>
  </si>
  <si>
    <t>Double Blank</t>
  </si>
  <si>
    <t>UAB-19-001 Mouse IP Plasma PK_190116.wiff</t>
  </si>
  <si>
    <t>N/A</t>
  </si>
  <si>
    <t>Blank</t>
  </si>
  <si>
    <t>Standard</t>
  </si>
  <si>
    <t>Quality Control</t>
  </si>
  <si>
    <t>IP_Dose_1</t>
  </si>
  <si>
    <t>IP_Dose_2</t>
  </si>
  <si>
    <t>IP_Dose_3</t>
  </si>
  <si>
    <t>IP_M1_1h</t>
  </si>
  <si>
    <t>IP_M2_1h</t>
  </si>
  <si>
    <t>IP_M3_1h</t>
  </si>
  <si>
    <t>IP_M1_0.5h</t>
  </si>
  <si>
    <t>IP_M2_0.5h</t>
  </si>
  <si>
    <t>IP_M3_0.5h</t>
  </si>
  <si>
    <t>IP_M1_0.167h</t>
  </si>
  <si>
    <t>IP_M2_0.167h</t>
  </si>
  <si>
    <t>IP_M3_0.167h</t>
  </si>
  <si>
    <t>C1_2</t>
  </si>
  <si>
    <t>C2_2</t>
  </si>
  <si>
    <t>C3_2</t>
  </si>
  <si>
    <t>C4_2</t>
  </si>
  <si>
    <t>C5_2</t>
  </si>
  <si>
    <t>C6_2</t>
  </si>
  <si>
    <t>C7_2</t>
  </si>
  <si>
    <t>C8_2</t>
  </si>
  <si>
    <t>C9_2</t>
  </si>
  <si>
    <t>Peak Name: SRI42127</t>
  </si>
  <si>
    <t>Internal Standard: Dexamethasone</t>
  </si>
  <si>
    <t>Q1/Q3 Masses: 349.07/265.10 Da</t>
  </si>
  <si>
    <t>Fit</t>
  </si>
  <si>
    <t>Linear</t>
  </si>
  <si>
    <t>Weighting</t>
  </si>
  <si>
    <t>1  / (x * x)</t>
  </si>
  <si>
    <t>Iterate</t>
  </si>
  <si>
    <t>No</t>
  </si>
  <si>
    <t>Intercept</t>
  </si>
  <si>
    <t>Slope</t>
  </si>
  <si>
    <t>Correlation coefficient</t>
  </si>
  <si>
    <t>Use Area</t>
  </si>
  <si>
    <t>Peak Name: Dexamethasone</t>
  </si>
  <si>
    <t>Q1/Q3 Masses: 393.40/373.30 Da</t>
  </si>
  <si>
    <t>UAB-19-001 Mouse IP Brain PK_190116.wiff</t>
  </si>
  <si>
    <t>&lt; 0</t>
  </si>
  <si>
    <t>Sight Yellow powder</t>
  </si>
  <si>
    <t xml:space="preserve">SRI 42127 </t>
  </si>
  <si>
    <r>
      <t xml:space="preserve">5 </t>
    </r>
    <r>
      <rPr>
        <sz val="12"/>
        <rFont val="Arial"/>
        <family val="2"/>
      </rPr>
      <t>μL</t>
    </r>
  </si>
  <si>
    <t>mg/kg</t>
  </si>
  <si>
    <t>PK parameters</t>
  </si>
  <si>
    <t xml:space="preserve">Unit </t>
  </si>
  <si>
    <r>
      <t>T</t>
    </r>
    <r>
      <rPr>
        <vertAlign val="subscript"/>
        <sz val="12"/>
        <rFont val="Arial"/>
        <family val="2"/>
      </rPr>
      <t>1/2</t>
    </r>
  </si>
  <si>
    <t>h</t>
  </si>
  <si>
    <t>Tmax</t>
  </si>
  <si>
    <t>Cmax</t>
  </si>
  <si>
    <t>ng/mL</t>
  </si>
  <si>
    <t>AUClast</t>
  </si>
  <si>
    <t>h*ng/mL</t>
  </si>
  <si>
    <t>AUCInf</t>
  </si>
  <si>
    <t>AUC_%Extrap_obs</t>
  </si>
  <si>
    <t>%</t>
  </si>
  <si>
    <t>MRTInf_obs</t>
  </si>
  <si>
    <t>h*mg/mL</t>
  </si>
  <si>
    <t>F</t>
  </si>
  <si>
    <r>
      <t>AUC</t>
    </r>
    <r>
      <rPr>
        <vertAlign val="subscript"/>
        <sz val="12"/>
        <rFont val="Arial"/>
        <family val="2"/>
      </rPr>
      <t>last</t>
    </r>
    <r>
      <rPr>
        <sz val="12"/>
        <rFont val="Arial"/>
        <family val="2"/>
      </rPr>
      <t>/D</t>
    </r>
  </si>
  <si>
    <t>LLOQ for STD samples: 1 ng/mL</t>
  </si>
  <si>
    <t>IP PK</t>
  </si>
  <si>
    <t>10</t>
  </si>
  <si>
    <t>Ratio of SRI 42127  between Plasma and Brain Following IP Administration</t>
  </si>
  <si>
    <t xml:space="preserve">Li Deng </t>
  </si>
  <si>
    <t>No</t>
  </si>
  <si>
    <t>Dissolved 4.84 mg of SRI 42127  in 0.242 mL of DMSO with vortexing, sonification, then addded 2.178 mL "HPβCD (20% w/v)  in Water" with vortexing, sonification to obtain a solution at 2 mg/mL of SRI 42127.</t>
  </si>
  <si>
    <t>Preparation of IP (10 mg/kg, 5 mL/kg) formulation</t>
  </si>
  <si>
    <t>Formulation: PO dosing of SRI 42127</t>
  </si>
  <si>
    <t>Zheng Dong, Chengchneg Zhnag, Jingwei Sun,Yuqi Zhang, Xue Zhou, Ming Xia</t>
  </si>
  <si>
    <t>LLOQ for STD samples: 0.5 ng/mL</t>
  </si>
  <si>
    <t>project</t>
  </si>
  <si>
    <t>Time of Dose</t>
  </si>
  <si>
    <t>Dose (mg/kg)</t>
  </si>
  <si>
    <t>subject</t>
  </si>
  <si>
    <t>Parameter</t>
  </si>
  <si>
    <t>Units</t>
  </si>
  <si>
    <t>Rsq</t>
  </si>
  <si>
    <t>Rsq_adjusted</t>
  </si>
  <si>
    <t>Corr_XY</t>
  </si>
  <si>
    <t>No_points_lambda_z</t>
  </si>
  <si>
    <t>Lambda_z</t>
  </si>
  <si>
    <t>1/h</t>
  </si>
  <si>
    <t>Lambda_z_lower</t>
  </si>
  <si>
    <t>Lambda_z_upper</t>
  </si>
  <si>
    <t>HL_Lambda_z</t>
  </si>
  <si>
    <t>Tlag</t>
  </si>
  <si>
    <t>ng/ml</t>
  </si>
  <si>
    <t>Cmax_D</t>
  </si>
  <si>
    <t>kg*ng/ml/mg</t>
  </si>
  <si>
    <t>Tlast</t>
  </si>
  <si>
    <t>Clast</t>
  </si>
  <si>
    <t>h*ng/ml</t>
  </si>
  <si>
    <t>AUCall</t>
  </si>
  <si>
    <t>AUCINF_obs</t>
  </si>
  <si>
    <t>AUCINF_D_obs</t>
  </si>
  <si>
    <t>h*kg*ng/ml/mg</t>
  </si>
  <si>
    <t>Vz_F_obs</t>
  </si>
  <si>
    <t>ml/kg</t>
  </si>
  <si>
    <t>Cl_F_obs</t>
  </si>
  <si>
    <t>ml/h/kg</t>
  </si>
  <si>
    <t>AUCINF_pred</t>
  </si>
  <si>
    <t>AUCINF_D_pred</t>
  </si>
  <si>
    <t>AUC_%Extrap_pred</t>
  </si>
  <si>
    <t>Vz_F_pred</t>
  </si>
  <si>
    <t>Cl_F_pred</t>
  </si>
  <si>
    <t>AUMClast</t>
  </si>
  <si>
    <t>h*h*ng/ml</t>
  </si>
  <si>
    <t>AUMCINF_obs</t>
  </si>
  <si>
    <t>AUMC_%Extrap_obs</t>
  </si>
  <si>
    <t>AUMCINF_pred</t>
  </si>
  <si>
    <t>AUMC_%Extrap_pred</t>
  </si>
  <si>
    <t>MRTlast</t>
  </si>
  <si>
    <t>MRTINF_obs</t>
  </si>
  <si>
    <t>MRTINF_pred</t>
  </si>
  <si>
    <t>Plasma</t>
  </si>
  <si>
    <t>Brain</t>
  </si>
  <si>
    <t>IP</t>
  </si>
  <si>
    <t>IP</t>
  </si>
  <si>
    <t>A04935</t>
  </si>
  <si>
    <t>Waters XSELECT HSS T3 2.5µm 2.1×50mm</t>
  </si>
  <si>
    <t>0.167 h ,0.5h and 1h</t>
  </si>
  <si>
    <t>The actual concentration (ng/g) is the detected value (ng/mL) multiplied by 5.</t>
  </si>
  <si>
    <r>
      <t>Flow rat</t>
    </r>
    <r>
      <rPr>
        <sz val="12"/>
        <rFont val="Arial"/>
        <family val="2"/>
      </rPr>
      <t>e: 0.6 mL/min</t>
    </r>
  </si>
  <si>
    <t>C57 bl/6 mice</t>
  </si>
  <si>
    <t>The desired serial concentrations of working solutions were achieved by diluting stock solution of analyte with 50% acetonitrile in water solution. 3 µL of working solutions (  5, 10, 20, 50, 100, 500, 1000,  5000, 10000 ng/mL) were added to 30 μL of the blank C57 bl/6 mice plasma or brain homogenate to achieve calibration standards of 0.5~1000 ng/mL (  0.5, 1, 2, 5, 10, 50, 100,  500, 1000 ng/mL) in a total volume of 33 μL. Four quality control samples at 1 ng/mL, 2ng/mL, 50 ng/mL and 800 ng/mL for matrix (plasma or brain homogenate) were prepared independently of those used for the calibration curves. These QC samples were prepared on the day of analysis in the same way as calibration standards.
33 μL of standards, 33 μL of QC samples and 33 μL of unknown samples (30 µL of plasma or brain homogenate with 3 µL of blank solution) were added to 200 μL of acetonitrile containing IS mixture for precipitating protein respectively. Then the samples were vortexed for 30 s. After centrifugation at 4 degree Celsius, 4700 rpm for 15 min. The supernatant was diluted 3 times with water.5 µL of  supernatant was injected into the LC/MS/MS system for quantitative analysis.</t>
  </si>
  <si>
    <t>ng/g</t>
  </si>
  <si>
    <t>kg*ng/g/mg</t>
  </si>
  <si>
    <t>h*ng/g</t>
  </si>
  <si>
    <t>h*kg*ng/g/mg</t>
  </si>
  <si>
    <t>g/kg</t>
  </si>
  <si>
    <t>g/h/kg</t>
  </si>
  <si>
    <t>h*h*ng/g</t>
  </si>
  <si>
    <t>h*mg/g</t>
  </si>
  <si>
    <t>Data highlighted in blue were used for T1/2 caculation</t>
  </si>
  <si>
    <t>UAB</t>
  </si>
  <si>
    <t>Ratio (Brain/ Plasma)</t>
  </si>
  <si>
    <t>10/%DMSO and 90% HP-β-CD (20% w/v)  in Water</t>
  </si>
  <si>
    <t>1/21/2019</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</si>
</sst>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
    <numFmt numFmtId="177" formatCode="0.000"/>
    <numFmt numFmtId="178" formatCode="0_ "/>
    <numFmt numFmtId="179" formatCode="0.00_ "/>
    <numFmt numFmtId="180" formatCode="0.0_ "/>
    <numFmt numFmtId="181" formatCode="0.000_ "/>
    <numFmt numFmtId="182" formatCode="0_);[Red]\(0\)"/>
    <numFmt numFmtId="183" formatCode="0.0000"/>
    <numFmt numFmtId="184" formatCode="0.0%"/>
    <numFmt numFmtId="185" formatCode="0;_堀"/>
    <numFmt numFmtId="186" formatCode="0.000;_堀"/>
    <numFmt numFmtId="187" formatCode="0;_砀"/>
    <numFmt numFmtId="188" formatCode="0.0000000_ "/>
    <numFmt numFmtId="189" formatCode="&quot;Yes&quot;;&quot;Yes&quot;;&quot;No&quot;"/>
    <numFmt numFmtId="190" formatCode="&quot;True&quot;;&quot;True&quot;;&quot;False&quot;"/>
    <numFmt numFmtId="191" formatCode="&quot;On&quot;;&quot;On&quot;;&quot;Off&quot;"/>
    <numFmt numFmtId="192" formatCode="[$€-2]\ #,##0.00_);[Red]\([$€-2]\ #,##0.00\)"/>
    <numFmt numFmtId="193" formatCode="0.000000_ "/>
    <numFmt numFmtId="194" formatCode="0.00000_ "/>
    <numFmt numFmtId="195" formatCode="0.0000_ "/>
    <numFmt numFmtId="196" formatCode="0.00_);[Red]\(0.00\)"/>
    <numFmt numFmtId="197" formatCode="0.0_);[Red]\(0.0\)"/>
    <numFmt numFmtId="198" formatCode="0.000_);[Red]\(0.000\)"/>
    <numFmt numFmtId="199" formatCode="00&quot;:&quot;00&quot;:&quot;00"/>
    <numFmt numFmtId="200" formatCode="&quot;next  &quot;00&quot;:&quot;00&quot;:&quot;00"/>
    <numFmt numFmtId="201" formatCode="0.0000_);[Red]\(0.0000\)"/>
    <numFmt numFmtId="202" formatCode="_(&quot;$&quot;* #,##0_);_(&quot;$&quot;* \(\ #,##0\ \);_(&quot;$&quot;* &quot;-&quot;_);_(\ @_ \)"/>
    <numFmt numFmtId="203" formatCode="_(* #,##0_);_(* \(\ #,##0\ \);_(* &quot;-&quot;_);_(\ @_ \)"/>
    <numFmt numFmtId="204" formatCode="_(&quot;$&quot;* #,##0.00_);_(&quot;$&quot;* \(\ #,##0.00\ \);_(&quot;$&quot;* &quot;-&quot;??_);_(\ @_ \)"/>
    <numFmt numFmtId="205" formatCode="&quot; next &quot;00&quot;:&quot;00&quot;:&quot;00"/>
    <numFmt numFmtId="206" formatCode="#,##0.000;[Red]\-#,##0.000"/>
  </numFmts>
  <fonts count="141">
    <font>
      <sz val="10"/>
      <color indexed="8"/>
      <name val="Arial"/>
      <family val="2"/>
    </font>
    <font>
      <sz val="12"/>
      <name val="宋体"/>
      <family val="0"/>
    </font>
    <font>
      <sz val="10"/>
      <name val="Arial"/>
      <family val="2"/>
    </font>
    <font>
      <u val="single"/>
      <sz val="7"/>
      <color indexed="36"/>
      <name val="MS Sans Serif"/>
      <family val="2"/>
    </font>
    <font>
      <u val="single"/>
      <sz val="7"/>
      <color indexed="12"/>
      <name val="MS Sans Serif"/>
      <family val="2"/>
    </font>
    <font>
      <sz val="10"/>
      <name val="MS Sans Serif"/>
      <family val="2"/>
    </font>
    <font>
      <b/>
      <sz val="10"/>
      <name val="Arial"/>
      <family val="2"/>
    </font>
    <font>
      <sz val="9"/>
      <name val="宋体"/>
      <family val="0"/>
    </font>
    <font>
      <u val="single"/>
      <sz val="12"/>
      <name val="Times New Roman"/>
      <family val="1"/>
    </font>
    <font>
      <b/>
      <u val="single"/>
      <sz val="12"/>
      <color indexed="10"/>
      <name val="Arial"/>
      <family val="2"/>
    </font>
    <font>
      <sz val="12"/>
      <name val="Arial"/>
      <family val="2"/>
    </font>
    <font>
      <b/>
      <sz val="12"/>
      <name val="Arial"/>
      <family val="2"/>
    </font>
    <font>
      <sz val="12"/>
      <color indexed="8"/>
      <name val="Arial"/>
      <family val="2"/>
    </font>
    <font>
      <b/>
      <sz val="12"/>
      <color indexed="12"/>
      <name val="Arial"/>
      <family val="2"/>
    </font>
    <font>
      <sz val="12"/>
      <color indexed="10"/>
      <name val="Arial"/>
      <family val="2"/>
    </font>
    <font>
      <b/>
      <sz val="12"/>
      <color indexed="8"/>
      <name val="Arial"/>
      <family val="2"/>
    </font>
    <font>
      <b/>
      <sz val="16"/>
      <name val="Arial"/>
      <family val="2"/>
    </font>
    <font>
      <u val="single"/>
      <sz val="12"/>
      <name val="Arial"/>
      <family val="2"/>
    </font>
    <font>
      <u val="single"/>
      <sz val="12"/>
      <name val="宋体"/>
      <family val="0"/>
    </font>
    <font>
      <sz val="10"/>
      <name val="Tahoma"/>
      <family val="2"/>
    </font>
    <font>
      <sz val="9"/>
      <name val="Arial"/>
      <family val="2"/>
    </font>
    <font>
      <b/>
      <u val="single"/>
      <sz val="14"/>
      <color indexed="10"/>
      <name val="Arial"/>
      <family val="2"/>
    </font>
    <font>
      <b/>
      <sz val="10"/>
      <color indexed="8"/>
      <name val="Arial"/>
      <family val="2"/>
    </font>
    <font>
      <vertAlign val="subscript"/>
      <sz val="12"/>
      <name val="Arial"/>
      <family val="2"/>
    </font>
    <font>
      <b/>
      <sz val="12"/>
      <name val="Times New Roman"/>
      <family val="1"/>
    </font>
    <font>
      <sz val="12"/>
      <name val="Times New Roman"/>
      <family val="1"/>
    </font>
    <font>
      <sz val="12"/>
      <color indexed="8"/>
      <name val="Times New Roman"/>
      <family val="1"/>
    </font>
    <font>
      <sz val="9.2"/>
      <color indexed="8"/>
      <name val="Arial"/>
      <family val="0"/>
    </font>
    <font>
      <sz val="11"/>
      <color indexed="8"/>
      <name val="宋体"/>
      <family val="0"/>
    </font>
    <font>
      <sz val="11"/>
      <color indexed="8"/>
      <name val="Calibri"/>
      <family val="0"/>
    </font>
    <font>
      <sz val="11"/>
      <color indexed="9"/>
      <name val="宋体"/>
      <family val="0"/>
    </font>
    <font>
      <sz val="11"/>
      <color indexed="9"/>
      <name val="Calibri"/>
      <family val="0"/>
    </font>
    <font>
      <sz val="10"/>
      <color indexed="9"/>
      <name val="Arial"/>
      <family val="2"/>
    </font>
    <font>
      <b/>
      <sz val="18"/>
      <color indexed="56"/>
      <name val="宋体"/>
      <family val="0"/>
    </font>
    <font>
      <b/>
      <sz val="15"/>
      <color indexed="56"/>
      <name val="宋体"/>
      <family val="0"/>
    </font>
    <font>
      <b/>
      <sz val="15"/>
      <color indexed="56"/>
      <name val="Calibri"/>
      <family val="0"/>
    </font>
    <font>
      <b/>
      <sz val="15"/>
      <color indexed="56"/>
      <name val="Arial"/>
      <family val="2"/>
    </font>
    <font>
      <b/>
      <sz val="18"/>
      <color indexed="56"/>
      <name val="Cambria"/>
      <family val="0"/>
    </font>
    <font>
      <b/>
      <sz val="13"/>
      <color indexed="56"/>
      <name val="宋体"/>
      <family val="0"/>
    </font>
    <font>
      <b/>
      <sz val="13"/>
      <color indexed="56"/>
      <name val="Calibri"/>
      <family val="0"/>
    </font>
    <font>
      <b/>
      <sz val="13"/>
      <color indexed="56"/>
      <name val="Arial"/>
      <family val="2"/>
    </font>
    <font>
      <b/>
      <sz val="11"/>
      <color indexed="56"/>
      <name val="宋体"/>
      <family val="0"/>
    </font>
    <font>
      <b/>
      <sz val="11"/>
      <color indexed="56"/>
      <name val="Calibri"/>
      <family val="0"/>
    </font>
    <font>
      <b/>
      <sz val="11"/>
      <color indexed="56"/>
      <name val="Arial"/>
      <family val="2"/>
    </font>
    <font>
      <sz val="11"/>
      <color indexed="20"/>
      <name val="宋体"/>
      <family val="0"/>
    </font>
    <font>
      <sz val="11"/>
      <color indexed="20"/>
      <name val="Calibri"/>
      <family val="0"/>
    </font>
    <font>
      <sz val="10"/>
      <color indexed="20"/>
      <name val="Arial"/>
      <family val="2"/>
    </font>
    <font>
      <sz val="11"/>
      <color indexed="17"/>
      <name val="宋体"/>
      <family val="0"/>
    </font>
    <font>
      <sz val="11"/>
      <color indexed="17"/>
      <name val="Calibri"/>
      <family val="0"/>
    </font>
    <font>
      <sz val="10"/>
      <color indexed="17"/>
      <name val="Arial"/>
      <family val="2"/>
    </font>
    <font>
      <b/>
      <sz val="11"/>
      <color indexed="8"/>
      <name val="宋体"/>
      <family val="0"/>
    </font>
    <font>
      <b/>
      <sz val="11"/>
      <color indexed="8"/>
      <name val="Calibri"/>
      <family val="0"/>
    </font>
    <font>
      <b/>
      <sz val="11"/>
      <color indexed="52"/>
      <name val="宋体"/>
      <family val="0"/>
    </font>
    <font>
      <b/>
      <sz val="11"/>
      <color indexed="52"/>
      <name val="Calibri"/>
      <family val="0"/>
    </font>
    <font>
      <b/>
      <sz val="10"/>
      <color indexed="52"/>
      <name val="Arial"/>
      <family val="2"/>
    </font>
    <font>
      <b/>
      <sz val="11"/>
      <color indexed="9"/>
      <name val="宋体"/>
      <family val="0"/>
    </font>
    <font>
      <b/>
      <sz val="11"/>
      <color indexed="9"/>
      <name val="Calibri"/>
      <family val="0"/>
    </font>
    <font>
      <b/>
      <sz val="10"/>
      <color indexed="9"/>
      <name val="Arial"/>
      <family val="2"/>
    </font>
    <font>
      <i/>
      <sz val="11"/>
      <color indexed="23"/>
      <name val="宋体"/>
      <family val="0"/>
    </font>
    <font>
      <i/>
      <sz val="11"/>
      <color indexed="23"/>
      <name val="Calibri"/>
      <family val="0"/>
    </font>
    <font>
      <i/>
      <sz val="10"/>
      <color indexed="23"/>
      <name val="Arial"/>
      <family val="2"/>
    </font>
    <font>
      <sz val="11"/>
      <color indexed="10"/>
      <name val="宋体"/>
      <family val="0"/>
    </font>
    <font>
      <sz val="11"/>
      <color indexed="10"/>
      <name val="Calibri"/>
      <family val="0"/>
    </font>
    <font>
      <sz val="10"/>
      <color indexed="10"/>
      <name val="Arial"/>
      <family val="2"/>
    </font>
    <font>
      <sz val="11"/>
      <color indexed="52"/>
      <name val="宋体"/>
      <family val="0"/>
    </font>
    <font>
      <sz val="11"/>
      <color indexed="52"/>
      <name val="Calibri"/>
      <family val="0"/>
    </font>
    <font>
      <sz val="10"/>
      <color indexed="52"/>
      <name val="Arial"/>
      <family val="2"/>
    </font>
    <font>
      <sz val="11"/>
      <color indexed="60"/>
      <name val="宋体"/>
      <family val="0"/>
    </font>
    <font>
      <sz val="11"/>
      <color indexed="60"/>
      <name val="Calibri"/>
      <family val="0"/>
    </font>
    <font>
      <sz val="10"/>
      <color indexed="60"/>
      <name val="Arial"/>
      <family val="2"/>
    </font>
    <font>
      <b/>
      <sz val="11"/>
      <color indexed="63"/>
      <name val="宋体"/>
      <family val="0"/>
    </font>
    <font>
      <b/>
      <sz val="11"/>
      <color indexed="63"/>
      <name val="Calibri"/>
      <family val="0"/>
    </font>
    <font>
      <b/>
      <sz val="10"/>
      <color indexed="63"/>
      <name val="Arial"/>
      <family val="2"/>
    </font>
    <font>
      <sz val="11"/>
      <color indexed="62"/>
      <name val="宋体"/>
      <family val="0"/>
    </font>
    <font>
      <sz val="11"/>
      <color indexed="62"/>
      <name val="Calibri"/>
      <family val="0"/>
    </font>
    <font>
      <sz val="10"/>
      <color indexed="62"/>
      <name val="Arial"/>
      <family val="2"/>
    </font>
    <font>
      <b/>
      <u val="single"/>
      <sz val="12"/>
      <color indexed="12"/>
      <name val="Arial"/>
      <family val="2"/>
    </font>
    <font>
      <sz val="12"/>
      <color indexed="9"/>
      <name val="Arial"/>
      <family val="2"/>
    </font>
    <font>
      <sz val="12"/>
      <color indexed="12"/>
      <name val="Times New Roman"/>
      <family val="1"/>
    </font>
    <font>
      <b/>
      <sz val="12"/>
      <color indexed="10"/>
      <name val="Arial"/>
      <family val="2"/>
    </font>
    <font>
      <b/>
      <u val="single"/>
      <sz val="16"/>
      <color indexed="12"/>
      <name val="Arial"/>
      <family val="2"/>
    </font>
    <font>
      <sz val="16"/>
      <color indexed="12"/>
      <name val="Arial"/>
      <family val="2"/>
    </font>
    <font>
      <sz val="11"/>
      <color theme="1"/>
      <name val="宋体"/>
      <family val="0"/>
    </font>
    <font>
      <sz val="11"/>
      <color theme="1"/>
      <name val="Calibri"/>
      <family val="0"/>
    </font>
    <font>
      <sz val="10"/>
      <color theme="1"/>
      <name val="Arial"/>
      <family val="2"/>
    </font>
    <font>
      <sz val="11"/>
      <color theme="0"/>
      <name val="宋体"/>
      <family val="0"/>
    </font>
    <font>
      <sz val="11"/>
      <color theme="0"/>
      <name val="Calibri"/>
      <family val="0"/>
    </font>
    <font>
      <sz val="10"/>
      <color theme="0"/>
      <name val="Arial"/>
      <family val="2"/>
    </font>
    <font>
      <sz val="11"/>
      <color rgb="FF9C0006"/>
      <name val="宋体"/>
      <family val="0"/>
    </font>
    <font>
      <b/>
      <sz val="11"/>
      <color rgb="FFFA7D00"/>
      <name val="宋体"/>
      <family val="0"/>
    </font>
    <font>
      <b/>
      <sz val="11"/>
      <color theme="0"/>
      <name val="宋体"/>
      <family val="0"/>
    </font>
    <font>
      <i/>
      <sz val="11"/>
      <color rgb="FF7F7F7F"/>
      <name val="宋体"/>
      <family val="0"/>
    </font>
    <font>
      <sz val="11"/>
      <color rgb="FF006100"/>
      <name val="宋体"/>
      <family val="0"/>
    </font>
    <font>
      <b/>
      <sz val="15"/>
      <color theme="3"/>
      <name val="宋体"/>
      <family val="0"/>
    </font>
    <font>
      <b/>
      <sz val="13"/>
      <color theme="3"/>
      <name val="宋体"/>
      <family val="0"/>
    </font>
    <font>
      <b/>
      <sz val="11"/>
      <color theme="3"/>
      <name val="宋体"/>
      <family val="0"/>
    </font>
    <font>
      <sz val="11"/>
      <color rgb="FF3F3F76"/>
      <name val="宋体"/>
      <family val="0"/>
    </font>
    <font>
      <sz val="11"/>
      <color rgb="FFFA7D00"/>
      <name val="宋体"/>
      <family val="0"/>
    </font>
    <font>
      <sz val="11"/>
      <color rgb="FF9C6500"/>
      <name val="宋体"/>
      <family val="0"/>
    </font>
    <font>
      <b/>
      <sz val="11"/>
      <color rgb="FF3F3F3F"/>
      <name val="宋体"/>
      <family val="0"/>
    </font>
    <font>
      <b/>
      <sz val="18"/>
      <color theme="3"/>
      <name val="宋体"/>
      <family val="0"/>
    </font>
    <font>
      <b/>
      <sz val="11"/>
      <color theme="1"/>
      <name val="宋体"/>
      <family val="0"/>
    </font>
    <font>
      <sz val="11"/>
      <color rgb="FFFF0000"/>
      <name val="宋体"/>
      <family val="0"/>
    </font>
    <font>
      <sz val="11"/>
      <color rgb="FF006100"/>
      <name val="Calibri"/>
      <family val="0"/>
    </font>
    <font>
      <sz val="10"/>
      <color rgb="FF006100"/>
      <name val="Arial"/>
      <family val="2"/>
    </font>
    <font>
      <sz val="11"/>
      <color rgb="FF9C0006"/>
      <name val="Calibri"/>
      <family val="0"/>
    </font>
    <font>
      <sz val="10"/>
      <color rgb="FF9C0006"/>
      <name val="Arial"/>
      <family val="2"/>
    </font>
    <font>
      <b/>
      <sz val="15"/>
      <color theme="3"/>
      <name val="Calibri"/>
      <family val="0"/>
    </font>
    <font>
      <b/>
      <sz val="15"/>
      <color theme="3"/>
      <name val="Arial"/>
      <family val="2"/>
    </font>
    <font>
      <b/>
      <sz val="18"/>
      <color theme="3"/>
      <name val="Cambria"/>
      <family val="0"/>
    </font>
    <font>
      <b/>
      <sz val="13"/>
      <color theme="3"/>
      <name val="Calibri"/>
      <family val="0"/>
    </font>
    <font>
      <b/>
      <sz val="13"/>
      <color theme="3"/>
      <name val="Arial"/>
      <family val="2"/>
    </font>
    <font>
      <b/>
      <sz val="11"/>
      <color theme="3"/>
      <name val="Calibri"/>
      <family val="0"/>
    </font>
    <font>
      <b/>
      <sz val="11"/>
      <color theme="3"/>
      <name val="Arial"/>
      <family val="2"/>
    </font>
    <font>
      <b/>
      <sz val="11"/>
      <color theme="0"/>
      <name val="Calibri"/>
      <family val="0"/>
    </font>
    <font>
      <b/>
      <sz val="10"/>
      <color theme="0"/>
      <name val="Arial"/>
      <family val="2"/>
    </font>
    <font>
      <b/>
      <sz val="11"/>
      <color theme="1"/>
      <name val="Calibri"/>
      <family val="0"/>
    </font>
    <font>
      <b/>
      <sz val="10"/>
      <color theme="1"/>
      <name val="Arial"/>
      <family val="2"/>
    </font>
    <font>
      <i/>
      <sz val="11"/>
      <color rgb="FF7F7F7F"/>
      <name val="Calibri"/>
      <family val="0"/>
    </font>
    <font>
      <i/>
      <sz val="10"/>
      <color rgb="FF7F7F7F"/>
      <name val="Arial"/>
      <family val="2"/>
    </font>
    <font>
      <sz val="11"/>
      <color rgb="FFFF0000"/>
      <name val="Calibri"/>
      <family val="0"/>
    </font>
    <font>
      <sz val="10"/>
      <color rgb="FFFF0000"/>
      <name val="Arial"/>
      <family val="2"/>
    </font>
    <font>
      <b/>
      <sz val="11"/>
      <color rgb="FFFA7D00"/>
      <name val="Calibri"/>
      <family val="0"/>
    </font>
    <font>
      <b/>
      <sz val="10"/>
      <color rgb="FFFA7D00"/>
      <name val="Arial"/>
      <family val="2"/>
    </font>
    <font>
      <sz val="11"/>
      <color rgb="FF3F3F76"/>
      <name val="Calibri"/>
      <family val="0"/>
    </font>
    <font>
      <sz val="10"/>
      <color rgb="FF3F3F76"/>
      <name val="Arial"/>
      <family val="2"/>
    </font>
    <font>
      <b/>
      <sz val="11"/>
      <color rgb="FF3F3F3F"/>
      <name val="Calibri"/>
      <family val="0"/>
    </font>
    <font>
      <b/>
      <sz val="10"/>
      <color rgb="FF3F3F3F"/>
      <name val="Arial"/>
      <family val="2"/>
    </font>
    <font>
      <sz val="11"/>
      <color rgb="FF9C6500"/>
      <name val="Calibri"/>
      <family val="0"/>
    </font>
    <font>
      <sz val="10"/>
      <color rgb="FF9C6500"/>
      <name val="Arial"/>
      <family val="2"/>
    </font>
    <font>
      <sz val="11"/>
      <color rgb="FFFA7D00"/>
      <name val="Calibri"/>
      <family val="0"/>
    </font>
    <font>
      <sz val="10"/>
      <color rgb="FFFA7D00"/>
      <name val="Arial"/>
      <family val="2"/>
    </font>
    <font>
      <b/>
      <u val="single"/>
      <sz val="12"/>
      <color rgb="FF0000FF"/>
      <name val="Arial"/>
      <family val="2"/>
    </font>
    <font>
      <sz val="12"/>
      <color theme="0"/>
      <name val="Arial"/>
      <family val="2"/>
    </font>
    <font>
      <sz val="12"/>
      <color theme="1"/>
      <name val="Arial"/>
      <family val="2"/>
    </font>
    <font>
      <sz val="12"/>
      <color rgb="FFFF0000"/>
      <name val="Arial"/>
      <family val="2"/>
    </font>
    <font>
      <sz val="12"/>
      <color rgb="FF0000FF"/>
      <name val="Times New Roman"/>
      <family val="1"/>
    </font>
    <font>
      <b/>
      <sz val="12"/>
      <color rgb="FF0000FF"/>
      <name val="Arial"/>
      <family val="2"/>
    </font>
    <font>
      <b/>
      <sz val="12"/>
      <color rgb="FFFF0000"/>
      <name val="Arial"/>
      <family val="2"/>
    </font>
    <font>
      <b/>
      <u val="single"/>
      <sz val="16"/>
      <color rgb="FF0000FF"/>
      <name val="Arial"/>
      <family val="2"/>
    </font>
    <font>
      <sz val="16"/>
      <color rgb="FF0000FF"/>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rgb="FF99CCFF"/>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thin"/>
      <right style="thin"/>
      <top style="medium"/>
      <bottom style="thin"/>
    </border>
    <border>
      <left style="thin"/>
      <right style="thin"/>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thin"/>
      <right style="thin"/>
      <top style="thin"/>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thin"/>
      <top style="medium"/>
      <bottom>
        <color indexed="63"/>
      </bottom>
    </border>
    <border>
      <left style="thin"/>
      <right style="medium"/>
      <top>
        <color indexed="63"/>
      </top>
      <bottom>
        <color indexed="63"/>
      </bottom>
    </border>
    <border>
      <left style="thin"/>
      <right style="thin"/>
      <top style="thin"/>
      <bottom style="medium"/>
    </border>
    <border>
      <left style="thin"/>
      <right/>
      <top/>
      <bottom style="thin"/>
    </border>
    <border>
      <left/>
      <right style="thin"/>
      <top/>
      <bottom style="thin"/>
    </border>
    <border>
      <left style="medium"/>
      <right style="thin"/>
      <top style="medium"/>
      <bottom style="thin"/>
    </border>
    <border>
      <left/>
      <right style="medium"/>
      <top style="medium"/>
      <bottom style="thin"/>
    </border>
    <border>
      <left>
        <color indexed="63"/>
      </left>
      <right style="medium"/>
      <top style="thin"/>
      <bottom style="medium"/>
    </border>
    <border>
      <left style="thin"/>
      <right>
        <color indexed="63"/>
      </right>
      <top style="thin"/>
      <bottom style="medium"/>
    </border>
    <border>
      <left style="medium"/>
      <right>
        <color indexed="63"/>
      </right>
      <top style="thin"/>
      <bottom style="medium"/>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medium"/>
    </border>
    <border>
      <left style="medium"/>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style="medium"/>
      <top style="medium"/>
      <bottom style="thin"/>
    </border>
    <border>
      <left style="thin"/>
      <right style="medium"/>
      <top>
        <color indexed="63"/>
      </top>
      <bottom style="medium"/>
    </border>
    <border>
      <left>
        <color indexed="63"/>
      </left>
      <right>
        <color indexed="63"/>
      </right>
      <top style="medium"/>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bottom/>
    </border>
    <border>
      <left style="medium"/>
      <right style="thin"/>
      <top>
        <color indexed="63"/>
      </top>
      <bottom style="medium"/>
    </border>
    <border>
      <left>
        <color indexed="63"/>
      </left>
      <right style="thin"/>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s>
  <cellStyleXfs count="5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3" fillId="8" borderId="0" applyNumberFormat="0" applyBorder="0" applyAlignment="0" applyProtection="0"/>
    <xf numFmtId="0" fontId="84" fillId="8" borderId="0" applyNumberFormat="0" applyBorder="0" applyAlignment="0" applyProtection="0"/>
    <xf numFmtId="0" fontId="83"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4" fillId="9" borderId="0" applyNumberFormat="0" applyBorder="0" applyAlignment="0" applyProtection="0"/>
    <xf numFmtId="0" fontId="83"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4" fillId="10" borderId="0" applyNumberFormat="0" applyBorder="0" applyAlignment="0" applyProtection="0"/>
    <xf numFmtId="0" fontId="83"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4" fillId="11" borderId="0" applyNumberFormat="0" applyBorder="0" applyAlignment="0" applyProtection="0"/>
    <xf numFmtId="0" fontId="83"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6" borderId="0" applyNumberFormat="0" applyBorder="0" applyAlignment="0" applyProtection="0"/>
    <xf numFmtId="0" fontId="84" fillId="6" borderId="0" applyNumberFormat="0" applyBorder="0" applyAlignment="0" applyProtection="0"/>
    <xf numFmtId="0" fontId="83"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4" fillId="7" borderId="0" applyNumberFormat="0" applyBorder="0" applyAlignment="0" applyProtection="0"/>
    <xf numFmtId="0" fontId="83"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3" fillId="7" borderId="0" applyNumberFormat="0" applyBorder="0" applyAlignment="0" applyProtection="0"/>
    <xf numFmtId="0" fontId="83" fillId="7"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3" fillId="12" borderId="0" applyNumberFormat="0" applyBorder="0" applyAlignment="0" applyProtection="0"/>
    <xf numFmtId="0" fontId="84" fillId="12" borderId="0" applyNumberFormat="0" applyBorder="0" applyAlignment="0" applyProtection="0"/>
    <xf numFmtId="0" fontId="83"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3" fillId="12"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3" borderId="0" applyNumberFormat="0" applyBorder="0" applyAlignment="0" applyProtection="0"/>
    <xf numFmtId="0" fontId="83"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8" borderId="0" applyNumberFormat="0" applyBorder="0" applyAlignment="0" applyProtection="0"/>
    <xf numFmtId="0" fontId="84" fillId="18" borderId="0" applyNumberFormat="0" applyBorder="0" applyAlignment="0" applyProtection="0"/>
    <xf numFmtId="0" fontId="83"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5" borderId="0" applyNumberFormat="0" applyBorder="0" applyAlignment="0" applyProtection="0"/>
    <xf numFmtId="0" fontId="84" fillId="15" borderId="0" applyNumberFormat="0" applyBorder="0" applyAlignment="0" applyProtection="0"/>
    <xf numFmtId="0" fontId="83"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4" fillId="16" borderId="0" applyNumberFormat="0" applyBorder="0" applyAlignment="0" applyProtection="0"/>
    <xf numFmtId="0" fontId="83"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4" fillId="17" borderId="0" applyNumberFormat="0" applyBorder="0" applyAlignment="0" applyProtection="0"/>
    <xf numFmtId="0" fontId="83" fillId="17" borderId="0" applyNumberFormat="0" applyBorder="0" applyAlignment="0" applyProtection="0"/>
    <xf numFmtId="0" fontId="84" fillId="17" borderId="0" applyNumberFormat="0" applyBorder="0" applyAlignment="0" applyProtection="0"/>
    <xf numFmtId="0" fontId="84" fillId="17" borderId="0" applyNumberFormat="0" applyBorder="0" applyAlignment="0" applyProtection="0"/>
    <xf numFmtId="0" fontId="84" fillId="17" borderId="0" applyNumberFormat="0" applyBorder="0" applyAlignment="0" applyProtection="0"/>
    <xf numFmtId="0" fontId="84" fillId="17" borderId="0" applyNumberFormat="0" applyBorder="0" applyAlignment="0" applyProtection="0"/>
    <xf numFmtId="0" fontId="84"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14"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6" fillId="19" borderId="0" applyNumberFormat="0" applyBorder="0" applyAlignment="0" applyProtection="0"/>
    <xf numFmtId="0" fontId="87" fillId="19" borderId="0" applyNumberFormat="0" applyBorder="0" applyAlignment="0" applyProtection="0"/>
    <xf numFmtId="0" fontId="86"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7" fillId="20" borderId="0" applyNumberFormat="0" applyBorder="0" applyAlignment="0" applyProtection="0"/>
    <xf numFmtId="0" fontId="86"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4" borderId="0" applyNumberFormat="0" applyBorder="0" applyAlignment="0" applyProtection="0"/>
    <xf numFmtId="0" fontId="87" fillId="24" borderId="0" applyNumberFormat="0" applyBorder="0" applyAlignment="0" applyProtection="0"/>
    <xf numFmtId="0" fontId="86" fillId="24" borderId="0" applyNumberFormat="0" applyBorder="0" applyAlignment="0" applyProtection="0"/>
    <xf numFmtId="0" fontId="87" fillId="24" borderId="0" applyNumberFormat="0" applyBorder="0" applyAlignment="0" applyProtection="0"/>
    <xf numFmtId="0" fontId="87" fillId="24" borderId="0" applyNumberFormat="0" applyBorder="0" applyAlignment="0" applyProtection="0"/>
    <xf numFmtId="0" fontId="87" fillId="24" borderId="0" applyNumberFormat="0" applyBorder="0" applyAlignment="0" applyProtection="0"/>
    <xf numFmtId="0" fontId="87" fillId="24" borderId="0" applyNumberFormat="0" applyBorder="0" applyAlignment="0" applyProtection="0"/>
    <xf numFmtId="0" fontId="87"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5" borderId="0" applyNumberFormat="0" applyBorder="0" applyAlignment="0" applyProtection="0"/>
    <xf numFmtId="0" fontId="86"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2" borderId="0" applyNumberFormat="0" applyBorder="0" applyAlignment="0" applyProtection="0"/>
    <xf numFmtId="0" fontId="87" fillId="22" borderId="0" applyNumberFormat="0" applyBorder="0" applyAlignment="0" applyProtection="0"/>
    <xf numFmtId="0" fontId="86"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6" borderId="0" applyNumberFormat="0" applyBorder="0" applyAlignment="0" applyProtection="0"/>
    <xf numFmtId="0" fontId="87" fillId="26" borderId="0" applyNumberFormat="0" applyBorder="0" applyAlignment="0" applyProtection="0"/>
    <xf numFmtId="0" fontId="86" fillId="26"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5"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8" fillId="33" borderId="0" applyNumberFormat="0" applyBorder="0" applyAlignment="0" applyProtection="0"/>
    <xf numFmtId="0" fontId="89" fillId="34" borderId="1" applyNumberFormat="0" applyAlignment="0" applyProtection="0"/>
    <xf numFmtId="0" fontId="90" fillId="35"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1" fillId="0" borderId="0" applyNumberFormat="0" applyFill="0" applyBorder="0" applyAlignment="0" applyProtection="0"/>
    <xf numFmtId="0" fontId="3" fillId="0" borderId="0" applyNumberFormat="0" applyFill="0" applyBorder="0" applyAlignment="0" applyProtection="0"/>
    <xf numFmtId="0" fontId="92" fillId="36"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4" fillId="0" borderId="0" applyNumberFormat="0" applyFill="0" applyBorder="0" applyAlignment="0" applyProtection="0"/>
    <xf numFmtId="0" fontId="96" fillId="37" borderId="1" applyNumberFormat="0" applyAlignment="0" applyProtection="0"/>
    <xf numFmtId="0" fontId="97" fillId="0" borderId="6" applyNumberFormat="0" applyFill="0" applyAlignment="0" applyProtection="0"/>
    <xf numFmtId="0" fontId="98" fillId="38" borderId="0" applyNumberFormat="0" applyBorder="0" applyAlignment="0" applyProtection="0"/>
    <xf numFmtId="0" fontId="5" fillId="0" borderId="0">
      <alignment vertical="top"/>
      <protection/>
    </xf>
    <xf numFmtId="0" fontId="0" fillId="39" borderId="7" applyNumberFormat="0" applyFont="0" applyAlignment="0" applyProtection="0"/>
    <xf numFmtId="0" fontId="99" fillId="34"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0" fontId="103" fillId="36" borderId="0" applyNumberFormat="0" applyBorder="0" applyAlignment="0" applyProtection="0"/>
    <xf numFmtId="0" fontId="104" fillId="36" borderId="0" applyNumberFormat="0" applyBorder="0" applyAlignment="0" applyProtection="0"/>
    <xf numFmtId="0" fontId="103" fillId="36" borderId="0" applyNumberFormat="0" applyBorder="0" applyAlignment="0" applyProtection="0"/>
    <xf numFmtId="0" fontId="104" fillId="36" borderId="0" applyNumberFormat="0" applyBorder="0" applyAlignment="0" applyProtection="0"/>
    <xf numFmtId="0" fontId="104" fillId="36" borderId="0" applyNumberFormat="0" applyBorder="0" applyAlignment="0" applyProtection="0"/>
    <xf numFmtId="0" fontId="104" fillId="36" borderId="0" applyNumberFormat="0" applyBorder="0" applyAlignment="0" applyProtection="0"/>
    <xf numFmtId="0" fontId="104" fillId="36" borderId="0" applyNumberFormat="0" applyBorder="0" applyAlignment="0" applyProtection="0"/>
    <xf numFmtId="0" fontId="104" fillId="36" borderId="0" applyNumberFormat="0" applyBorder="0" applyAlignment="0" applyProtection="0"/>
    <xf numFmtId="0" fontId="103" fillId="36" borderId="0" applyNumberFormat="0" applyBorder="0" applyAlignment="0" applyProtection="0"/>
    <xf numFmtId="0" fontId="103" fillId="36" borderId="0" applyNumberFormat="0" applyBorder="0" applyAlignment="0" applyProtection="0"/>
    <xf numFmtId="0" fontId="105" fillId="33" borderId="0" applyNumberFormat="0" applyBorder="0" applyAlignment="0" applyProtection="0"/>
    <xf numFmtId="0" fontId="106" fillId="33" borderId="0" applyNumberFormat="0" applyBorder="0" applyAlignment="0" applyProtection="0"/>
    <xf numFmtId="0" fontId="105"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5" fillId="33" borderId="0" applyNumberFormat="0" applyBorder="0" applyAlignment="0" applyProtection="0"/>
    <xf numFmtId="0" fontId="105" fillId="33" borderId="0" applyNumberFormat="0" applyBorder="0" applyAlignment="0" applyProtection="0"/>
    <xf numFmtId="0" fontId="19" fillId="0" borderId="0">
      <alignment/>
      <protection/>
    </xf>
    <xf numFmtId="0" fontId="84" fillId="0" borderId="0">
      <alignment vertical="center"/>
      <protection/>
    </xf>
    <xf numFmtId="0" fontId="83" fillId="0" borderId="0">
      <alignment vertical="center"/>
      <protection/>
    </xf>
    <xf numFmtId="0" fontId="84" fillId="0" borderId="0">
      <alignment vertical="center"/>
      <protection/>
    </xf>
    <xf numFmtId="0" fontId="84" fillId="0" borderId="0">
      <alignment vertical="center"/>
      <protection/>
    </xf>
    <xf numFmtId="0" fontId="84" fillId="0" borderId="0">
      <alignment vertical="center"/>
      <protection/>
    </xf>
    <xf numFmtId="0" fontId="19" fillId="0" borderId="0">
      <alignment/>
      <protection/>
    </xf>
    <xf numFmtId="0" fontId="19" fillId="0" borderId="0">
      <alignment/>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19" fillId="0" borderId="0">
      <alignment/>
      <protection/>
    </xf>
    <xf numFmtId="0" fontId="84" fillId="0" borderId="0">
      <alignment vertical="center"/>
      <protection/>
    </xf>
    <xf numFmtId="0" fontId="83" fillId="0" borderId="0">
      <alignment vertical="center"/>
      <protection/>
    </xf>
    <xf numFmtId="0" fontId="2" fillId="0" borderId="0">
      <alignment vertical="top"/>
      <protection/>
    </xf>
    <xf numFmtId="0" fontId="83" fillId="0" borderId="0">
      <alignment vertical="center"/>
      <protection/>
    </xf>
    <xf numFmtId="0" fontId="2" fillId="0" borderId="0">
      <alignment vertical="top"/>
      <protection/>
    </xf>
    <xf numFmtId="0" fontId="84" fillId="0" borderId="0">
      <alignment vertical="center"/>
      <protection/>
    </xf>
    <xf numFmtId="0" fontId="83" fillId="0" borderId="0">
      <alignment vertical="center"/>
      <protection/>
    </xf>
    <xf numFmtId="0" fontId="83" fillId="0" borderId="0">
      <alignment vertical="center"/>
      <protection/>
    </xf>
    <xf numFmtId="0" fontId="1" fillId="0" borderId="0">
      <alignment/>
      <protection/>
    </xf>
    <xf numFmtId="0" fontId="86" fillId="27" borderId="0" applyNumberFormat="0" applyBorder="0" applyAlignment="0" applyProtection="0"/>
    <xf numFmtId="0" fontId="87" fillId="27" borderId="0" applyNumberFormat="0" applyBorder="0" applyAlignment="0" applyProtection="0"/>
    <xf numFmtId="0" fontId="86"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7" fillId="28" borderId="0" applyNumberFormat="0" applyBorder="0" applyAlignment="0" applyProtection="0"/>
    <xf numFmtId="0" fontId="86"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7" fillId="29" borderId="0" applyNumberFormat="0" applyBorder="0" applyAlignment="0" applyProtection="0"/>
    <xf numFmtId="0" fontId="86"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7" fillId="30" borderId="0" applyNumberFormat="0" applyBorder="0" applyAlignment="0" applyProtection="0"/>
    <xf numFmtId="0" fontId="86"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7" fillId="31" borderId="0" applyNumberFormat="0" applyBorder="0" applyAlignment="0" applyProtection="0"/>
    <xf numFmtId="0" fontId="86"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7" fillId="32" borderId="0" applyNumberFormat="0" applyBorder="0" applyAlignment="0" applyProtection="0"/>
    <xf numFmtId="0" fontId="86"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107" fillId="0" borderId="3" applyNumberFormat="0" applyFill="0" applyAlignment="0" applyProtection="0"/>
    <xf numFmtId="0" fontId="108" fillId="0" borderId="3" applyNumberFormat="0" applyFill="0" applyAlignment="0" applyProtection="0"/>
    <xf numFmtId="0" fontId="107" fillId="0" borderId="3" applyNumberFormat="0" applyFill="0" applyAlignment="0" applyProtection="0"/>
    <xf numFmtId="0" fontId="108" fillId="0" borderId="3" applyNumberFormat="0" applyFill="0" applyAlignment="0" applyProtection="0"/>
    <xf numFmtId="0" fontId="108" fillId="0" borderId="3" applyNumberFormat="0" applyFill="0" applyAlignment="0" applyProtection="0"/>
    <xf numFmtId="0" fontId="108" fillId="0" borderId="3" applyNumberFormat="0" applyFill="0" applyAlignment="0" applyProtection="0"/>
    <xf numFmtId="0" fontId="108" fillId="0" borderId="3" applyNumberFormat="0" applyFill="0" applyAlignment="0" applyProtection="0"/>
    <xf numFmtId="0" fontId="108" fillId="0" borderId="3" applyNumberFormat="0" applyFill="0" applyAlignment="0" applyProtection="0"/>
    <xf numFmtId="0" fontId="107" fillId="0" borderId="3" applyNumberFormat="0" applyFill="0" applyAlignment="0" applyProtection="0"/>
    <xf numFmtId="0" fontId="107" fillId="0" borderId="3"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4" applyNumberFormat="0" applyFill="0" applyAlignment="0" applyProtection="0"/>
    <xf numFmtId="0" fontId="111" fillId="0" borderId="4" applyNumberFormat="0" applyFill="0" applyAlignment="0" applyProtection="0"/>
    <xf numFmtId="0" fontId="110" fillId="0" borderId="4" applyNumberFormat="0" applyFill="0" applyAlignment="0" applyProtection="0"/>
    <xf numFmtId="0" fontId="111" fillId="0" borderId="4" applyNumberFormat="0" applyFill="0" applyAlignment="0" applyProtection="0"/>
    <xf numFmtId="0" fontId="111" fillId="0" borderId="4" applyNumberFormat="0" applyFill="0" applyAlignment="0" applyProtection="0"/>
    <xf numFmtId="0" fontId="111" fillId="0" borderId="4" applyNumberFormat="0" applyFill="0" applyAlignment="0" applyProtection="0"/>
    <xf numFmtId="0" fontId="111" fillId="0" borderId="4" applyNumberFormat="0" applyFill="0" applyAlignment="0" applyProtection="0"/>
    <xf numFmtId="0" fontId="111" fillId="0" borderId="4" applyNumberFormat="0" applyFill="0" applyAlignment="0" applyProtection="0"/>
    <xf numFmtId="0" fontId="110" fillId="0" borderId="4" applyNumberFormat="0" applyFill="0" applyAlignment="0" applyProtection="0"/>
    <xf numFmtId="0" fontId="110" fillId="0" borderId="4" applyNumberFormat="0" applyFill="0" applyAlignment="0" applyProtection="0"/>
    <xf numFmtId="0" fontId="112" fillId="0" borderId="5" applyNumberFormat="0" applyFill="0" applyAlignment="0" applyProtection="0"/>
    <xf numFmtId="0" fontId="113" fillId="0" borderId="5" applyNumberFormat="0" applyFill="0" applyAlignment="0" applyProtection="0"/>
    <xf numFmtId="0" fontId="112" fillId="0" borderId="5" applyNumberFormat="0" applyFill="0" applyAlignment="0" applyProtection="0"/>
    <xf numFmtId="0" fontId="113" fillId="0" borderId="5" applyNumberFormat="0" applyFill="0" applyAlignment="0" applyProtection="0"/>
    <xf numFmtId="0" fontId="113" fillId="0" borderId="5" applyNumberFormat="0" applyFill="0" applyAlignment="0" applyProtection="0"/>
    <xf numFmtId="0" fontId="113" fillId="0" borderId="5" applyNumberFormat="0" applyFill="0" applyAlignment="0" applyProtection="0"/>
    <xf numFmtId="0" fontId="113" fillId="0" borderId="5" applyNumberFormat="0" applyFill="0" applyAlignment="0" applyProtection="0"/>
    <xf numFmtId="0" fontId="113" fillId="0" borderId="5" applyNumberFormat="0" applyFill="0" applyAlignment="0" applyProtection="0"/>
    <xf numFmtId="0" fontId="112" fillId="0" borderId="5"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4" fillId="35" borderId="2" applyNumberFormat="0" applyAlignment="0" applyProtection="0"/>
    <xf numFmtId="0" fontId="115" fillId="35" borderId="2" applyNumberFormat="0" applyAlignment="0" applyProtection="0"/>
    <xf numFmtId="0" fontId="114" fillId="35" borderId="2" applyNumberFormat="0" applyAlignment="0" applyProtection="0"/>
    <xf numFmtId="0" fontId="115" fillId="35" borderId="2" applyNumberFormat="0" applyAlignment="0" applyProtection="0"/>
    <xf numFmtId="0" fontId="115" fillId="35" borderId="2" applyNumberFormat="0" applyAlignment="0" applyProtection="0"/>
    <xf numFmtId="0" fontId="115" fillId="35" borderId="2" applyNumberFormat="0" applyAlignment="0" applyProtection="0"/>
    <xf numFmtId="0" fontId="115" fillId="35" borderId="2" applyNumberFormat="0" applyAlignment="0" applyProtection="0"/>
    <xf numFmtId="0" fontId="115" fillId="35" borderId="2" applyNumberFormat="0" applyAlignment="0" applyProtection="0"/>
    <xf numFmtId="0" fontId="114" fillId="35" borderId="2" applyNumberFormat="0" applyAlignment="0" applyProtection="0"/>
    <xf numFmtId="0" fontId="114" fillId="35" borderId="2" applyNumberFormat="0" applyAlignment="0" applyProtection="0"/>
    <xf numFmtId="0" fontId="116" fillId="0" borderId="9" applyNumberFormat="0" applyFill="0" applyAlignment="0" applyProtection="0"/>
    <xf numFmtId="0" fontId="117" fillId="0" borderId="9" applyNumberFormat="0" applyFill="0" applyAlignment="0" applyProtection="0"/>
    <xf numFmtId="0" fontId="116" fillId="0" borderId="9" applyNumberFormat="0" applyFill="0" applyAlignment="0" applyProtection="0"/>
    <xf numFmtId="0" fontId="117" fillId="0" borderId="9" applyNumberFormat="0" applyFill="0" applyAlignment="0" applyProtection="0"/>
    <xf numFmtId="0" fontId="117" fillId="0" borderId="9" applyNumberFormat="0" applyFill="0" applyAlignment="0" applyProtection="0"/>
    <xf numFmtId="0" fontId="117" fillId="0" borderId="9" applyNumberFormat="0" applyFill="0" applyAlignment="0" applyProtection="0"/>
    <xf numFmtId="0" fontId="117" fillId="0" borderId="9" applyNumberFormat="0" applyFill="0" applyAlignment="0" applyProtection="0"/>
    <xf numFmtId="0" fontId="117" fillId="0" borderId="9" applyNumberFormat="0" applyFill="0" applyAlignment="0" applyProtection="0"/>
    <xf numFmtId="0" fontId="116" fillId="0" borderId="9" applyNumberFormat="0" applyFill="0" applyAlignment="0" applyProtection="0"/>
    <xf numFmtId="0" fontId="116" fillId="0" borderId="9" applyNumberFormat="0" applyFill="0" applyAlignment="0" applyProtection="0"/>
    <xf numFmtId="0" fontId="83" fillId="39" borderId="7" applyNumberFormat="0" applyFont="0" applyAlignment="0" applyProtection="0"/>
    <xf numFmtId="0" fontId="84" fillId="39" borderId="7" applyNumberFormat="0" applyFont="0" applyAlignment="0" applyProtection="0"/>
    <xf numFmtId="0" fontId="83" fillId="39" borderId="7" applyNumberFormat="0" applyFont="0" applyAlignment="0" applyProtection="0"/>
    <xf numFmtId="0" fontId="84" fillId="39" borderId="7" applyNumberFormat="0" applyFont="0" applyAlignment="0" applyProtection="0"/>
    <xf numFmtId="0" fontId="84" fillId="39" borderId="7" applyNumberFormat="0" applyFont="0" applyAlignment="0" applyProtection="0"/>
    <xf numFmtId="0" fontId="84" fillId="39" borderId="7" applyNumberFormat="0" applyFont="0" applyAlignment="0" applyProtection="0"/>
    <xf numFmtId="0" fontId="84" fillId="39" borderId="7" applyNumberFormat="0" applyFont="0" applyAlignment="0" applyProtection="0"/>
    <xf numFmtId="0" fontId="84" fillId="39" borderId="7" applyNumberFormat="0" applyFont="0" applyAlignment="0" applyProtection="0"/>
    <xf numFmtId="0" fontId="83" fillId="39" borderId="7" applyNumberFormat="0" applyFont="0" applyAlignment="0" applyProtection="0"/>
    <xf numFmtId="0" fontId="83" fillId="39" borderId="7" applyNumberFormat="0" applyFont="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2" fillId="34" borderId="1" applyNumberFormat="0" applyAlignment="0" applyProtection="0"/>
    <xf numFmtId="0" fontId="123" fillId="34" borderId="1" applyNumberFormat="0" applyAlignment="0" applyProtection="0"/>
    <xf numFmtId="0" fontId="122" fillId="34" borderId="1" applyNumberFormat="0" applyAlignment="0" applyProtection="0"/>
    <xf numFmtId="0" fontId="123" fillId="34" borderId="1" applyNumberFormat="0" applyAlignment="0" applyProtection="0"/>
    <xf numFmtId="0" fontId="123" fillId="34" borderId="1" applyNumberFormat="0" applyAlignment="0" applyProtection="0"/>
    <xf numFmtId="0" fontId="123" fillId="34" borderId="1" applyNumberFormat="0" applyAlignment="0" applyProtection="0"/>
    <xf numFmtId="0" fontId="123" fillId="34" borderId="1" applyNumberFormat="0" applyAlignment="0" applyProtection="0"/>
    <xf numFmtId="0" fontId="123" fillId="34" borderId="1" applyNumberFormat="0" applyAlignment="0" applyProtection="0"/>
    <xf numFmtId="0" fontId="122" fillId="34" borderId="1" applyNumberFormat="0" applyAlignment="0" applyProtection="0"/>
    <xf numFmtId="0" fontId="122" fillId="34" borderId="1" applyNumberFormat="0" applyAlignment="0" applyProtection="0"/>
    <xf numFmtId="0" fontId="124" fillId="37" borderId="1" applyNumberFormat="0" applyAlignment="0" applyProtection="0"/>
    <xf numFmtId="0" fontId="125" fillId="37" borderId="1" applyNumberFormat="0" applyAlignment="0" applyProtection="0"/>
    <xf numFmtId="0" fontId="124" fillId="37" borderId="1" applyNumberFormat="0" applyAlignment="0" applyProtection="0"/>
    <xf numFmtId="0" fontId="125" fillId="37" borderId="1" applyNumberFormat="0" applyAlignment="0" applyProtection="0"/>
    <xf numFmtId="0" fontId="125" fillId="37" borderId="1" applyNumberFormat="0" applyAlignment="0" applyProtection="0"/>
    <xf numFmtId="0" fontId="125" fillId="37" borderId="1" applyNumberFormat="0" applyAlignment="0" applyProtection="0"/>
    <xf numFmtId="0" fontId="125" fillId="37" borderId="1" applyNumberFormat="0" applyAlignment="0" applyProtection="0"/>
    <xf numFmtId="0" fontId="125" fillId="37" borderId="1" applyNumberFormat="0" applyAlignment="0" applyProtection="0"/>
    <xf numFmtId="0" fontId="124" fillId="37" borderId="1" applyNumberFormat="0" applyAlignment="0" applyProtection="0"/>
    <xf numFmtId="0" fontId="124" fillId="37" borderId="1" applyNumberFormat="0" applyAlignment="0" applyProtection="0"/>
    <xf numFmtId="0" fontId="126" fillId="34" borderId="8" applyNumberFormat="0" applyAlignment="0" applyProtection="0"/>
    <xf numFmtId="0" fontId="127" fillId="34" borderId="8" applyNumberFormat="0" applyAlignment="0" applyProtection="0"/>
    <xf numFmtId="0" fontId="126" fillId="34" borderId="8" applyNumberFormat="0" applyAlignment="0" applyProtection="0"/>
    <xf numFmtId="0" fontId="127" fillId="34" borderId="8" applyNumberFormat="0" applyAlignment="0" applyProtection="0"/>
    <xf numFmtId="0" fontId="127" fillId="34" borderId="8" applyNumberFormat="0" applyAlignment="0" applyProtection="0"/>
    <xf numFmtId="0" fontId="127" fillId="34" borderId="8" applyNumberFormat="0" applyAlignment="0" applyProtection="0"/>
    <xf numFmtId="0" fontId="127" fillId="34" borderId="8" applyNumberFormat="0" applyAlignment="0" applyProtection="0"/>
    <xf numFmtId="0" fontId="127" fillId="34" borderId="8" applyNumberFormat="0" applyAlignment="0" applyProtection="0"/>
    <xf numFmtId="0" fontId="126" fillId="34" borderId="8" applyNumberFormat="0" applyAlignment="0" applyProtection="0"/>
    <xf numFmtId="0" fontId="126" fillId="34" borderId="8" applyNumberFormat="0" applyAlignment="0" applyProtection="0"/>
    <xf numFmtId="0" fontId="128" fillId="38" borderId="0" applyNumberFormat="0" applyBorder="0" applyAlignment="0" applyProtection="0"/>
    <xf numFmtId="0" fontId="129" fillId="38" borderId="0" applyNumberFormat="0" applyBorder="0" applyAlignment="0" applyProtection="0"/>
    <xf numFmtId="0" fontId="128" fillId="38" borderId="0" applyNumberFormat="0" applyBorder="0" applyAlignment="0" applyProtection="0"/>
    <xf numFmtId="0" fontId="129" fillId="38" borderId="0" applyNumberFormat="0" applyBorder="0" applyAlignment="0" applyProtection="0"/>
    <xf numFmtId="0" fontId="129" fillId="38" borderId="0" applyNumberFormat="0" applyBorder="0" applyAlignment="0" applyProtection="0"/>
    <xf numFmtId="0" fontId="129" fillId="38" borderId="0" applyNumberFormat="0" applyBorder="0" applyAlignment="0" applyProtection="0"/>
    <xf numFmtId="0" fontId="129" fillId="38" borderId="0" applyNumberFormat="0" applyBorder="0" applyAlignment="0" applyProtection="0"/>
    <xf numFmtId="0" fontId="129" fillId="38" borderId="0" applyNumberFormat="0" applyBorder="0" applyAlignment="0" applyProtection="0"/>
    <xf numFmtId="0" fontId="128" fillId="38" borderId="0" applyNumberFormat="0" applyBorder="0" applyAlignment="0" applyProtection="0"/>
    <xf numFmtId="0" fontId="128" fillId="38" borderId="0" applyNumberFormat="0" applyBorder="0" applyAlignment="0" applyProtection="0"/>
    <xf numFmtId="0" fontId="130" fillId="0" borderId="6" applyNumberFormat="0" applyFill="0" applyAlignment="0" applyProtection="0"/>
    <xf numFmtId="0" fontId="131" fillId="0" borderId="6" applyNumberFormat="0" applyFill="0" applyAlignment="0" applyProtection="0"/>
    <xf numFmtId="0" fontId="130" fillId="0" borderId="6" applyNumberFormat="0" applyFill="0" applyAlignment="0" applyProtection="0"/>
    <xf numFmtId="0" fontId="131" fillId="0" borderId="6" applyNumberFormat="0" applyFill="0" applyAlignment="0" applyProtection="0"/>
    <xf numFmtId="0" fontId="131" fillId="0" borderId="6" applyNumberFormat="0" applyFill="0" applyAlignment="0" applyProtection="0"/>
    <xf numFmtId="0" fontId="131" fillId="0" borderId="6" applyNumberFormat="0" applyFill="0" applyAlignment="0" applyProtection="0"/>
    <xf numFmtId="0" fontId="131" fillId="0" borderId="6" applyNumberFormat="0" applyFill="0" applyAlignment="0" applyProtection="0"/>
    <xf numFmtId="0" fontId="131" fillId="0" borderId="6" applyNumberFormat="0" applyFill="0" applyAlignment="0" applyProtection="0"/>
    <xf numFmtId="0" fontId="130" fillId="0" borderId="6" applyNumberFormat="0" applyFill="0" applyAlignment="0" applyProtection="0"/>
    <xf numFmtId="0" fontId="130" fillId="0" borderId="6" applyNumberFormat="0" applyFill="0" applyAlignment="0" applyProtection="0"/>
  </cellStyleXfs>
  <cellXfs count="337">
    <xf numFmtId="0" fontId="5" fillId="0" borderId="0" xfId="0" applyFont="1" applyAlignment="1">
      <alignment/>
    </xf>
    <xf numFmtId="0" fontId="2" fillId="0" borderId="0" xfId="0" applyFont="1" applyAlignment="1">
      <alignment vertical="top"/>
    </xf>
    <xf numFmtId="0" fontId="10" fillId="40" borderId="0" xfId="0" applyFont="1" applyFill="1" applyAlignment="1">
      <alignment/>
    </xf>
    <xf numFmtId="0" fontId="10" fillId="0" borderId="0" xfId="0" applyFont="1" applyFill="1" applyBorder="1" applyAlignment="1">
      <alignment/>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center" vertical="center"/>
    </xf>
    <xf numFmtId="2" fontId="10" fillId="0" borderId="0" xfId="0" applyNumberFormat="1" applyFont="1" applyFill="1" applyBorder="1" applyAlignment="1">
      <alignment horizontal="center" vertical="center"/>
    </xf>
    <xf numFmtId="0" fontId="10" fillId="0" borderId="0" xfId="0" applyFont="1" applyFill="1" applyBorder="1" applyAlignment="1">
      <alignment wrapText="1"/>
    </xf>
    <xf numFmtId="0" fontId="10" fillId="0" borderId="0" xfId="0" applyFont="1" applyFill="1" applyAlignment="1">
      <alignment/>
    </xf>
    <xf numFmtId="0" fontId="11" fillId="0" borderId="0" xfId="0" applyFont="1" applyFill="1" applyBorder="1" applyAlignment="1">
      <alignment horizontal="center"/>
    </xf>
    <xf numFmtId="0" fontId="11" fillId="0" borderId="0" xfId="0" applyFont="1" applyFill="1" applyAlignment="1">
      <alignment/>
    </xf>
    <xf numFmtId="0" fontId="11" fillId="0" borderId="10" xfId="0" applyFont="1" applyFill="1" applyBorder="1" applyAlignment="1">
      <alignment horizontal="center" vertical="center"/>
    </xf>
    <xf numFmtId="0" fontId="10" fillId="0" borderId="0" xfId="0" applyFont="1" applyFill="1" applyAlignment="1">
      <alignment vertical="center"/>
    </xf>
    <xf numFmtId="0" fontId="11"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5"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left" vertical="center"/>
    </xf>
    <xf numFmtId="0" fontId="11" fillId="0" borderId="0" xfId="0" applyFont="1" applyFill="1" applyBorder="1" applyAlignment="1">
      <alignment/>
    </xf>
    <xf numFmtId="0" fontId="2" fillId="0" borderId="0" xfId="0" applyFont="1" applyAlignment="1">
      <alignment horizontal="center" vertical="top"/>
    </xf>
    <xf numFmtId="0" fontId="10" fillId="0" borderId="0" xfId="0" applyFont="1" applyAlignment="1">
      <alignment/>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0" fillId="0" borderId="0" xfId="0" applyFont="1" applyFill="1" applyAlignment="1">
      <alignment/>
    </xf>
    <xf numFmtId="0" fontId="11" fillId="0" borderId="19" xfId="0" applyFont="1" applyFill="1" applyBorder="1" applyAlignment="1">
      <alignment/>
    </xf>
    <xf numFmtId="0" fontId="10" fillId="0" borderId="19" xfId="0" applyFont="1" applyFill="1" applyBorder="1" applyAlignment="1">
      <alignment horizontal="center" vertical="center"/>
    </xf>
    <xf numFmtId="179" fontId="10" fillId="0" borderId="19" xfId="0" applyNumberFormat="1" applyFont="1" applyFill="1" applyBorder="1" applyAlignment="1">
      <alignment horizontal="center" vertical="center"/>
    </xf>
    <xf numFmtId="184" fontId="10" fillId="0" borderId="19" xfId="0" applyNumberFormat="1" applyFont="1" applyFill="1" applyBorder="1" applyAlignment="1">
      <alignment horizontal="center" vertical="center"/>
    </xf>
    <xf numFmtId="0" fontId="11" fillId="0" borderId="0" xfId="0" applyFont="1" applyFill="1" applyBorder="1" applyAlignment="1">
      <alignment/>
    </xf>
    <xf numFmtId="184" fontId="10" fillId="0" borderId="0" xfId="0" applyNumberFormat="1" applyFont="1" applyFill="1" applyBorder="1" applyAlignment="1">
      <alignment horizontal="center" vertical="center"/>
    </xf>
    <xf numFmtId="9" fontId="10" fillId="0" borderId="0" xfId="0" applyNumberFormat="1" applyFont="1" applyFill="1" applyBorder="1" applyAlignment="1">
      <alignment horizontal="center" vertical="center"/>
    </xf>
    <xf numFmtId="0" fontId="10" fillId="0" borderId="0" xfId="0" applyFont="1" applyFill="1" applyBorder="1" applyAlignment="1">
      <alignment/>
    </xf>
    <xf numFmtId="0" fontId="10" fillId="0" borderId="0" xfId="0" applyFont="1" applyFill="1" applyBorder="1" applyAlignment="1">
      <alignment horizontal="left"/>
    </xf>
    <xf numFmtId="0" fontId="14" fillId="0" borderId="0" xfId="0" applyFont="1" applyFill="1" applyAlignment="1">
      <alignment/>
    </xf>
    <xf numFmtId="0" fontId="11" fillId="0" borderId="0" xfId="0" applyFont="1" applyFill="1" applyBorder="1" applyAlignment="1">
      <alignment horizontal="left" vertical="justify"/>
    </xf>
    <xf numFmtId="0" fontId="11" fillId="0" borderId="0" xfId="0" applyFont="1" applyFill="1" applyAlignment="1">
      <alignment/>
    </xf>
    <xf numFmtId="0" fontId="10" fillId="0" borderId="20" xfId="0" applyFont="1" applyFill="1" applyBorder="1" applyAlignment="1">
      <alignment/>
    </xf>
    <xf numFmtId="0" fontId="10" fillId="0" borderId="21" xfId="0" applyFont="1" applyFill="1" applyBorder="1" applyAlignment="1">
      <alignment horizontal="justify" vertical="center"/>
    </xf>
    <xf numFmtId="0" fontId="10" fillId="0" borderId="22" xfId="0" applyFont="1" applyFill="1" applyBorder="1" applyAlignment="1">
      <alignment/>
    </xf>
    <xf numFmtId="0" fontId="18" fillId="0" borderId="23" xfId="0" applyFont="1" applyFill="1" applyBorder="1" applyAlignment="1">
      <alignment/>
    </xf>
    <xf numFmtId="0" fontId="10" fillId="0" borderId="24" xfId="0" applyFont="1" applyFill="1" applyBorder="1" applyAlignment="1">
      <alignment/>
    </xf>
    <xf numFmtId="0" fontId="17" fillId="0" borderId="25" xfId="0" applyFont="1" applyFill="1" applyBorder="1" applyAlignment="1">
      <alignment/>
    </xf>
    <xf numFmtId="0" fontId="10" fillId="0" borderId="25" xfId="0" applyFont="1" applyFill="1" applyBorder="1" applyAlignment="1">
      <alignment/>
    </xf>
    <xf numFmtId="0" fontId="18" fillId="0" borderId="0" xfId="0" applyFont="1" applyFill="1" applyBorder="1" applyAlignment="1">
      <alignment/>
    </xf>
    <xf numFmtId="0" fontId="17" fillId="0" borderId="0" xfId="0" applyFont="1" applyFill="1" applyBorder="1" applyAlignment="1">
      <alignment/>
    </xf>
    <xf numFmtId="0" fontId="10" fillId="0" borderId="26" xfId="0" applyFont="1" applyFill="1" applyBorder="1" applyAlignment="1">
      <alignment/>
    </xf>
    <xf numFmtId="0" fontId="10" fillId="0" borderId="27" xfId="0" applyFont="1" applyFill="1" applyBorder="1" applyAlignment="1">
      <alignment/>
    </xf>
    <xf numFmtId="0" fontId="10" fillId="0" borderId="24" xfId="0" applyFont="1" applyFill="1" applyBorder="1" applyAlignment="1">
      <alignment horizontal="justify" vertical="center"/>
    </xf>
    <xf numFmtId="0" fontId="17" fillId="0" borderId="20" xfId="0" applyFont="1" applyFill="1" applyBorder="1" applyAlignment="1">
      <alignment/>
    </xf>
    <xf numFmtId="2" fontId="10" fillId="0" borderId="0" xfId="0" applyNumberFormat="1" applyFont="1" applyFill="1" applyBorder="1" applyAlignment="1">
      <alignment/>
    </xf>
    <xf numFmtId="0" fontId="10" fillId="0" borderId="22"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Font="1" applyFill="1" applyAlignment="1">
      <alignment vertical="top"/>
    </xf>
    <xf numFmtId="0" fontId="12" fillId="0" borderId="0" xfId="0" applyFont="1" applyFill="1" applyAlignment="1">
      <alignment vertical="top"/>
    </xf>
    <xf numFmtId="0" fontId="9" fillId="0" borderId="0" xfId="0" applyFont="1" applyFill="1" applyBorder="1" applyAlignment="1">
      <alignment horizontal="center" vertical="center"/>
    </xf>
    <xf numFmtId="0" fontId="12" fillId="0" borderId="0" xfId="0" applyFont="1" applyFill="1" applyAlignment="1">
      <alignment horizontal="center"/>
    </xf>
    <xf numFmtId="0" fontId="12" fillId="0" borderId="0" xfId="0" applyFont="1" applyFill="1" applyAlignment="1">
      <alignment horizontal="left" vertical="top"/>
    </xf>
    <xf numFmtId="0" fontId="11" fillId="0" borderId="0" xfId="0" applyFont="1" applyFill="1" applyBorder="1" applyAlignment="1">
      <alignment horizontal="left" vertical="center"/>
    </xf>
    <xf numFmtId="0" fontId="12" fillId="0" borderId="0" xfId="0" applyFont="1" applyFill="1" applyAlignment="1">
      <alignment vertical="center"/>
    </xf>
    <xf numFmtId="0" fontId="10" fillId="0" borderId="28" xfId="0" applyFont="1" applyFill="1" applyBorder="1" applyAlignment="1">
      <alignment horizontal="center" vertical="center"/>
    </xf>
    <xf numFmtId="0" fontId="12" fillId="0" borderId="0" xfId="0" applyFont="1" applyFill="1" applyBorder="1" applyAlignment="1">
      <alignment vertical="center"/>
    </xf>
    <xf numFmtId="0" fontId="12" fillId="0" borderId="20" xfId="0" applyFont="1" applyFill="1" applyBorder="1" applyAlignment="1">
      <alignment vertical="top"/>
    </xf>
    <xf numFmtId="0" fontId="12" fillId="0" borderId="20" xfId="0" applyFont="1" applyFill="1" applyBorder="1" applyAlignment="1">
      <alignment horizontal="left" vertical="top"/>
    </xf>
    <xf numFmtId="0" fontId="9" fillId="0" borderId="0" xfId="0" applyFont="1" applyFill="1" applyAlignment="1">
      <alignment horizontal="center" vertical="center"/>
    </xf>
    <xf numFmtId="0" fontId="12" fillId="0" borderId="0" xfId="0" applyFont="1" applyFill="1" applyBorder="1" applyAlignment="1">
      <alignment horizontal="left" vertical="top"/>
    </xf>
    <xf numFmtId="0" fontId="11" fillId="0" borderId="0" xfId="0" applyFont="1" applyFill="1" applyBorder="1" applyAlignment="1">
      <alignment horizontal="left"/>
    </xf>
    <xf numFmtId="179" fontId="10" fillId="0" borderId="29" xfId="0" applyNumberFormat="1" applyFont="1" applyFill="1" applyBorder="1" applyAlignment="1">
      <alignment horizontal="center" vertical="center"/>
    </xf>
    <xf numFmtId="0" fontId="10" fillId="0" borderId="28" xfId="0" applyFont="1" applyFill="1" applyBorder="1" applyAlignment="1">
      <alignment horizontal="center"/>
    </xf>
    <xf numFmtId="2" fontId="10" fillId="0" borderId="28" xfId="0" applyNumberFormat="1" applyFont="1" applyFill="1" applyBorder="1" applyAlignment="1">
      <alignment horizontal="center" vertical="center"/>
    </xf>
    <xf numFmtId="0" fontId="11" fillId="0" borderId="20" xfId="0" applyFont="1" applyFill="1" applyBorder="1" applyAlignment="1">
      <alignment horizontal="center"/>
    </xf>
    <xf numFmtId="0" fontId="10" fillId="0" borderId="29" xfId="0" applyFont="1" applyFill="1" applyBorder="1" applyAlignment="1">
      <alignment horizontal="center"/>
    </xf>
    <xf numFmtId="0" fontId="10" fillId="0" borderId="0" xfId="0" applyFont="1" applyFill="1" applyAlignment="1">
      <alignment vertical="top"/>
    </xf>
    <xf numFmtId="0" fontId="12" fillId="0" borderId="0" xfId="0" applyFont="1" applyFill="1" applyBorder="1" applyAlignment="1">
      <alignment vertical="top"/>
    </xf>
    <xf numFmtId="0" fontId="10" fillId="0" borderId="28"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Alignment="1">
      <alignment horizontal="center"/>
    </xf>
    <xf numFmtId="0" fontId="10" fillId="0" borderId="29" xfId="0" applyFont="1" applyFill="1" applyBorder="1" applyAlignment="1">
      <alignment horizontal="center" vertical="center" wrapText="1"/>
    </xf>
    <xf numFmtId="0" fontId="10" fillId="0" borderId="0" xfId="0" applyFont="1" applyFill="1" applyAlignment="1">
      <alignment horizontal="left" vertical="top"/>
    </xf>
    <xf numFmtId="0" fontId="10" fillId="0" borderId="29" xfId="0" applyFont="1" applyFill="1" applyBorder="1" applyAlignment="1">
      <alignment/>
    </xf>
    <xf numFmtId="0" fontId="10" fillId="0" borderId="29" xfId="0" applyFont="1" applyFill="1" applyBorder="1" applyAlignment="1">
      <alignment vertical="center"/>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29" xfId="0" applyFont="1" applyFill="1" applyBorder="1" applyAlignment="1">
      <alignment horizontal="left" vertical="top"/>
    </xf>
    <xf numFmtId="0" fontId="10" fillId="0" borderId="0" xfId="0" applyFont="1" applyFill="1" applyBorder="1" applyAlignment="1">
      <alignment vertical="top"/>
    </xf>
    <xf numFmtId="0" fontId="10" fillId="0" borderId="0" xfId="0" applyFont="1" applyFill="1" applyAlignment="1">
      <alignment horizontal="center"/>
    </xf>
    <xf numFmtId="0" fontId="10" fillId="0" borderId="29" xfId="0" applyFont="1" applyFill="1" applyBorder="1" applyAlignment="1">
      <alignment horizontal="left"/>
    </xf>
    <xf numFmtId="0" fontId="12" fillId="0" borderId="0" xfId="0" applyFont="1" applyFill="1" applyBorder="1" applyAlignment="1">
      <alignment horizontal="center"/>
    </xf>
    <xf numFmtId="0" fontId="14" fillId="0" borderId="0" xfId="0" applyFont="1" applyFill="1" applyAlignment="1">
      <alignment vertical="top"/>
    </xf>
    <xf numFmtId="0" fontId="14" fillId="0" borderId="0" xfId="0" applyFont="1" applyFill="1" applyAlignment="1">
      <alignment horizontal="left" vertical="top"/>
    </xf>
    <xf numFmtId="0" fontId="11" fillId="0" borderId="0" xfId="0" applyFont="1" applyFill="1" applyAlignment="1">
      <alignment vertical="top"/>
    </xf>
    <xf numFmtId="0" fontId="13" fillId="0" borderId="0" xfId="0" applyFont="1" applyFill="1" applyBorder="1" applyAlignment="1">
      <alignment vertical="top" wrapText="1"/>
    </xf>
    <xf numFmtId="0" fontId="12" fillId="0" borderId="30" xfId="0" applyFont="1" applyFill="1" applyBorder="1" applyAlignment="1">
      <alignment vertical="top"/>
    </xf>
    <xf numFmtId="0" fontId="9" fillId="0" borderId="0" xfId="0" applyFont="1" applyFill="1" applyAlignment="1">
      <alignment horizontal="center"/>
    </xf>
    <xf numFmtId="0" fontId="11" fillId="0" borderId="0" xfId="0" applyFont="1" applyFill="1" applyBorder="1" applyAlignment="1">
      <alignment horizontal="left" vertical="top"/>
    </xf>
    <xf numFmtId="0" fontId="10" fillId="0" borderId="31"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11" fillId="0" borderId="20" xfId="0" applyFont="1" applyFill="1" applyBorder="1" applyAlignment="1">
      <alignment horizontal="left"/>
    </xf>
    <xf numFmtId="0" fontId="10" fillId="0" borderId="20" xfId="0" applyFont="1" applyFill="1" applyBorder="1" applyAlignment="1">
      <alignment vertical="top" wrapText="1"/>
    </xf>
    <xf numFmtId="0" fontId="10" fillId="0" borderId="20" xfId="0" applyFont="1" applyFill="1" applyBorder="1" applyAlignment="1">
      <alignment/>
    </xf>
    <xf numFmtId="0" fontId="12"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2" fillId="0" borderId="24" xfId="0"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2" fillId="0" borderId="19" xfId="0" applyFont="1" applyFill="1" applyBorder="1" applyAlignment="1">
      <alignment horizontal="center" vertical="center"/>
    </xf>
    <xf numFmtId="0" fontId="11" fillId="0" borderId="0" xfId="0" applyFont="1" applyFill="1" applyAlignment="1">
      <alignment vertical="center" wrapText="1"/>
    </xf>
    <xf numFmtId="0" fontId="10" fillId="0" borderId="0" xfId="238" applyFont="1" applyFill="1" applyBorder="1" applyAlignment="1">
      <alignment horizontal="left" vertical="center"/>
      <protection/>
    </xf>
    <xf numFmtId="0" fontId="11" fillId="0"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11" fillId="0" borderId="0" xfId="0" applyFont="1" applyFill="1" applyAlignment="1">
      <alignment vertical="center"/>
    </xf>
    <xf numFmtId="0" fontId="10" fillId="0" borderId="0" xfId="0" applyFont="1" applyFill="1" applyAlignment="1">
      <alignment horizontal="left" vertical="center"/>
    </xf>
    <xf numFmtId="0" fontId="11" fillId="0" borderId="0" xfId="0" applyFont="1" applyFill="1" applyAlignment="1">
      <alignment horizontal="left" vertical="center"/>
    </xf>
    <xf numFmtId="179" fontId="10" fillId="0" borderId="0" xfId="238" applyNumberFormat="1" applyFont="1" applyFill="1" applyBorder="1" applyAlignment="1">
      <alignment horizontal="center" vertical="center" wrapText="1"/>
      <protection/>
    </xf>
    <xf numFmtId="182" fontId="10" fillId="0" borderId="0" xfId="238" applyNumberFormat="1" applyFont="1" applyFill="1" applyBorder="1" applyAlignment="1">
      <alignment horizontal="center" vertical="center" wrapText="1"/>
      <protection/>
    </xf>
    <xf numFmtId="0" fontId="10" fillId="0" borderId="0" xfId="0" applyFont="1" applyFill="1" applyAlignment="1">
      <alignment horizontal="center" vertical="center"/>
    </xf>
    <xf numFmtId="0" fontId="10" fillId="0" borderId="0" xfId="238" applyFont="1" applyFill="1" applyBorder="1" applyAlignment="1">
      <alignment vertical="center"/>
      <protection/>
    </xf>
    <xf numFmtId="0" fontId="14" fillId="0" borderId="0" xfId="0" applyFont="1" applyFill="1" applyBorder="1" applyAlignment="1">
      <alignment vertical="center"/>
    </xf>
    <xf numFmtId="0" fontId="132" fillId="0" borderId="0" xfId="0" applyFont="1" applyFill="1" applyBorder="1" applyAlignment="1">
      <alignment horizontal="center" vertical="center"/>
    </xf>
    <xf numFmtId="0" fontId="132" fillId="0" borderId="0" xfId="0" applyFont="1" applyFill="1" applyAlignment="1">
      <alignment horizontal="center" vertical="center"/>
    </xf>
    <xf numFmtId="0" fontId="132" fillId="0" borderId="0" xfId="0" applyFont="1" applyFill="1" applyAlignment="1">
      <alignment horizontal="center"/>
    </xf>
    <xf numFmtId="11" fontId="2" fillId="0" borderId="0" xfId="0" applyNumberFormat="1" applyFont="1" applyAlignment="1">
      <alignment horizontal="center" vertical="center"/>
    </xf>
    <xf numFmtId="11" fontId="2" fillId="0" borderId="0" xfId="0" applyNumberFormat="1" applyFont="1" applyAlignment="1">
      <alignment horizontal="center" vertical="top"/>
    </xf>
    <xf numFmtId="196" fontId="2" fillId="0" borderId="0" xfId="0" applyNumberFormat="1" applyFont="1" applyAlignment="1">
      <alignment horizontal="center" vertical="top"/>
    </xf>
    <xf numFmtId="0" fontId="13" fillId="0" borderId="0" xfId="0" applyFont="1" applyFill="1" applyBorder="1" applyAlignment="1">
      <alignment horizontal="center" vertical="center" wrapText="1"/>
    </xf>
    <xf numFmtId="0" fontId="12" fillId="0" borderId="34" xfId="0" applyFont="1" applyFill="1" applyBorder="1" applyAlignment="1">
      <alignment horizontal="center" vertical="center"/>
    </xf>
    <xf numFmtId="0" fontId="0" fillId="0" borderId="0" xfId="0" applyAlignment="1">
      <alignment horizontal="center" vertical="center"/>
    </xf>
    <xf numFmtId="9" fontId="10" fillId="0" borderId="19" xfId="0" applyNumberFormat="1" applyFont="1" applyFill="1" applyBorder="1" applyAlignment="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179" fontId="10" fillId="0" borderId="0" xfId="0" applyNumberFormat="1" applyFont="1" applyFill="1" applyBorder="1" applyAlignment="1">
      <alignment horizontal="center" vertical="center"/>
    </xf>
    <xf numFmtId="180" fontId="10" fillId="0" borderId="0" xfId="0" applyNumberFormat="1" applyFont="1" applyFill="1" applyBorder="1" applyAlignment="1">
      <alignment horizontal="center" vertical="center"/>
    </xf>
    <xf numFmtId="0" fontId="133" fillId="0" borderId="0" xfId="0" applyFont="1" applyAlignment="1">
      <alignment horizontal="center" vertical="center"/>
    </xf>
    <xf numFmtId="0" fontId="11" fillId="0" borderId="35"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6" xfId="0" applyFont="1" applyFill="1" applyBorder="1" applyAlignment="1">
      <alignment horizontal="center" vertical="center"/>
    </xf>
    <xf numFmtId="182" fontId="10" fillId="0" borderId="0" xfId="0" applyNumberFormat="1" applyFont="1" applyFill="1" applyBorder="1" applyAlignment="1">
      <alignment horizontal="center" vertical="center"/>
    </xf>
    <xf numFmtId="182" fontId="134" fillId="0" borderId="0" xfId="0" applyNumberFormat="1" applyFont="1" applyFill="1" applyBorder="1" applyAlignment="1">
      <alignment horizontal="center" vertical="center"/>
    </xf>
    <xf numFmtId="0" fontId="10" fillId="0" borderId="0" xfId="0" applyFont="1" applyBorder="1" applyAlignment="1">
      <alignment/>
    </xf>
    <xf numFmtId="0" fontId="133" fillId="0" borderId="0" xfId="0" applyFont="1" applyBorder="1" applyAlignment="1">
      <alignment horizontal="center" vertical="center"/>
    </xf>
    <xf numFmtId="0" fontId="133" fillId="0" borderId="0" xfId="0" applyFont="1" applyBorder="1" applyAlignment="1">
      <alignment vertical="center"/>
    </xf>
    <xf numFmtId="0" fontId="16" fillId="0" borderId="0" xfId="0" applyFont="1" applyFill="1" applyAlignment="1">
      <alignment horizontal="center" vertical="center"/>
    </xf>
    <xf numFmtId="0" fontId="133" fillId="0" borderId="0" xfId="0" applyFont="1" applyAlignment="1">
      <alignment horizontal="center" vertical="center"/>
    </xf>
    <xf numFmtId="0" fontId="10" fillId="0" borderId="11" xfId="0" applyFont="1" applyFill="1" applyBorder="1" applyAlignment="1">
      <alignment horizontal="center" vertical="center" wrapText="1"/>
    </xf>
    <xf numFmtId="0" fontId="133" fillId="0" borderId="0" xfId="0" applyFont="1" applyFill="1" applyBorder="1" applyAlignment="1">
      <alignment vertical="center"/>
    </xf>
    <xf numFmtId="0" fontId="6" fillId="0" borderId="0" xfId="0" applyFont="1" applyAlignment="1">
      <alignment horizontal="left" vertical="center"/>
    </xf>
    <xf numFmtId="177" fontId="20" fillId="0" borderId="0" xfId="0" applyNumberFormat="1" applyFont="1" applyFill="1" applyBorder="1" applyAlignment="1">
      <alignment horizontal="center"/>
    </xf>
    <xf numFmtId="0" fontId="0" fillId="0" borderId="0" xfId="0" applyAlignment="1">
      <alignment/>
    </xf>
    <xf numFmtId="0" fontId="21" fillId="0" borderId="0" xfId="0" applyFont="1" applyFill="1" applyBorder="1" applyAlignment="1">
      <alignment vertical="center"/>
    </xf>
    <xf numFmtId="0" fontId="133" fillId="0" borderId="0" xfId="0" applyFont="1" applyAlignment="1">
      <alignment vertical="center"/>
    </xf>
    <xf numFmtId="178" fontId="10" fillId="0" borderId="11" xfId="0" applyNumberFormat="1" applyFont="1" applyFill="1" applyBorder="1" applyAlignment="1">
      <alignment horizontal="center" vertical="center" wrapText="1"/>
    </xf>
    <xf numFmtId="179" fontId="10" fillId="0" borderId="11" xfId="0" applyNumberFormat="1"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2" fillId="0" borderId="0" xfId="0" applyFont="1" applyAlignment="1">
      <alignment horizontal="left" vertical="top"/>
    </xf>
    <xf numFmtId="197" fontId="11" fillId="0" borderId="11" xfId="0" applyNumberFormat="1" applyFont="1" applyFill="1" applyBorder="1" applyAlignment="1">
      <alignment horizontal="center" vertical="center"/>
    </xf>
    <xf numFmtId="0" fontId="135" fillId="0" borderId="0" xfId="0" applyFont="1" applyAlignment="1">
      <alignment vertical="center"/>
    </xf>
    <xf numFmtId="0" fontId="22" fillId="0" borderId="0" xfId="0" applyFont="1" applyAlignment="1">
      <alignment horizontal="center" vertical="center"/>
    </xf>
    <xf numFmtId="0" fontId="0" fillId="0" borderId="0" xfId="0" applyAlignment="1">
      <alignment horizontal="center"/>
    </xf>
    <xf numFmtId="22" fontId="2" fillId="0" borderId="0" xfId="0" applyNumberFormat="1" applyFont="1" applyAlignment="1">
      <alignment vertical="top"/>
    </xf>
    <xf numFmtId="180" fontId="10" fillId="0" borderId="29" xfId="0" applyNumberFormat="1" applyFont="1" applyFill="1" applyBorder="1" applyAlignment="1">
      <alignment horizontal="center" vertical="center"/>
    </xf>
    <xf numFmtId="178" fontId="10" fillId="0" borderId="19"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176" fontId="10" fillId="0" borderId="39" xfId="0" applyNumberFormat="1" applyFont="1" applyFill="1" applyBorder="1" applyAlignment="1">
      <alignment horizontal="center" vertical="center"/>
    </xf>
    <xf numFmtId="182" fontId="10" fillId="0" borderId="34" xfId="0" applyNumberFormat="1" applyFont="1" applyFill="1" applyBorder="1" applyAlignment="1">
      <alignment horizontal="center" vertical="center"/>
    </xf>
    <xf numFmtId="182" fontId="134" fillId="0" borderId="34" xfId="0" applyNumberFormat="1" applyFont="1" applyFill="1" applyBorder="1" applyAlignment="1">
      <alignment horizontal="center" vertical="center"/>
    </xf>
    <xf numFmtId="182" fontId="134" fillId="0" borderId="40" xfId="0" applyNumberFormat="1" applyFont="1" applyFill="1" applyBorder="1" applyAlignment="1">
      <alignment horizontal="center" vertical="center"/>
    </xf>
    <xf numFmtId="0" fontId="10" fillId="0" borderId="41" xfId="0" applyFont="1" applyFill="1" applyBorder="1" applyAlignment="1">
      <alignment horizontal="center" vertical="center"/>
    </xf>
    <xf numFmtId="176" fontId="10" fillId="0" borderId="42" xfId="0" applyNumberFormat="1" applyFont="1" applyFill="1" applyBorder="1" applyAlignment="1">
      <alignment horizontal="center" vertical="center"/>
    </xf>
    <xf numFmtId="182" fontId="10" fillId="0" borderId="19" xfId="0" applyNumberFormat="1" applyFont="1" applyFill="1" applyBorder="1" applyAlignment="1">
      <alignment horizontal="center" vertical="center"/>
    </xf>
    <xf numFmtId="182" fontId="134" fillId="0" borderId="43" xfId="0" applyNumberFormat="1" applyFont="1" applyFill="1" applyBorder="1" applyAlignment="1">
      <alignment horizontal="center" vertical="center"/>
    </xf>
    <xf numFmtId="182" fontId="134" fillId="0" borderId="19" xfId="0" applyNumberFormat="1" applyFont="1" applyFill="1" applyBorder="1" applyAlignment="1">
      <alignment horizontal="center" vertical="center"/>
    </xf>
    <xf numFmtId="182" fontId="134" fillId="0" borderId="44" xfId="0" applyNumberFormat="1" applyFont="1" applyFill="1" applyBorder="1" applyAlignment="1">
      <alignment horizontal="center" vertical="center"/>
    </xf>
    <xf numFmtId="0" fontId="10" fillId="0" borderId="45" xfId="0" applyFont="1" applyFill="1" applyBorder="1" applyAlignment="1">
      <alignment horizontal="center" vertical="center"/>
    </xf>
    <xf numFmtId="0" fontId="0" fillId="0" borderId="0" xfId="0" applyAlignment="1">
      <alignment vertical="center"/>
    </xf>
    <xf numFmtId="0" fontId="10" fillId="0" borderId="28" xfId="0" applyFont="1" applyFill="1" applyBorder="1" applyAlignment="1">
      <alignment vertical="center" wrapText="1"/>
    </xf>
    <xf numFmtId="0" fontId="22" fillId="0" borderId="0" xfId="0" applyFont="1" applyAlignment="1">
      <alignment vertical="center"/>
    </xf>
    <xf numFmtId="11" fontId="0" fillId="0" borderId="0" xfId="0" applyNumberFormat="1" applyAlignment="1">
      <alignment horizontal="center" vertical="center"/>
    </xf>
    <xf numFmtId="0" fontId="10" fillId="0" borderId="34" xfId="0" applyFont="1" applyFill="1" applyBorder="1" applyAlignment="1">
      <alignment horizontal="center" vertical="center"/>
    </xf>
    <xf numFmtId="0" fontId="116" fillId="0" borderId="0" xfId="0" applyFont="1" applyAlignment="1">
      <alignment vertical="center"/>
    </xf>
    <xf numFmtId="179" fontId="10" fillId="0" borderId="29" xfId="0" applyNumberFormat="1" applyFont="1" applyFill="1" applyBorder="1" applyAlignment="1">
      <alignment horizontal="left" vertical="center"/>
    </xf>
    <xf numFmtId="0" fontId="18" fillId="0" borderId="0" xfId="0" applyFont="1" applyFill="1" applyBorder="1" applyAlignment="1">
      <alignment/>
    </xf>
    <xf numFmtId="0" fontId="1" fillId="0" borderId="0" xfId="0" applyFont="1" applyFill="1" applyAlignment="1">
      <alignment/>
    </xf>
    <xf numFmtId="197" fontId="134" fillId="0" borderId="46" xfId="0" applyNumberFormat="1" applyFont="1" applyFill="1" applyBorder="1" applyAlignment="1">
      <alignment horizontal="center" vertical="center"/>
    </xf>
    <xf numFmtId="179" fontId="12" fillId="0" borderId="19" xfId="0" applyNumberFormat="1" applyFont="1" applyFill="1" applyBorder="1" applyAlignment="1">
      <alignment horizontal="center" vertical="center"/>
    </xf>
    <xf numFmtId="197" fontId="134" fillId="0" borderId="40" xfId="0" applyNumberFormat="1" applyFont="1" applyFill="1" applyBorder="1" applyAlignment="1">
      <alignment horizontal="center" vertical="center"/>
    </xf>
    <xf numFmtId="179" fontId="12" fillId="0" borderId="34" xfId="0" applyNumberFormat="1" applyFont="1" applyFill="1" applyBorder="1" applyAlignment="1">
      <alignment horizontal="center" vertical="center"/>
    </xf>
    <xf numFmtId="179" fontId="10" fillId="0" borderId="19"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7" xfId="0" applyFont="1" applyFill="1" applyBorder="1" applyAlignment="1">
      <alignment horizontal="center" vertical="center"/>
    </xf>
    <xf numFmtId="182" fontId="134" fillId="0" borderId="48" xfId="0" applyNumberFormat="1" applyFont="1" applyFill="1" applyBorder="1" applyAlignment="1">
      <alignment horizontal="center" vertical="center"/>
    </xf>
    <xf numFmtId="182" fontId="134" fillId="0" borderId="49" xfId="0" applyNumberFormat="1" applyFont="1" applyFill="1" applyBorder="1" applyAlignment="1">
      <alignment horizontal="center" vertical="center"/>
    </xf>
    <xf numFmtId="182" fontId="134" fillId="0" borderId="50" xfId="0" applyNumberFormat="1" applyFont="1" applyFill="1" applyBorder="1" applyAlignment="1">
      <alignment horizontal="center" vertical="center"/>
    </xf>
    <xf numFmtId="182" fontId="10" fillId="0" borderId="49" xfId="0" applyNumberFormat="1" applyFont="1" applyFill="1" applyBorder="1" applyAlignment="1">
      <alignment horizontal="center" vertical="center"/>
    </xf>
    <xf numFmtId="197" fontId="134" fillId="0" borderId="48" xfId="0" applyNumberFormat="1" applyFont="1" applyFill="1" applyBorder="1" applyAlignment="1">
      <alignment horizontal="center" vertical="center"/>
    </xf>
    <xf numFmtId="197" fontId="134" fillId="0" borderId="50" xfId="0" applyNumberFormat="1" applyFont="1" applyFill="1" applyBorder="1" applyAlignment="1">
      <alignment horizontal="center" vertical="center"/>
    </xf>
    <xf numFmtId="176" fontId="10" fillId="0" borderId="51" xfId="0" applyNumberFormat="1" applyFont="1" applyFill="1" applyBorder="1" applyAlignment="1">
      <alignment horizontal="center" vertical="center"/>
    </xf>
    <xf numFmtId="196" fontId="134" fillId="0" borderId="46" xfId="0" applyNumberFormat="1" applyFont="1" applyFill="1" applyBorder="1" applyAlignment="1">
      <alignment horizontal="center" vertical="center"/>
    </xf>
    <xf numFmtId="196" fontId="134" fillId="0" borderId="34" xfId="0" applyNumberFormat="1" applyFont="1" applyFill="1" applyBorder="1" applyAlignment="1">
      <alignment horizontal="center" vertical="center"/>
    </xf>
    <xf numFmtId="180" fontId="10" fillId="0" borderId="19" xfId="0" applyNumberFormat="1" applyFont="1" applyFill="1" applyBorder="1" applyAlignment="1">
      <alignment horizontal="center" vertical="center" wrapText="1"/>
    </xf>
    <xf numFmtId="178" fontId="10" fillId="0" borderId="12" xfId="0" applyNumberFormat="1" applyFont="1" applyFill="1" applyBorder="1" applyAlignment="1">
      <alignment horizontal="center" vertical="center" wrapText="1"/>
    </xf>
    <xf numFmtId="0" fontId="0" fillId="0" borderId="52" xfId="0" applyBorder="1" applyAlignment="1">
      <alignment/>
    </xf>
    <xf numFmtId="180" fontId="10" fillId="0" borderId="11" xfId="0" applyNumberFormat="1" applyFont="1" applyFill="1" applyBorder="1" applyAlignment="1">
      <alignment horizontal="center" vertical="center" wrapText="1"/>
    </xf>
    <xf numFmtId="180" fontId="10" fillId="0" borderId="14" xfId="0" applyNumberFormat="1" applyFont="1" applyFill="1" applyBorder="1" applyAlignment="1">
      <alignment horizontal="center" vertical="center" wrapText="1"/>
    </xf>
    <xf numFmtId="179" fontId="10" fillId="0" borderId="34" xfId="0" applyNumberFormat="1" applyFont="1" applyFill="1" applyBorder="1" applyAlignment="1">
      <alignment horizontal="center" vertical="center" wrapText="1"/>
    </xf>
    <xf numFmtId="179" fontId="10" fillId="0" borderId="49" xfId="0" applyNumberFormat="1" applyFont="1" applyFill="1" applyBorder="1" applyAlignment="1">
      <alignment horizontal="center" vertical="center" wrapText="1"/>
    </xf>
    <xf numFmtId="0" fontId="11"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11" fillId="0" borderId="53" xfId="0" applyFont="1" applyFill="1" applyBorder="1" applyAlignment="1">
      <alignment horizontal="center" vertical="center" wrapText="1"/>
    </xf>
    <xf numFmtId="196" fontId="10" fillId="0" borderId="33" xfId="0" applyNumberFormat="1" applyFont="1" applyFill="1" applyBorder="1" applyAlignment="1">
      <alignment horizontal="center" vertical="center" wrapText="1"/>
    </xf>
    <xf numFmtId="182" fontId="10" fillId="0" borderId="33" xfId="0" applyNumberFormat="1" applyFont="1" applyFill="1" applyBorder="1" applyAlignment="1">
      <alignment horizontal="center" vertical="center" wrapText="1"/>
    </xf>
    <xf numFmtId="197" fontId="10" fillId="0" borderId="33" xfId="0" applyNumberFormat="1" applyFont="1" applyFill="1" applyBorder="1" applyAlignment="1">
      <alignment horizontal="center" vertical="center" wrapText="1"/>
    </xf>
    <xf numFmtId="196" fontId="134" fillId="0" borderId="54" xfId="0" applyNumberFormat="1" applyFont="1" applyFill="1" applyBorder="1" applyAlignment="1">
      <alignment horizontal="center" vertical="center" wrapText="1"/>
    </xf>
    <xf numFmtId="0" fontId="10" fillId="0" borderId="0" xfId="0" applyFont="1" applyBorder="1" applyAlignment="1">
      <alignment vertical="center"/>
    </xf>
    <xf numFmtId="0" fontId="11" fillId="0" borderId="0" xfId="0" applyFont="1" applyFill="1" applyBorder="1" applyAlignment="1">
      <alignment horizontal="center" vertical="center" wrapText="1"/>
    </xf>
    <xf numFmtId="0" fontId="10" fillId="0" borderId="0" xfId="0" applyFont="1" applyAlignment="1">
      <alignment horizontal="center" vertical="center"/>
    </xf>
    <xf numFmtId="182" fontId="10" fillId="0" borderId="0" xfId="0" applyNumberFormat="1" applyFont="1" applyFill="1" applyBorder="1" applyAlignment="1">
      <alignment horizontal="center" vertical="center" wrapText="1"/>
    </xf>
    <xf numFmtId="197" fontId="10" fillId="0" borderId="0" xfId="0" applyNumberFormat="1" applyFont="1" applyFill="1" applyBorder="1" applyAlignment="1">
      <alignment horizontal="center" vertical="center" wrapText="1"/>
    </xf>
    <xf numFmtId="196" fontId="10" fillId="0" borderId="0" xfId="0" applyNumberFormat="1" applyFont="1" applyFill="1" applyBorder="1" applyAlignment="1">
      <alignment horizontal="center" vertical="center" wrapText="1"/>
    </xf>
    <xf numFmtId="196" fontId="134" fillId="0" borderId="54" xfId="0" applyNumberFormat="1" applyFont="1" applyFill="1" applyBorder="1" applyAlignment="1">
      <alignment horizontal="center" vertical="center"/>
    </xf>
    <xf numFmtId="196" fontId="134"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197" fontId="134" fillId="0" borderId="34" xfId="0" applyNumberFormat="1" applyFont="1" applyFill="1" applyBorder="1" applyAlignment="1">
      <alignment horizontal="center" vertical="center"/>
    </xf>
    <xf numFmtId="197" fontId="10" fillId="0" borderId="34" xfId="0" applyNumberFormat="1" applyFont="1" applyFill="1" applyBorder="1" applyAlignment="1">
      <alignment horizontal="center" vertical="center"/>
    </xf>
    <xf numFmtId="0" fontId="24" fillId="0" borderId="20" xfId="0" applyFont="1" applyBorder="1" applyAlignment="1">
      <alignment horizontal="left" vertical="center"/>
    </xf>
    <xf numFmtId="0" fontId="25" fillId="0" borderId="20" xfId="0" applyFont="1" applyBorder="1" applyAlignment="1">
      <alignment horizontal="left" vertical="center"/>
    </xf>
    <xf numFmtId="0" fontId="24" fillId="0" borderId="20" xfId="0" applyFont="1" applyBorder="1" applyAlignment="1">
      <alignment horizontal="left" vertical="center" wrapText="1"/>
    </xf>
    <xf numFmtId="0" fontId="24" fillId="0" borderId="0" xfId="0" applyFont="1" applyBorder="1" applyAlignment="1">
      <alignment horizontal="left" vertical="center" wrapText="1"/>
    </xf>
    <xf numFmtId="0" fontId="24" fillId="41" borderId="0" xfId="0" applyFont="1" applyFill="1" applyAlignment="1">
      <alignment horizontal="left" vertical="center" wrapText="1"/>
    </xf>
    <xf numFmtId="0" fontId="26" fillId="0" borderId="0"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26" fillId="0" borderId="0" xfId="0" applyFont="1" applyAlignment="1">
      <alignment horizontal="left" vertical="center"/>
    </xf>
    <xf numFmtId="0" fontId="25" fillId="0" borderId="0" xfId="0" applyFont="1" applyBorder="1" applyAlignment="1">
      <alignment horizontal="left" vertical="center" wrapText="1"/>
    </xf>
    <xf numFmtId="0" fontId="136" fillId="0" borderId="0" xfId="0" applyFont="1" applyBorder="1" applyAlignment="1">
      <alignment horizontal="left" vertical="center" wrapText="1"/>
    </xf>
    <xf numFmtId="198" fontId="10" fillId="0" borderId="33" xfId="0" applyNumberFormat="1" applyFont="1" applyFill="1" applyBorder="1" applyAlignment="1">
      <alignment horizontal="center" vertical="center" wrapText="1"/>
    </xf>
    <xf numFmtId="0" fontId="2" fillId="0" borderId="0" xfId="0" applyNumberFormat="1" applyFont="1" applyAlignment="1">
      <alignment horizontal="center" vertical="top"/>
    </xf>
    <xf numFmtId="0" fontId="25" fillId="0" borderId="0" xfId="0" applyFont="1" applyBorder="1" applyAlignment="1">
      <alignment horizontal="justify" vertical="center" wrapText="1"/>
    </xf>
    <xf numFmtId="0" fontId="136" fillId="0" borderId="0" xfId="0" applyFont="1" applyBorder="1" applyAlignment="1">
      <alignment horizontal="justify" vertical="center" wrapText="1"/>
    </xf>
    <xf numFmtId="0" fontId="137" fillId="0" borderId="0" xfId="0" applyFont="1" applyFill="1" applyBorder="1" applyAlignment="1" applyProtection="1">
      <alignment vertical="center"/>
      <protection/>
    </xf>
    <xf numFmtId="0" fontId="138" fillId="0" borderId="0" xfId="0" applyFont="1" applyFill="1" applyBorder="1" applyAlignment="1" applyProtection="1">
      <alignment vertical="center"/>
      <protection/>
    </xf>
    <xf numFmtId="0" fontId="12" fillId="0" borderId="0" xfId="0" applyFont="1" applyAlignment="1">
      <alignment horizontal="center" vertical="center"/>
    </xf>
    <xf numFmtId="182" fontId="137" fillId="0" borderId="43" xfId="0" applyNumberFormat="1" applyFont="1" applyFill="1" applyBorder="1" applyAlignment="1">
      <alignment horizontal="center" vertical="center"/>
    </xf>
    <xf numFmtId="182" fontId="137" fillId="0" borderId="50" xfId="0" applyNumberFormat="1" applyFont="1" applyFill="1" applyBorder="1" applyAlignment="1">
      <alignment horizontal="center" vertical="center"/>
    </xf>
    <xf numFmtId="182" fontId="137" fillId="0" borderId="46" xfId="0" applyNumberFormat="1" applyFont="1" applyFill="1" applyBorder="1" applyAlignment="1">
      <alignment horizontal="center" vertical="center"/>
    </xf>
    <xf numFmtId="182" fontId="137" fillId="0" borderId="19" xfId="0" applyNumberFormat="1" applyFont="1" applyFill="1" applyBorder="1" applyAlignment="1">
      <alignment horizontal="center" vertical="center"/>
    </xf>
    <xf numFmtId="182" fontId="137" fillId="0" borderId="49" xfId="0" applyNumberFormat="1" applyFont="1" applyFill="1" applyBorder="1" applyAlignment="1">
      <alignment horizontal="center" vertical="center"/>
    </xf>
    <xf numFmtId="197" fontId="137" fillId="0" borderId="34" xfId="0" applyNumberFormat="1" applyFont="1" applyFill="1" applyBorder="1" applyAlignment="1">
      <alignment horizontal="center" vertical="center"/>
    </xf>
    <xf numFmtId="181" fontId="10" fillId="0" borderId="19" xfId="0" applyNumberFormat="1" applyFont="1" applyFill="1" applyBorder="1" applyAlignment="1">
      <alignment horizontal="center" vertical="center" wrapText="1"/>
    </xf>
    <xf numFmtId="181" fontId="10" fillId="0" borderId="11" xfId="0" applyNumberFormat="1" applyFont="1" applyFill="1" applyBorder="1" applyAlignment="1">
      <alignment horizontal="center" vertical="center" wrapText="1"/>
    </xf>
    <xf numFmtId="181" fontId="10" fillId="0" borderId="49" xfId="0" applyNumberFormat="1" applyFont="1" applyFill="1" applyBorder="1" applyAlignment="1">
      <alignment horizontal="center" vertical="center" wrapText="1"/>
    </xf>
    <xf numFmtId="181" fontId="10" fillId="0" borderId="34" xfId="0" applyNumberFormat="1" applyFont="1" applyFill="1" applyBorder="1" applyAlignment="1">
      <alignment horizontal="center" vertical="center" wrapText="1"/>
    </xf>
    <xf numFmtId="0" fontId="10" fillId="0" borderId="29" xfId="0" applyFont="1" applyFill="1" applyBorder="1" applyAlignment="1">
      <alignment horizontal="center"/>
    </xf>
    <xf numFmtId="0" fontId="10" fillId="0" borderId="29" xfId="0" applyFont="1" applyFill="1" applyBorder="1" applyAlignment="1">
      <alignment horizontal="left" vertical="center" wrapText="1"/>
    </xf>
    <xf numFmtId="0" fontId="10" fillId="0" borderId="28" xfId="0" applyFont="1" applyFill="1" applyBorder="1" applyAlignment="1">
      <alignment horizontal="left" vertical="top" wrapText="1"/>
    </xf>
    <xf numFmtId="0" fontId="10" fillId="0" borderId="28" xfId="0" applyFont="1" applyFill="1" applyBorder="1" applyAlignment="1">
      <alignment horizontal="center" vertical="center"/>
    </xf>
    <xf numFmtId="0" fontId="12" fillId="0" borderId="20" xfId="0" applyFont="1" applyFill="1" applyBorder="1" applyAlignment="1">
      <alignment horizontal="center" vertical="top"/>
    </xf>
    <xf numFmtId="0" fontId="10" fillId="0" borderId="28" xfId="0" applyFont="1" applyFill="1" applyBorder="1" applyAlignment="1">
      <alignment horizontal="left" vertical="center" wrapText="1"/>
    </xf>
    <xf numFmtId="0" fontId="10" fillId="40" borderId="29" xfId="0" applyFont="1" applyFill="1" applyBorder="1" applyAlignment="1">
      <alignment horizontal="left" vertical="center" wrapText="1"/>
    </xf>
    <xf numFmtId="0" fontId="12" fillId="0" borderId="22" xfId="0" applyFont="1" applyFill="1" applyBorder="1" applyAlignment="1">
      <alignment horizontal="center" vertical="top"/>
    </xf>
    <xf numFmtId="49" fontId="134" fillId="0" borderId="28" xfId="0" applyNumberFormat="1" applyFont="1" applyFill="1" applyBorder="1" applyAlignment="1">
      <alignment horizontal="center" vertical="center"/>
    </xf>
    <xf numFmtId="0" fontId="10" fillId="0" borderId="28" xfId="0" applyFont="1" applyFill="1" applyBorder="1" applyAlignment="1">
      <alignment horizontal="center"/>
    </xf>
    <xf numFmtId="0" fontId="10" fillId="0" borderId="31" xfId="0" applyFont="1" applyFill="1" applyBorder="1" applyAlignment="1">
      <alignment horizontal="left" vertical="center"/>
    </xf>
    <xf numFmtId="0" fontId="10" fillId="0" borderId="29" xfId="0" applyFont="1" applyFill="1" applyBorder="1" applyAlignment="1">
      <alignment horizontal="left" vertical="center"/>
    </xf>
    <xf numFmtId="0" fontId="139" fillId="40" borderId="20" xfId="0" applyFont="1" applyFill="1" applyBorder="1" applyAlignment="1">
      <alignment horizontal="center"/>
    </xf>
    <xf numFmtId="0" fontId="140" fillId="40" borderId="20" xfId="0" applyFont="1" applyFill="1" applyBorder="1" applyAlignment="1">
      <alignment/>
    </xf>
    <xf numFmtId="0" fontId="11" fillId="0" borderId="55"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2" fillId="0" borderId="0" xfId="0" applyFont="1" applyFill="1" applyBorder="1" applyAlignment="1">
      <alignment horizontal="center" vertical="top"/>
    </xf>
    <xf numFmtId="0" fontId="10" fillId="0" borderId="29" xfId="0" applyFont="1" applyFill="1" applyBorder="1" applyAlignment="1">
      <alignment horizontal="center" vertical="center"/>
    </xf>
    <xf numFmtId="0" fontId="11" fillId="0" borderId="56"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2" xfId="0" applyFont="1" applyFill="1" applyBorder="1" applyAlignment="1">
      <alignment horizontal="center" vertical="center"/>
    </xf>
    <xf numFmtId="0" fontId="16" fillId="42" borderId="0" xfId="0" applyFont="1" applyFill="1" applyAlignment="1">
      <alignment horizontal="center" vertical="center"/>
    </xf>
    <xf numFmtId="0" fontId="11" fillId="0" borderId="0" xfId="0" applyFont="1" applyFill="1" applyBorder="1" applyAlignment="1">
      <alignment horizontal="center" vertical="center"/>
    </xf>
    <xf numFmtId="0" fontId="10" fillId="0" borderId="47"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5" fillId="0" borderId="58" xfId="293" applyFont="1" applyBorder="1" applyAlignment="1">
      <alignment horizontal="center" vertical="center"/>
      <protection/>
    </xf>
    <xf numFmtId="0" fontId="15" fillId="0" borderId="59" xfId="293" applyFont="1" applyBorder="1" applyAlignment="1">
      <alignment horizontal="center" vertical="center"/>
      <protection/>
    </xf>
    <xf numFmtId="0" fontId="15" fillId="0" borderId="60" xfId="293" applyFont="1" applyBorder="1" applyAlignment="1">
      <alignment horizontal="center" vertical="center"/>
      <protection/>
    </xf>
    <xf numFmtId="0" fontId="10" fillId="0" borderId="19"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179" fontId="10" fillId="0" borderId="33" xfId="0" applyNumberFormat="1" applyFont="1" applyBorder="1" applyAlignment="1">
      <alignment horizontal="center" vertical="center"/>
    </xf>
    <xf numFmtId="179" fontId="10" fillId="0" borderId="42" xfId="0" applyNumberFormat="1" applyFont="1" applyBorder="1" applyAlignment="1">
      <alignment horizontal="center" vertical="center"/>
    </xf>
    <xf numFmtId="0" fontId="10" fillId="0" borderId="52" xfId="0" applyFont="1" applyFill="1" applyBorder="1" applyAlignment="1">
      <alignment horizontal="center" vertical="center" wrapText="1"/>
    </xf>
    <xf numFmtId="0" fontId="10" fillId="0" borderId="61" xfId="0" applyFont="1" applyFill="1" applyBorder="1" applyAlignment="1">
      <alignment horizontal="center" vertical="center" wrapText="1"/>
    </xf>
    <xf numFmtId="181" fontId="10" fillId="0" borderId="62" xfId="0" applyNumberFormat="1" applyFont="1" applyBorder="1" applyAlignment="1">
      <alignment horizontal="center" vertical="center"/>
    </xf>
    <xf numFmtId="181" fontId="10" fillId="0" borderId="33" xfId="0" applyNumberFormat="1" applyFont="1" applyBorder="1" applyAlignment="1">
      <alignment horizontal="center" vertical="center"/>
    </xf>
    <xf numFmtId="181" fontId="10" fillId="0" borderId="54" xfId="0" applyNumberFormat="1" applyFont="1" applyBorder="1" applyAlignment="1">
      <alignment horizontal="center" vertical="center"/>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52" xfId="0" applyFont="1" applyFill="1" applyBorder="1" applyAlignment="1">
      <alignment horizontal="center" vertical="center"/>
    </xf>
    <xf numFmtId="0" fontId="10" fillId="0" borderId="61" xfId="0" applyFont="1" applyFill="1" applyBorder="1" applyAlignment="1">
      <alignment horizontal="center" vertical="center"/>
    </xf>
    <xf numFmtId="179" fontId="10" fillId="0" borderId="62" xfId="0" applyNumberFormat="1" applyFont="1" applyBorder="1" applyAlignment="1">
      <alignment horizontal="center" vertical="center"/>
    </xf>
    <xf numFmtId="179" fontId="10" fillId="0" borderId="54" xfId="0" applyNumberFormat="1" applyFont="1" applyBorder="1" applyAlignment="1">
      <alignment horizontal="center" vertical="center"/>
    </xf>
    <xf numFmtId="0" fontId="133" fillId="0" borderId="0" xfId="0" applyFont="1" applyAlignment="1">
      <alignment horizontal="center" vertical="center"/>
    </xf>
    <xf numFmtId="181" fontId="10" fillId="0" borderId="42" xfId="0" applyNumberFormat="1" applyFont="1" applyBorder="1" applyAlignment="1">
      <alignment horizontal="center" vertical="center"/>
    </xf>
    <xf numFmtId="176" fontId="12" fillId="0" borderId="19" xfId="0" applyNumberFormat="1" applyFont="1" applyFill="1" applyBorder="1" applyAlignment="1">
      <alignment horizontal="center" vertical="center"/>
    </xf>
    <xf numFmtId="176" fontId="12" fillId="0" borderId="34" xfId="0" applyNumberFormat="1" applyFont="1" applyFill="1" applyBorder="1" applyAlignment="1">
      <alignment horizontal="center" vertical="center"/>
    </xf>
    <xf numFmtId="179" fontId="10" fillId="0" borderId="19" xfId="0" applyNumberFormat="1" applyFont="1" applyFill="1" applyBorder="1" applyAlignment="1">
      <alignment horizontal="center" vertical="center"/>
    </xf>
    <xf numFmtId="179" fontId="10" fillId="0" borderId="43" xfId="0" applyNumberFormat="1" applyFont="1" applyFill="1" applyBorder="1" applyAlignment="1">
      <alignment horizontal="center" vertical="center"/>
    </xf>
    <xf numFmtId="179" fontId="10" fillId="0" borderId="34"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20" xfId="0" applyFont="1" applyFill="1" applyBorder="1" applyAlignment="1">
      <alignment/>
    </xf>
    <xf numFmtId="0" fontId="11" fillId="0" borderId="0" xfId="0" applyFont="1" applyFill="1" applyBorder="1" applyAlignment="1">
      <alignment horizontal="left" vertical="justify"/>
    </xf>
    <xf numFmtId="1" fontId="10" fillId="0" borderId="49" xfId="0" applyNumberFormat="1" applyFont="1" applyFill="1" applyBorder="1" applyAlignment="1">
      <alignment horizontal="center" vertical="center"/>
    </xf>
    <xf numFmtId="1" fontId="10" fillId="0" borderId="24" xfId="0" applyNumberFormat="1" applyFont="1" applyFill="1" applyBorder="1" applyAlignment="1">
      <alignment horizontal="center" vertical="center"/>
    </xf>
    <xf numFmtId="1" fontId="10" fillId="0" borderId="14" xfId="0" applyNumberFormat="1" applyFont="1" applyFill="1" applyBorder="1" applyAlignment="1">
      <alignment horizontal="center" vertical="center"/>
    </xf>
    <xf numFmtId="2" fontId="12" fillId="0" borderId="65" xfId="0" applyNumberFormat="1" applyFont="1" applyFill="1" applyBorder="1" applyAlignment="1">
      <alignment horizontal="center" vertical="center"/>
    </xf>
    <xf numFmtId="2" fontId="12" fillId="0" borderId="66" xfId="0" applyNumberFormat="1" applyFont="1" applyFill="1" applyBorder="1" applyAlignment="1">
      <alignment horizontal="center" vertical="center"/>
    </xf>
    <xf numFmtId="0" fontId="11" fillId="0" borderId="0" xfId="0" applyFont="1" applyFill="1" applyAlignment="1">
      <alignment horizontal="left"/>
    </xf>
    <xf numFmtId="0" fontId="12" fillId="0" borderId="67" xfId="0" applyFont="1" applyFill="1" applyBorder="1" applyAlignment="1">
      <alignment horizontal="center" vertical="center"/>
    </xf>
    <xf numFmtId="0" fontId="12" fillId="0" borderId="68"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0" fillId="0" borderId="0" xfId="0" applyFont="1" applyFill="1" applyBorder="1" applyAlignment="1">
      <alignment horizontal="left" vertical="center" wrapText="1"/>
    </xf>
    <xf numFmtId="2" fontId="12" fillId="0" borderId="19" xfId="0" applyNumberFormat="1" applyFont="1" applyFill="1" applyBorder="1" applyAlignment="1">
      <alignment horizontal="center" vertical="center"/>
    </xf>
    <xf numFmtId="2" fontId="12" fillId="0" borderId="34"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134" fillId="0" borderId="0" xfId="0" applyFont="1" applyFill="1" applyAlignment="1">
      <alignment horizontal="left" vertical="center" wrapText="1"/>
    </xf>
    <xf numFmtId="0" fontId="10" fillId="0" borderId="0" xfId="0" applyFont="1" applyFill="1" applyAlignment="1">
      <alignment horizontal="left" vertical="center" wrapText="1"/>
    </xf>
  </cellXfs>
  <cellStyles count="491">
    <cellStyle name="Normal" xfId="0"/>
    <cellStyle name="_ET_STYLE_NoName_00_" xfId="15"/>
    <cellStyle name="20% - Accent1" xfId="16"/>
    <cellStyle name="20% - Accent2" xfId="17"/>
    <cellStyle name="20% - Accent3" xfId="18"/>
    <cellStyle name="20% - Accent4" xfId="19"/>
    <cellStyle name="20% - Accent5" xfId="20"/>
    <cellStyle name="20% - Accent6" xfId="21"/>
    <cellStyle name="20% - 强调文字颜色 1 10" xfId="22"/>
    <cellStyle name="20% - 强调文字颜色 1 2" xfId="23"/>
    <cellStyle name="20% - 强调文字颜色 1 3" xfId="24"/>
    <cellStyle name="20% - 强调文字颜色 1 3 2" xfId="25"/>
    <cellStyle name="20% - 强调文字颜色 1 4" xfId="26"/>
    <cellStyle name="20% - 强调文字颜色 1 5" xfId="27"/>
    <cellStyle name="20% - 强调文字颜色 1 6" xfId="28"/>
    <cellStyle name="20% - 强调文字颜色 1 7" xfId="29"/>
    <cellStyle name="20% - 强调文字颜色 1 8" xfId="30"/>
    <cellStyle name="20% - 强调文字颜色 1 9" xfId="31"/>
    <cellStyle name="20% - 强调文字颜色 2 10" xfId="32"/>
    <cellStyle name="20% - 强调文字颜色 2 2" xfId="33"/>
    <cellStyle name="20% - 强调文字颜色 2 3" xfId="34"/>
    <cellStyle name="20% - 强调文字颜色 2 3 2" xfId="35"/>
    <cellStyle name="20% - 强调文字颜色 2 4" xfId="36"/>
    <cellStyle name="20% - 强调文字颜色 2 5" xfId="37"/>
    <cellStyle name="20% - 强调文字颜色 2 6" xfId="38"/>
    <cellStyle name="20% - 强调文字颜色 2 7" xfId="39"/>
    <cellStyle name="20% - 强调文字颜色 2 8" xfId="40"/>
    <cellStyle name="20% - 强调文字颜色 2 9" xfId="41"/>
    <cellStyle name="20% - 强调文字颜色 3 10" xfId="42"/>
    <cellStyle name="20% - 强调文字颜色 3 2" xfId="43"/>
    <cellStyle name="20% - 强调文字颜色 3 3" xfId="44"/>
    <cellStyle name="20% - 强调文字颜色 3 3 2" xfId="45"/>
    <cellStyle name="20% - 强调文字颜色 3 4" xfId="46"/>
    <cellStyle name="20% - 强调文字颜色 3 5" xfId="47"/>
    <cellStyle name="20% - 强调文字颜色 3 6" xfId="48"/>
    <cellStyle name="20% - 强调文字颜色 3 7" xfId="49"/>
    <cellStyle name="20% - 强调文字颜色 3 8" xfId="50"/>
    <cellStyle name="20% - 强调文字颜色 3 9" xfId="51"/>
    <cellStyle name="20% - 强调文字颜色 4 10" xfId="52"/>
    <cellStyle name="20% - 强调文字颜色 4 2" xfId="53"/>
    <cellStyle name="20% - 强调文字颜色 4 3" xfId="54"/>
    <cellStyle name="20% - 强调文字颜色 4 3 2" xfId="55"/>
    <cellStyle name="20% - 强调文字颜色 4 4" xfId="56"/>
    <cellStyle name="20% - 强调文字颜色 4 5" xfId="57"/>
    <cellStyle name="20% - 强调文字颜色 4 6" xfId="58"/>
    <cellStyle name="20% - 强调文字颜色 4 7" xfId="59"/>
    <cellStyle name="20% - 强调文字颜色 4 8" xfId="60"/>
    <cellStyle name="20% - 强调文字颜色 4 9" xfId="61"/>
    <cellStyle name="20% - 强调文字颜色 5 10" xfId="62"/>
    <cellStyle name="20% - 强调文字颜色 5 2" xfId="63"/>
    <cellStyle name="20% - 强调文字颜色 5 3" xfId="64"/>
    <cellStyle name="20% - 强调文字颜色 5 3 2" xfId="65"/>
    <cellStyle name="20% - 强调文字颜色 5 4" xfId="66"/>
    <cellStyle name="20% - 强调文字颜色 5 5" xfId="67"/>
    <cellStyle name="20% - 强调文字颜色 5 6" xfId="68"/>
    <cellStyle name="20% - 强调文字颜色 5 7" xfId="69"/>
    <cellStyle name="20% - 强调文字颜色 5 8" xfId="70"/>
    <cellStyle name="20% - 强调文字颜色 5 9" xfId="71"/>
    <cellStyle name="20% - 强调文字颜色 6 10" xfId="72"/>
    <cellStyle name="20% - 强调文字颜色 6 2" xfId="73"/>
    <cellStyle name="20% - 强调文字颜色 6 3" xfId="74"/>
    <cellStyle name="20% - 强调文字颜色 6 3 2" xfId="75"/>
    <cellStyle name="20% - 强调文字颜色 6 4" xfId="76"/>
    <cellStyle name="20% - 强调文字颜色 6 5" xfId="77"/>
    <cellStyle name="20% - 强调文字颜色 6 6" xfId="78"/>
    <cellStyle name="20% - 强调文字颜色 6 7" xfId="79"/>
    <cellStyle name="20% - 强调文字颜色 6 8" xfId="80"/>
    <cellStyle name="20% - 强调文字颜色 6 9" xfId="81"/>
    <cellStyle name="40% - Accent1" xfId="82"/>
    <cellStyle name="40% - Accent2" xfId="83"/>
    <cellStyle name="40% - Accent3" xfId="84"/>
    <cellStyle name="40% - Accent4" xfId="85"/>
    <cellStyle name="40% - Accent5" xfId="86"/>
    <cellStyle name="40% - Accent6" xfId="87"/>
    <cellStyle name="40% - 强调文字颜色 1 10" xfId="88"/>
    <cellStyle name="40% - 强调文字颜色 1 2" xfId="89"/>
    <cellStyle name="40% - 强调文字颜色 1 3" xfId="90"/>
    <cellStyle name="40% - 强调文字颜色 1 3 2" xfId="91"/>
    <cellStyle name="40% - 强调文字颜色 1 4" xfId="92"/>
    <cellStyle name="40% - 强调文字颜色 1 5" xfId="93"/>
    <cellStyle name="40% - 强调文字颜色 1 6" xfId="94"/>
    <cellStyle name="40% - 强调文字颜色 1 7" xfId="95"/>
    <cellStyle name="40% - 强调文字颜色 1 8" xfId="96"/>
    <cellStyle name="40% - 强调文字颜色 1 9" xfId="97"/>
    <cellStyle name="40% - 强调文字颜色 2 10" xfId="98"/>
    <cellStyle name="40% - 强调文字颜色 2 2" xfId="99"/>
    <cellStyle name="40% - 强调文字颜色 2 3" xfId="100"/>
    <cellStyle name="40% - 强调文字颜色 2 3 2" xfId="101"/>
    <cellStyle name="40% - 强调文字颜色 2 4" xfId="102"/>
    <cellStyle name="40% - 强调文字颜色 2 5" xfId="103"/>
    <cellStyle name="40% - 强调文字颜色 2 6" xfId="104"/>
    <cellStyle name="40% - 强调文字颜色 2 7" xfId="105"/>
    <cellStyle name="40% - 强调文字颜色 2 8" xfId="106"/>
    <cellStyle name="40% - 强调文字颜色 2 9" xfId="107"/>
    <cellStyle name="40% - 强调文字颜色 3 10" xfId="108"/>
    <cellStyle name="40% - 强调文字颜色 3 2" xfId="109"/>
    <cellStyle name="40% - 强调文字颜色 3 3" xfId="110"/>
    <cellStyle name="40% - 强调文字颜色 3 3 2" xfId="111"/>
    <cellStyle name="40% - 强调文字颜色 3 4" xfId="112"/>
    <cellStyle name="40% - 强调文字颜色 3 5" xfId="113"/>
    <cellStyle name="40% - 强调文字颜色 3 6" xfId="114"/>
    <cellStyle name="40% - 强调文字颜色 3 7" xfId="115"/>
    <cellStyle name="40% - 强调文字颜色 3 8" xfId="116"/>
    <cellStyle name="40% - 强调文字颜色 3 9" xfId="117"/>
    <cellStyle name="40% - 强调文字颜色 4 10" xfId="118"/>
    <cellStyle name="40% - 强调文字颜色 4 2" xfId="119"/>
    <cellStyle name="40% - 强调文字颜色 4 3" xfId="120"/>
    <cellStyle name="40% - 强调文字颜色 4 3 2" xfId="121"/>
    <cellStyle name="40% - 强调文字颜色 4 4" xfId="122"/>
    <cellStyle name="40% - 强调文字颜色 4 5" xfId="123"/>
    <cellStyle name="40% - 强调文字颜色 4 6" xfId="124"/>
    <cellStyle name="40% - 强调文字颜色 4 7" xfId="125"/>
    <cellStyle name="40% - 强调文字颜色 4 8" xfId="126"/>
    <cellStyle name="40% - 强调文字颜色 4 9" xfId="127"/>
    <cellStyle name="40% - 强调文字颜色 5 10" xfId="128"/>
    <cellStyle name="40% - 强调文字颜色 5 2" xfId="129"/>
    <cellStyle name="40% - 强调文字颜色 5 3" xfId="130"/>
    <cellStyle name="40% - 强调文字颜色 5 3 2" xfId="131"/>
    <cellStyle name="40% - 强调文字颜色 5 4" xfId="132"/>
    <cellStyle name="40% - 强调文字颜色 5 5" xfId="133"/>
    <cellStyle name="40% - 强调文字颜色 5 6" xfId="134"/>
    <cellStyle name="40% - 强调文字颜色 5 7" xfId="135"/>
    <cellStyle name="40% - 强调文字颜色 5 8" xfId="136"/>
    <cellStyle name="40% - 强调文字颜色 5 9" xfId="137"/>
    <cellStyle name="40% - 强调文字颜色 6 10" xfId="138"/>
    <cellStyle name="40% - 强调文字颜色 6 2" xfId="139"/>
    <cellStyle name="40% - 强调文字颜色 6 3" xfId="140"/>
    <cellStyle name="40% - 强调文字颜色 6 3 2" xfId="141"/>
    <cellStyle name="40% - 强调文字颜色 6 4" xfId="142"/>
    <cellStyle name="40% - 强调文字颜色 6 5" xfId="143"/>
    <cellStyle name="40% - 强调文字颜色 6 6" xfId="144"/>
    <cellStyle name="40% - 强调文字颜色 6 7" xfId="145"/>
    <cellStyle name="40% - 强调文字颜色 6 8" xfId="146"/>
    <cellStyle name="40% - 强调文字颜色 6 9" xfId="147"/>
    <cellStyle name="60% - Accent1" xfId="148"/>
    <cellStyle name="60% - Accent2" xfId="149"/>
    <cellStyle name="60% - Accent3" xfId="150"/>
    <cellStyle name="60% - Accent4" xfId="151"/>
    <cellStyle name="60% - Accent5" xfId="152"/>
    <cellStyle name="60% - Accent6" xfId="153"/>
    <cellStyle name="60% - 强调文字颜色 1 10" xfId="154"/>
    <cellStyle name="60% - 强调文字颜色 1 2" xfId="155"/>
    <cellStyle name="60% - 强调文字颜色 1 3" xfId="156"/>
    <cellStyle name="60% - 强调文字颜色 1 3 2" xfId="157"/>
    <cellStyle name="60% - 强调文字颜色 1 4" xfId="158"/>
    <cellStyle name="60% - 强调文字颜色 1 5" xfId="159"/>
    <cellStyle name="60% - 强调文字颜色 1 6" xfId="160"/>
    <cellStyle name="60% - 强调文字颜色 1 7" xfId="161"/>
    <cellStyle name="60% - 强调文字颜色 1 8" xfId="162"/>
    <cellStyle name="60% - 强调文字颜色 1 9" xfId="163"/>
    <cellStyle name="60% - 强调文字颜色 2 10" xfId="164"/>
    <cellStyle name="60% - 强调文字颜色 2 2" xfId="165"/>
    <cellStyle name="60% - 强调文字颜色 2 3" xfId="166"/>
    <cellStyle name="60% - 强调文字颜色 2 3 2" xfId="167"/>
    <cellStyle name="60% - 强调文字颜色 2 4" xfId="168"/>
    <cellStyle name="60% - 强调文字颜色 2 5" xfId="169"/>
    <cellStyle name="60% - 强调文字颜色 2 6" xfId="170"/>
    <cellStyle name="60% - 强调文字颜色 2 7" xfId="171"/>
    <cellStyle name="60% - 强调文字颜色 2 8" xfId="172"/>
    <cellStyle name="60% - 强调文字颜色 2 9" xfId="173"/>
    <cellStyle name="60% - 强调文字颜色 3 10" xfId="174"/>
    <cellStyle name="60% - 强调文字颜色 3 2" xfId="175"/>
    <cellStyle name="60% - 强调文字颜色 3 3" xfId="176"/>
    <cellStyle name="60% - 强调文字颜色 3 3 2" xfId="177"/>
    <cellStyle name="60% - 强调文字颜色 3 4" xfId="178"/>
    <cellStyle name="60% - 强调文字颜色 3 5" xfId="179"/>
    <cellStyle name="60% - 强调文字颜色 3 6" xfId="180"/>
    <cellStyle name="60% - 强调文字颜色 3 7" xfId="181"/>
    <cellStyle name="60% - 强调文字颜色 3 8" xfId="182"/>
    <cellStyle name="60% - 强调文字颜色 3 9" xfId="183"/>
    <cellStyle name="60% - 强调文字颜色 4 10" xfId="184"/>
    <cellStyle name="60% - 强调文字颜色 4 2" xfId="185"/>
    <cellStyle name="60% - 强调文字颜色 4 3" xfId="186"/>
    <cellStyle name="60% - 强调文字颜色 4 3 2" xfId="187"/>
    <cellStyle name="60% - 强调文字颜色 4 4" xfId="188"/>
    <cellStyle name="60% - 强调文字颜色 4 5" xfId="189"/>
    <cellStyle name="60% - 强调文字颜色 4 6" xfId="190"/>
    <cellStyle name="60% - 强调文字颜色 4 7" xfId="191"/>
    <cellStyle name="60% - 强调文字颜色 4 8" xfId="192"/>
    <cellStyle name="60% - 强调文字颜色 4 9" xfId="193"/>
    <cellStyle name="60% - 强调文字颜色 5 10" xfId="194"/>
    <cellStyle name="60% - 强调文字颜色 5 2" xfId="195"/>
    <cellStyle name="60% - 强调文字颜色 5 3" xfId="196"/>
    <cellStyle name="60% - 强调文字颜色 5 3 2" xfId="197"/>
    <cellStyle name="60% - 强调文字颜色 5 4" xfId="198"/>
    <cellStyle name="60% - 强调文字颜色 5 5" xfId="199"/>
    <cellStyle name="60% - 强调文字颜色 5 6" xfId="200"/>
    <cellStyle name="60% - 强调文字颜色 5 7" xfId="201"/>
    <cellStyle name="60% - 强调文字颜色 5 8" xfId="202"/>
    <cellStyle name="60% - 强调文字颜色 5 9" xfId="203"/>
    <cellStyle name="60% - 强调文字颜色 6 10" xfId="204"/>
    <cellStyle name="60% - 强调文字颜色 6 2" xfId="205"/>
    <cellStyle name="60% - 强调文字颜色 6 3" xfId="206"/>
    <cellStyle name="60% - 强调文字颜色 6 3 2" xfId="207"/>
    <cellStyle name="60% - 强调文字颜色 6 4" xfId="208"/>
    <cellStyle name="60% - 强调文字颜色 6 5" xfId="209"/>
    <cellStyle name="60% - 强调文字颜色 6 6" xfId="210"/>
    <cellStyle name="60% - 强调文字颜色 6 7" xfId="211"/>
    <cellStyle name="60% - 强调文字颜色 6 8" xfId="212"/>
    <cellStyle name="60% - 强调文字颜色 6 9" xfId="213"/>
    <cellStyle name="Accent1" xfId="214"/>
    <cellStyle name="Accent2" xfId="215"/>
    <cellStyle name="Accent3" xfId="216"/>
    <cellStyle name="Accent4" xfId="217"/>
    <cellStyle name="Accent5" xfId="218"/>
    <cellStyle name="Accent6" xfId="219"/>
    <cellStyle name="Bad" xfId="220"/>
    <cellStyle name="Calculation" xfId="221"/>
    <cellStyle name="Check Cell" xfId="222"/>
    <cellStyle name="Comma" xfId="223"/>
    <cellStyle name="Comma [0]" xfId="224"/>
    <cellStyle name="Currency" xfId="225"/>
    <cellStyle name="Currency [0]" xfId="226"/>
    <cellStyle name="Explanatory Text" xfId="227"/>
    <cellStyle name="Followed Hyperlink" xfId="228"/>
    <cellStyle name="Good" xfId="229"/>
    <cellStyle name="Heading 1" xfId="230"/>
    <cellStyle name="Heading 2" xfId="231"/>
    <cellStyle name="Heading 3" xfId="232"/>
    <cellStyle name="Heading 4" xfId="233"/>
    <cellStyle name="Hyperlink" xfId="234"/>
    <cellStyle name="Input" xfId="235"/>
    <cellStyle name="Linked Cell" xfId="236"/>
    <cellStyle name="Neutral" xfId="237"/>
    <cellStyle name="Normal 2" xfId="238"/>
    <cellStyle name="Note" xfId="239"/>
    <cellStyle name="Output" xfId="240"/>
    <cellStyle name="Percent" xfId="241"/>
    <cellStyle name="Title" xfId="242"/>
    <cellStyle name="Total" xfId="243"/>
    <cellStyle name="Warning Text" xfId="244"/>
    <cellStyle name="好 10" xfId="245"/>
    <cellStyle name="好 2" xfId="246"/>
    <cellStyle name="好 3" xfId="247"/>
    <cellStyle name="好 3 2" xfId="248"/>
    <cellStyle name="好 4" xfId="249"/>
    <cellStyle name="好 5" xfId="250"/>
    <cellStyle name="好 6" xfId="251"/>
    <cellStyle name="好 7" xfId="252"/>
    <cellStyle name="好 8" xfId="253"/>
    <cellStyle name="好 9" xfId="254"/>
    <cellStyle name="差 10" xfId="255"/>
    <cellStyle name="差 2" xfId="256"/>
    <cellStyle name="差 3" xfId="257"/>
    <cellStyle name="差 3 2" xfId="258"/>
    <cellStyle name="差 4" xfId="259"/>
    <cellStyle name="差 5" xfId="260"/>
    <cellStyle name="差 6" xfId="261"/>
    <cellStyle name="差 7" xfId="262"/>
    <cellStyle name="差 8" xfId="263"/>
    <cellStyle name="差 9" xfId="264"/>
    <cellStyle name="常规 10" xfId="265"/>
    <cellStyle name="常规 10 2" xfId="266"/>
    <cellStyle name="常规 11" xfId="267"/>
    <cellStyle name="常规 11 2" xfId="268"/>
    <cellStyle name="常规 12" xfId="269"/>
    <cellStyle name="常规 13" xfId="270"/>
    <cellStyle name="常规 14" xfId="271"/>
    <cellStyle name="常规 15" xfId="272"/>
    <cellStyle name="常规 16" xfId="273"/>
    <cellStyle name="常规 17" xfId="274"/>
    <cellStyle name="常规 18" xfId="275"/>
    <cellStyle name="常规 2" xfId="276"/>
    <cellStyle name="常规 2 2" xfId="277"/>
    <cellStyle name="常规 2 2 2" xfId="278"/>
    <cellStyle name="常规 2 4" xfId="279"/>
    <cellStyle name="常规 2 4 2" xfId="280"/>
    <cellStyle name="常规 3" xfId="281"/>
    <cellStyle name="常规 4" xfId="282"/>
    <cellStyle name="常规 4 2" xfId="283"/>
    <cellStyle name="常规 5" xfId="284"/>
    <cellStyle name="常规 5 2" xfId="285"/>
    <cellStyle name="常规 6" xfId="286"/>
    <cellStyle name="常规 6 2" xfId="287"/>
    <cellStyle name="常规 7" xfId="288"/>
    <cellStyle name="常规 7 2" xfId="289"/>
    <cellStyle name="常规 8" xfId="290"/>
    <cellStyle name="常规 9" xfId="291"/>
    <cellStyle name="常规 9 2" xfId="292"/>
    <cellStyle name="常规_LYC 2" xfId="293"/>
    <cellStyle name="强调文字颜色 1 10" xfId="294"/>
    <cellStyle name="强调文字颜色 1 2" xfId="295"/>
    <cellStyle name="强调文字颜色 1 3" xfId="296"/>
    <cellStyle name="强调文字颜色 1 3 2" xfId="297"/>
    <cellStyle name="强调文字颜色 1 4" xfId="298"/>
    <cellStyle name="强调文字颜色 1 5" xfId="299"/>
    <cellStyle name="强调文字颜色 1 6" xfId="300"/>
    <cellStyle name="强调文字颜色 1 7" xfId="301"/>
    <cellStyle name="强调文字颜色 1 8" xfId="302"/>
    <cellStyle name="强调文字颜色 1 9" xfId="303"/>
    <cellStyle name="强调文字颜色 2 10" xfId="304"/>
    <cellStyle name="强调文字颜色 2 2" xfId="305"/>
    <cellStyle name="强调文字颜色 2 3" xfId="306"/>
    <cellStyle name="强调文字颜色 2 3 2" xfId="307"/>
    <cellStyle name="强调文字颜色 2 4" xfId="308"/>
    <cellStyle name="强调文字颜色 2 5" xfId="309"/>
    <cellStyle name="强调文字颜色 2 6" xfId="310"/>
    <cellStyle name="强调文字颜色 2 7" xfId="311"/>
    <cellStyle name="强调文字颜色 2 8" xfId="312"/>
    <cellStyle name="强调文字颜色 2 9" xfId="313"/>
    <cellStyle name="强调文字颜色 3 10" xfId="314"/>
    <cellStyle name="强调文字颜色 3 2" xfId="315"/>
    <cellStyle name="强调文字颜色 3 3" xfId="316"/>
    <cellStyle name="强调文字颜色 3 3 2" xfId="317"/>
    <cellStyle name="强调文字颜色 3 4" xfId="318"/>
    <cellStyle name="强调文字颜色 3 5" xfId="319"/>
    <cellStyle name="强调文字颜色 3 6" xfId="320"/>
    <cellStyle name="强调文字颜色 3 7" xfId="321"/>
    <cellStyle name="强调文字颜色 3 8" xfId="322"/>
    <cellStyle name="强调文字颜色 3 9" xfId="323"/>
    <cellStyle name="强调文字颜色 4 10" xfId="324"/>
    <cellStyle name="强调文字颜色 4 2" xfId="325"/>
    <cellStyle name="强调文字颜色 4 3" xfId="326"/>
    <cellStyle name="强调文字颜色 4 3 2" xfId="327"/>
    <cellStyle name="强调文字颜色 4 4" xfId="328"/>
    <cellStyle name="强调文字颜色 4 5" xfId="329"/>
    <cellStyle name="强调文字颜色 4 6" xfId="330"/>
    <cellStyle name="强调文字颜色 4 7" xfId="331"/>
    <cellStyle name="强调文字颜色 4 8" xfId="332"/>
    <cellStyle name="强调文字颜色 4 9" xfId="333"/>
    <cellStyle name="强调文字颜色 5 10" xfId="334"/>
    <cellStyle name="强调文字颜色 5 2" xfId="335"/>
    <cellStyle name="强调文字颜色 5 3" xfId="336"/>
    <cellStyle name="强调文字颜色 5 3 2" xfId="337"/>
    <cellStyle name="强调文字颜色 5 4" xfId="338"/>
    <cellStyle name="强调文字颜色 5 5" xfId="339"/>
    <cellStyle name="强调文字颜色 5 6" xfId="340"/>
    <cellStyle name="强调文字颜色 5 7" xfId="341"/>
    <cellStyle name="强调文字颜色 5 8" xfId="342"/>
    <cellStyle name="强调文字颜色 5 9" xfId="343"/>
    <cellStyle name="强调文字颜色 6 10" xfId="344"/>
    <cellStyle name="强调文字颜色 6 2" xfId="345"/>
    <cellStyle name="强调文字颜色 6 3" xfId="346"/>
    <cellStyle name="强调文字颜色 6 3 2" xfId="347"/>
    <cellStyle name="强调文字颜色 6 4" xfId="348"/>
    <cellStyle name="强调文字颜色 6 5" xfId="349"/>
    <cellStyle name="强调文字颜色 6 6" xfId="350"/>
    <cellStyle name="强调文字颜色 6 7" xfId="351"/>
    <cellStyle name="强调文字颜色 6 8" xfId="352"/>
    <cellStyle name="强调文字颜色 6 9" xfId="353"/>
    <cellStyle name="标题 1 10" xfId="354"/>
    <cellStyle name="标题 1 2" xfId="355"/>
    <cellStyle name="标题 1 3" xfId="356"/>
    <cellStyle name="标题 1 3 2" xfId="357"/>
    <cellStyle name="标题 1 4" xfId="358"/>
    <cellStyle name="标题 1 5" xfId="359"/>
    <cellStyle name="标题 1 6" xfId="360"/>
    <cellStyle name="标题 1 7" xfId="361"/>
    <cellStyle name="标题 1 8" xfId="362"/>
    <cellStyle name="标题 1 9" xfId="363"/>
    <cellStyle name="标题 10" xfId="364"/>
    <cellStyle name="标题 11" xfId="365"/>
    <cellStyle name="标题 12" xfId="366"/>
    <cellStyle name="标题 13" xfId="367"/>
    <cellStyle name="标题 2 10" xfId="368"/>
    <cellStyle name="标题 2 2" xfId="369"/>
    <cellStyle name="标题 2 3" xfId="370"/>
    <cellStyle name="标题 2 3 2" xfId="371"/>
    <cellStyle name="标题 2 4" xfId="372"/>
    <cellStyle name="标题 2 5" xfId="373"/>
    <cellStyle name="标题 2 6" xfId="374"/>
    <cellStyle name="标题 2 7" xfId="375"/>
    <cellStyle name="标题 2 8" xfId="376"/>
    <cellStyle name="标题 2 9" xfId="377"/>
    <cellStyle name="标题 3 10" xfId="378"/>
    <cellStyle name="标题 3 2" xfId="379"/>
    <cellStyle name="标题 3 3" xfId="380"/>
    <cellStyle name="标题 3 3 2" xfId="381"/>
    <cellStyle name="标题 3 4" xfId="382"/>
    <cellStyle name="标题 3 5" xfId="383"/>
    <cellStyle name="标题 3 6" xfId="384"/>
    <cellStyle name="标题 3 7" xfId="385"/>
    <cellStyle name="标题 3 8" xfId="386"/>
    <cellStyle name="标题 3 9" xfId="387"/>
    <cellStyle name="标题 4 10" xfId="388"/>
    <cellStyle name="标题 4 2" xfId="389"/>
    <cellStyle name="标题 4 3" xfId="390"/>
    <cellStyle name="标题 4 3 2" xfId="391"/>
    <cellStyle name="标题 4 4" xfId="392"/>
    <cellStyle name="标题 4 5" xfId="393"/>
    <cellStyle name="标题 4 6" xfId="394"/>
    <cellStyle name="标题 4 7" xfId="395"/>
    <cellStyle name="标题 4 8" xfId="396"/>
    <cellStyle name="标题 4 9" xfId="397"/>
    <cellStyle name="标题 5" xfId="398"/>
    <cellStyle name="标题 5 2" xfId="399"/>
    <cellStyle name="标题 6" xfId="400"/>
    <cellStyle name="标题 6 2" xfId="401"/>
    <cellStyle name="标题 7" xfId="402"/>
    <cellStyle name="标题 8" xfId="403"/>
    <cellStyle name="标题 9" xfId="404"/>
    <cellStyle name="检查单元格 10" xfId="405"/>
    <cellStyle name="检查单元格 2" xfId="406"/>
    <cellStyle name="检查单元格 3" xfId="407"/>
    <cellStyle name="检查单元格 3 2" xfId="408"/>
    <cellStyle name="检查单元格 4" xfId="409"/>
    <cellStyle name="检查单元格 5" xfId="410"/>
    <cellStyle name="检查单元格 6" xfId="411"/>
    <cellStyle name="检查单元格 7" xfId="412"/>
    <cellStyle name="检查单元格 8" xfId="413"/>
    <cellStyle name="检查单元格 9" xfId="414"/>
    <cellStyle name="汇总 10" xfId="415"/>
    <cellStyle name="汇总 2" xfId="416"/>
    <cellStyle name="汇总 3" xfId="417"/>
    <cellStyle name="汇总 3 2" xfId="418"/>
    <cellStyle name="汇总 4" xfId="419"/>
    <cellStyle name="汇总 5" xfId="420"/>
    <cellStyle name="汇总 6" xfId="421"/>
    <cellStyle name="汇总 7" xfId="422"/>
    <cellStyle name="汇总 8" xfId="423"/>
    <cellStyle name="汇总 9" xfId="424"/>
    <cellStyle name="注释 10" xfId="425"/>
    <cellStyle name="注释 2" xfId="426"/>
    <cellStyle name="注释 3" xfId="427"/>
    <cellStyle name="注释 3 2" xfId="428"/>
    <cellStyle name="注释 4" xfId="429"/>
    <cellStyle name="注释 5" xfId="430"/>
    <cellStyle name="注释 6" xfId="431"/>
    <cellStyle name="注释 7" xfId="432"/>
    <cellStyle name="注释 8" xfId="433"/>
    <cellStyle name="注释 9" xfId="434"/>
    <cellStyle name="解释性文本 10" xfId="435"/>
    <cellStyle name="解释性文本 2" xfId="436"/>
    <cellStyle name="解释性文本 3" xfId="437"/>
    <cellStyle name="解释性文本 3 2" xfId="438"/>
    <cellStyle name="解释性文本 4" xfId="439"/>
    <cellStyle name="解释性文本 5" xfId="440"/>
    <cellStyle name="解释性文本 6" xfId="441"/>
    <cellStyle name="解释性文本 7" xfId="442"/>
    <cellStyle name="解释性文本 8" xfId="443"/>
    <cellStyle name="解释性文本 9" xfId="444"/>
    <cellStyle name="警告文本 10" xfId="445"/>
    <cellStyle name="警告文本 2" xfId="446"/>
    <cellStyle name="警告文本 3" xfId="447"/>
    <cellStyle name="警告文本 3 2" xfId="448"/>
    <cellStyle name="警告文本 4" xfId="449"/>
    <cellStyle name="警告文本 5" xfId="450"/>
    <cellStyle name="警告文本 6" xfId="451"/>
    <cellStyle name="警告文本 7" xfId="452"/>
    <cellStyle name="警告文本 8" xfId="453"/>
    <cellStyle name="警告文本 9" xfId="454"/>
    <cellStyle name="计算 10" xfId="455"/>
    <cellStyle name="计算 2" xfId="456"/>
    <cellStyle name="计算 3" xfId="457"/>
    <cellStyle name="计算 3 2" xfId="458"/>
    <cellStyle name="计算 4" xfId="459"/>
    <cellStyle name="计算 5" xfId="460"/>
    <cellStyle name="计算 6" xfId="461"/>
    <cellStyle name="计算 7" xfId="462"/>
    <cellStyle name="计算 8" xfId="463"/>
    <cellStyle name="计算 9" xfId="464"/>
    <cellStyle name="输入 10" xfId="465"/>
    <cellStyle name="输入 2" xfId="466"/>
    <cellStyle name="输入 3" xfId="467"/>
    <cellStyle name="输入 3 2" xfId="468"/>
    <cellStyle name="输入 4" xfId="469"/>
    <cellStyle name="输入 5" xfId="470"/>
    <cellStyle name="输入 6" xfId="471"/>
    <cellStyle name="输入 7" xfId="472"/>
    <cellStyle name="输入 8" xfId="473"/>
    <cellStyle name="输入 9" xfId="474"/>
    <cellStyle name="输出 10" xfId="475"/>
    <cellStyle name="输出 2" xfId="476"/>
    <cellStyle name="输出 3" xfId="477"/>
    <cellStyle name="输出 3 2" xfId="478"/>
    <cellStyle name="输出 4" xfId="479"/>
    <cellStyle name="输出 5" xfId="480"/>
    <cellStyle name="输出 6" xfId="481"/>
    <cellStyle name="输出 7" xfId="482"/>
    <cellStyle name="输出 8" xfId="483"/>
    <cellStyle name="输出 9" xfId="484"/>
    <cellStyle name="适中 10" xfId="485"/>
    <cellStyle name="适中 2" xfId="486"/>
    <cellStyle name="适中 3" xfId="487"/>
    <cellStyle name="适中 3 2" xfId="488"/>
    <cellStyle name="适中 4" xfId="489"/>
    <cellStyle name="适中 5" xfId="490"/>
    <cellStyle name="适中 6" xfId="491"/>
    <cellStyle name="适中 7" xfId="492"/>
    <cellStyle name="适中 8" xfId="493"/>
    <cellStyle name="适中 9" xfId="494"/>
    <cellStyle name="链接单元格 10" xfId="495"/>
    <cellStyle name="链接单元格 2" xfId="496"/>
    <cellStyle name="链接单元格 3" xfId="497"/>
    <cellStyle name="链接单元格 3 2" xfId="498"/>
    <cellStyle name="链接单元格 4" xfId="499"/>
    <cellStyle name="链接单元格 5" xfId="500"/>
    <cellStyle name="链接单元格 6" xfId="501"/>
    <cellStyle name="链接单元格 7" xfId="502"/>
    <cellStyle name="链接单元格 8" xfId="503"/>
    <cellStyle name="链接单元格 9" xfId="5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PK_Results!$A$27</c:f>
        </c:strRef>
      </c:tx>
      <c:layout>
        <c:manualLayout>
          <c:xMode val="factor"/>
          <c:yMode val="factor"/>
          <c:x val="0.0245"/>
          <c:y val="-0.009"/>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0195"/>
          <c:y val="0.06925"/>
          <c:w val="0.923"/>
          <c:h val="0.93875"/>
        </c:manualLayout>
      </c:layout>
      <c:scatterChart>
        <c:scatterStyle val="lineMarker"/>
        <c:varyColors val="0"/>
        <c:ser>
          <c:idx val="1"/>
          <c:order val="0"/>
          <c:tx>
            <c:strRef>
              <c:f>'Report Cover'!$B$19</c:f>
              <c:strCache>
                <c:ptCount val="1"/>
                <c:pt idx="0">
                  <c:v>IP</c:v>
                </c:pt>
              </c:strCache>
            </c:strRef>
          </c:tx>
          <c:spPr>
            <a:ln w="127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0066CC"/>
                </a:solidFill>
              </a:ln>
            </c:spPr>
          </c:marker>
          <c:xVal>
            <c:numRef>
              <c:f>PK_Results!$A$7:$A$9</c:f>
              <c:numCache/>
            </c:numRef>
          </c:xVal>
          <c:yVal>
            <c:numRef>
              <c:f>PK_Results!$E$7:$E$9</c:f>
              <c:numCache/>
            </c:numRef>
          </c:yVal>
          <c:smooth val="0"/>
        </c:ser>
        <c:axId val="12020768"/>
        <c:axId val="41078049"/>
      </c:scatterChart>
      <c:valAx>
        <c:axId val="12020768"/>
        <c:scaling>
          <c:orientation val="minMax"/>
          <c:max val="1"/>
          <c:min val="0"/>
        </c:scaling>
        <c:axPos val="b"/>
        <c:title>
          <c:tx>
            <c:rich>
              <a:bodyPr vert="horz" rot="0" anchor="ctr"/>
              <a:lstStyle/>
              <a:p>
                <a:pPr algn="ctr">
                  <a:defRPr/>
                </a:pPr>
                <a:r>
                  <a:rPr lang="en-US" cap="none" sz="1000" b="0" i="0" u="none" baseline="0">
                    <a:solidFill>
                      <a:srgbClr val="000000"/>
                    </a:solidFill>
                  </a:rPr>
                  <a:t>Time (hr)</a:t>
                </a:r>
              </a:p>
            </c:rich>
          </c:tx>
          <c:layout>
            <c:manualLayout>
              <c:xMode val="factor"/>
              <c:yMode val="factor"/>
              <c:x val="0.006"/>
              <c:y val="0.0015"/>
            </c:manualLayout>
          </c:layout>
          <c:overlay val="0"/>
          <c:spPr>
            <a:noFill/>
            <a:ln w="3175">
              <a:noFill/>
            </a:ln>
          </c:spPr>
        </c:title>
        <c:delete val="0"/>
        <c:numFmt formatCode="General" sourceLinked="0"/>
        <c:majorTickMark val="out"/>
        <c:minorTickMark val="none"/>
        <c:tickLblPos val="nextTo"/>
        <c:spPr>
          <a:ln w="3175">
            <a:solidFill>
              <a:srgbClr val="000000"/>
            </a:solidFill>
          </a:ln>
        </c:spPr>
        <c:crossAx val="41078049"/>
        <c:crossesAt val="0.1"/>
        <c:crossBetween val="midCat"/>
        <c:dispUnits/>
        <c:majorUnit val="0.25"/>
        <c:minorUnit val="0.2"/>
      </c:valAx>
      <c:valAx>
        <c:axId val="41078049"/>
        <c:scaling>
          <c:logBase val="10"/>
          <c:orientation val="minMax"/>
          <c:max val="10000"/>
          <c:min val="1"/>
        </c:scaling>
        <c:axPos val="l"/>
        <c:title>
          <c:tx>
            <c:rich>
              <a:bodyPr vert="horz" rot="-5400000" anchor="ctr"/>
              <a:lstStyle/>
              <a:p>
                <a:pPr algn="ctr">
                  <a:defRPr/>
                </a:pPr>
                <a:r>
                  <a:rPr lang="en-US" cap="none" sz="1000" b="0" i="0" u="none" baseline="0">
                    <a:solidFill>
                      <a:srgbClr val="000000"/>
                    </a:solidFill>
                  </a:rPr>
                  <a:t>Plasma Concentration (ng/mL)</a:t>
                </a:r>
              </a:p>
            </c:rich>
          </c:tx>
          <c:layout>
            <c:manualLayout>
              <c:xMode val="factor"/>
              <c:yMode val="factor"/>
              <c:x val="-0.01025"/>
              <c:y val="-0.02975"/>
            </c:manualLayout>
          </c:layout>
          <c:overlay val="0"/>
          <c:spPr>
            <a:noFill/>
            <a:ln w="3175">
              <a:noFill/>
            </a:ln>
          </c:spPr>
        </c:title>
        <c:delete val="0"/>
        <c:numFmt formatCode="@" sourceLinked="0"/>
        <c:majorTickMark val="out"/>
        <c:minorTickMark val="none"/>
        <c:tickLblPos val="nextTo"/>
        <c:spPr>
          <a:ln w="3175">
            <a:solidFill>
              <a:srgbClr val="000000"/>
            </a:solidFill>
          </a:ln>
        </c:spPr>
        <c:crossAx val="12020768"/>
        <c:crosses val="autoZero"/>
        <c:crossBetween val="midCat"/>
        <c:dispUnits/>
        <c:majorUnit val="10"/>
        <c:minorUnit val="10"/>
      </c:valAx>
      <c:spPr>
        <a:solidFill>
          <a:srgbClr val="FFFFFF"/>
        </a:solidFill>
        <a:ln w="3175">
          <a:noFill/>
        </a:ln>
      </c:spPr>
    </c:plotArea>
    <c:legend>
      <c:legendPos val="r"/>
      <c:layout>
        <c:manualLayout>
          <c:xMode val="edge"/>
          <c:yMode val="edge"/>
          <c:x val="0.82625"/>
          <c:y val="0.08025"/>
          <c:w val="0.10475"/>
          <c:h val="0.138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noFill/>
    <a:ln w="3175">
      <a:solidFill>
        <a:srgbClr val="666699"/>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PK_Results!$I$27</c:f>
        </c:strRef>
      </c:tx>
      <c:layout>
        <c:manualLayout>
          <c:xMode val="factor"/>
          <c:yMode val="factor"/>
          <c:x val="0.01125"/>
          <c:y val="-0.009"/>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021"/>
          <c:y val="0.06925"/>
          <c:w val="0.9205"/>
          <c:h val="0.90025"/>
        </c:manualLayout>
      </c:layout>
      <c:scatterChart>
        <c:scatterStyle val="lineMarker"/>
        <c:varyColors val="0"/>
        <c:ser>
          <c:idx val="1"/>
          <c:order val="0"/>
          <c:tx>
            <c:strRef>
              <c:f>'Report Cover'!$B$19</c:f>
              <c:strCache>
                <c:ptCount val="1"/>
                <c:pt idx="0">
                  <c:v>IP</c:v>
                </c:pt>
              </c:strCache>
            </c:strRef>
          </c:tx>
          <c:spPr>
            <a:ln w="127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0066CC"/>
                </a:solidFill>
              </a:ln>
            </c:spPr>
          </c:marker>
          <c:xVal>
            <c:numRef>
              <c:f>PK_Results!$I$7:$I$9</c:f>
              <c:numCache/>
            </c:numRef>
          </c:xVal>
          <c:yVal>
            <c:numRef>
              <c:f>PK_Results!$P$7:$P$9</c:f>
              <c:numCache/>
            </c:numRef>
          </c:yVal>
          <c:smooth val="0"/>
        </c:ser>
        <c:axId val="34158122"/>
        <c:axId val="38987643"/>
      </c:scatterChart>
      <c:valAx>
        <c:axId val="34158122"/>
        <c:scaling>
          <c:orientation val="minMax"/>
          <c:max val="1"/>
          <c:min val="0"/>
        </c:scaling>
        <c:axPos val="b"/>
        <c:title>
          <c:tx>
            <c:rich>
              <a:bodyPr vert="horz" rot="0" anchor="ctr"/>
              <a:lstStyle/>
              <a:p>
                <a:pPr algn="ctr">
                  <a:defRPr/>
                </a:pPr>
                <a:r>
                  <a:rPr lang="en-US" cap="none" sz="1000" b="0" i="0" u="none" baseline="0">
                    <a:solidFill>
                      <a:srgbClr val="000000"/>
                    </a:solidFill>
                  </a:rPr>
                  <a:t>Time (hr)</a:t>
                </a:r>
              </a:p>
            </c:rich>
          </c:tx>
          <c:layout>
            <c:manualLayout>
              <c:xMode val="factor"/>
              <c:yMode val="factor"/>
              <c:x val="-0.00375"/>
              <c:y val="-0.00075"/>
            </c:manualLayout>
          </c:layout>
          <c:overlay val="0"/>
          <c:spPr>
            <a:noFill/>
            <a:ln w="3175">
              <a:noFill/>
            </a:ln>
          </c:spPr>
        </c:title>
        <c:delete val="0"/>
        <c:numFmt formatCode="General" sourceLinked="0"/>
        <c:majorTickMark val="out"/>
        <c:minorTickMark val="none"/>
        <c:tickLblPos val="nextTo"/>
        <c:spPr>
          <a:ln w="3175">
            <a:solidFill>
              <a:srgbClr val="000000"/>
            </a:solidFill>
          </a:ln>
        </c:spPr>
        <c:crossAx val="38987643"/>
        <c:crossesAt val="0.1"/>
        <c:crossBetween val="midCat"/>
        <c:dispUnits/>
        <c:majorUnit val="0.25"/>
        <c:minorUnit val="0.2"/>
      </c:valAx>
      <c:valAx>
        <c:axId val="38987643"/>
        <c:scaling>
          <c:logBase val="10"/>
          <c:orientation val="minMax"/>
          <c:max val="10000"/>
          <c:min val="1"/>
        </c:scaling>
        <c:axPos val="l"/>
        <c:title>
          <c:tx>
            <c:rich>
              <a:bodyPr vert="horz" rot="-5400000" anchor="ctr"/>
              <a:lstStyle/>
              <a:p>
                <a:pPr algn="ctr">
                  <a:defRPr/>
                </a:pPr>
                <a:r>
                  <a:rPr lang="en-US" cap="none" sz="1000" b="0" i="0" u="none" baseline="0">
                    <a:solidFill>
                      <a:srgbClr val="000000"/>
                    </a:solidFill>
                  </a:rPr>
                  <a:t>Brain Concentration (ng/g)</a:t>
                </a:r>
              </a:p>
            </c:rich>
          </c:tx>
          <c:layout>
            <c:manualLayout>
              <c:xMode val="factor"/>
              <c:yMode val="factor"/>
              <c:x val="-0.01625"/>
              <c:y val="-0.01025"/>
            </c:manualLayout>
          </c:layout>
          <c:overlay val="0"/>
          <c:spPr>
            <a:noFill/>
            <a:ln w="3175">
              <a:noFill/>
            </a:ln>
          </c:spPr>
        </c:title>
        <c:delete val="0"/>
        <c:numFmt formatCode="@" sourceLinked="0"/>
        <c:majorTickMark val="out"/>
        <c:minorTickMark val="none"/>
        <c:tickLblPos val="nextTo"/>
        <c:spPr>
          <a:ln w="3175">
            <a:solidFill>
              <a:srgbClr val="000000"/>
            </a:solidFill>
          </a:ln>
        </c:spPr>
        <c:crossAx val="34158122"/>
        <c:crosses val="autoZero"/>
        <c:crossBetween val="midCat"/>
        <c:dispUnits/>
        <c:majorUnit val="10"/>
        <c:minorUnit val="10"/>
      </c:valAx>
      <c:spPr>
        <a:solidFill>
          <a:srgbClr val="FFFFFF"/>
        </a:solidFill>
        <a:ln w="3175">
          <a:noFill/>
        </a:ln>
      </c:spPr>
    </c:plotArea>
    <c:legend>
      <c:legendPos val="r"/>
      <c:layout>
        <c:manualLayout>
          <c:xMode val="edge"/>
          <c:yMode val="edge"/>
          <c:x val="0.824"/>
          <c:y val="0.08025"/>
          <c:w val="0.10475"/>
          <c:h val="0.138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noFill/>
    <a:ln w="3175">
      <a:solidFill>
        <a:srgbClr val="666699"/>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Ratio for plasma/brain vs time profile for SRI 42127  after 10 mg/kg IP in C57 bl/6 mice</a:t>
            </a:r>
          </a:p>
        </c:rich>
      </c:tx>
      <c:layout>
        <c:manualLayout>
          <c:xMode val="factor"/>
          <c:yMode val="factor"/>
          <c:x val="0.029"/>
          <c:y val="0"/>
        </c:manualLayout>
      </c:layout>
      <c:spPr>
        <a:noFill/>
        <a:ln w="3175">
          <a:noFill/>
        </a:ln>
      </c:spPr>
    </c:title>
    <c:plotArea>
      <c:layout>
        <c:manualLayout>
          <c:xMode val="edge"/>
          <c:yMode val="edge"/>
          <c:x val="0.048"/>
          <c:y val="0.06875"/>
          <c:w val="0.8965"/>
          <c:h val="0.9075"/>
        </c:manualLayout>
      </c:layout>
      <c:scatterChart>
        <c:scatterStyle val="lineMarker"/>
        <c:varyColors val="0"/>
        <c:ser>
          <c:idx val="1"/>
          <c:order val="0"/>
          <c:tx>
            <c:strRef>
              <c:f>'Report Cover'!$B$19</c:f>
              <c:strCache>
                <c:ptCount val="1"/>
                <c:pt idx="0">
                  <c:v>IP</c:v>
                </c:pt>
              </c:strCache>
            </c:strRef>
          </c:tx>
          <c:spPr>
            <a:ln w="127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0066CC"/>
                </a:solidFill>
              </a:ln>
            </c:spPr>
          </c:marker>
          <c:xVal>
            <c:numRef>
              <c:f>PK_Results!$B$46:$B$54</c:f>
              <c:numCache/>
            </c:numRef>
          </c:xVal>
          <c:yVal>
            <c:numRef>
              <c:f>PK_Results!$G$46:$G$54</c:f>
              <c:numCache/>
            </c:numRef>
          </c:yVal>
          <c:smooth val="0"/>
        </c:ser>
        <c:axId val="15344468"/>
        <c:axId val="3882485"/>
      </c:scatterChart>
      <c:valAx>
        <c:axId val="15344468"/>
        <c:scaling>
          <c:orientation val="minMax"/>
          <c:max val="1"/>
          <c:min val="0"/>
        </c:scaling>
        <c:axPos val="b"/>
        <c:title>
          <c:tx>
            <c:rich>
              <a:bodyPr vert="horz" rot="0" anchor="ctr"/>
              <a:lstStyle/>
              <a:p>
                <a:pPr algn="ctr">
                  <a:defRPr/>
                </a:pPr>
                <a:r>
                  <a:rPr lang="en-US" cap="none" sz="1000" b="0" i="0" u="none" baseline="0">
                    <a:solidFill>
                      <a:srgbClr val="000000"/>
                    </a:solidFill>
                  </a:rPr>
                  <a:t>Time (hr)</a:t>
                </a:r>
              </a:p>
            </c:rich>
          </c:tx>
          <c:layout>
            <c:manualLayout>
              <c:xMode val="factor"/>
              <c:yMode val="factor"/>
              <c:x val="-0.0035"/>
              <c:y val="0.0015"/>
            </c:manualLayout>
          </c:layout>
          <c:overlay val="0"/>
          <c:spPr>
            <a:noFill/>
            <a:ln w="3175">
              <a:noFill/>
            </a:ln>
          </c:spPr>
        </c:title>
        <c:delete val="0"/>
        <c:numFmt formatCode="General" sourceLinked="0"/>
        <c:majorTickMark val="out"/>
        <c:minorTickMark val="none"/>
        <c:tickLblPos val="nextTo"/>
        <c:spPr>
          <a:ln w="3175">
            <a:solidFill>
              <a:srgbClr val="000000"/>
            </a:solidFill>
          </a:ln>
        </c:spPr>
        <c:crossAx val="3882485"/>
        <c:crossesAt val="0.1"/>
        <c:crossBetween val="midCat"/>
        <c:dispUnits/>
        <c:majorUnit val="0.25"/>
        <c:minorUnit val="0.2"/>
      </c:valAx>
      <c:valAx>
        <c:axId val="3882485"/>
        <c:scaling>
          <c:logBase val="10"/>
          <c:orientation val="minMax"/>
          <c:max val="10"/>
          <c:min val="0.1"/>
        </c:scaling>
        <c:axPos val="l"/>
        <c:title>
          <c:tx>
            <c:rich>
              <a:bodyPr vert="horz" rot="-5400000" anchor="ctr"/>
              <a:lstStyle/>
              <a:p>
                <a:pPr algn="ctr">
                  <a:defRPr/>
                </a:pPr>
                <a:r>
                  <a:rPr lang="en-US" cap="none" sz="1000" b="0" i="0" u="none" baseline="0">
                    <a:solidFill>
                      <a:srgbClr val="000000"/>
                    </a:solidFill>
                  </a:rPr>
                  <a:t>Plasma Concentration (ng/mL)</a:t>
                </a:r>
              </a:p>
            </c:rich>
          </c:tx>
          <c:layout>
            <c:manualLayout>
              <c:xMode val="factor"/>
              <c:yMode val="factor"/>
              <c:x val="-0.0105"/>
              <c:y val="-0.02875"/>
            </c:manualLayout>
          </c:layout>
          <c:overlay val="0"/>
          <c:spPr>
            <a:noFill/>
            <a:ln w="3175">
              <a:noFill/>
            </a:ln>
          </c:spPr>
        </c:title>
        <c:delete val="0"/>
        <c:numFmt formatCode="@" sourceLinked="0"/>
        <c:majorTickMark val="out"/>
        <c:minorTickMark val="none"/>
        <c:tickLblPos val="nextTo"/>
        <c:spPr>
          <a:ln w="3175">
            <a:solidFill>
              <a:srgbClr val="000000"/>
            </a:solidFill>
          </a:ln>
        </c:spPr>
        <c:crossAx val="15344468"/>
        <c:crosses val="autoZero"/>
        <c:crossBetween val="midCat"/>
        <c:dispUnits/>
        <c:majorUnit val="1"/>
        <c:minorUnit val="1"/>
      </c:valAx>
      <c:spPr>
        <a:solidFill>
          <a:srgbClr val="FFFFFF"/>
        </a:solidFill>
        <a:ln w="3175">
          <a:noFill/>
        </a:ln>
      </c:spPr>
    </c:plotArea>
    <c:legend>
      <c:legendPos val="r"/>
      <c:layout>
        <c:manualLayout>
          <c:xMode val="edge"/>
          <c:yMode val="edge"/>
          <c:x val="0.82175"/>
          <c:y val="0.07525"/>
          <c:w val="0.10475"/>
          <c:h val="0.134"/>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noFill/>
    <a:ln w="3175">
      <a:solidFill>
        <a:srgbClr val="666699"/>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Ratio for brain/plasma vs time profile for SRI 42127  after 10 mg/kg IP in C57 bl/6 mice</a:t>
            </a:r>
          </a:p>
        </c:rich>
      </c:tx>
      <c:layout>
        <c:manualLayout>
          <c:xMode val="factor"/>
          <c:yMode val="factor"/>
          <c:x val="0.029"/>
          <c:y val="0"/>
        </c:manualLayout>
      </c:layout>
      <c:spPr>
        <a:noFill/>
        <a:ln w="3175">
          <a:noFill/>
        </a:ln>
      </c:spPr>
    </c:title>
    <c:plotArea>
      <c:layout>
        <c:manualLayout>
          <c:xMode val="edge"/>
          <c:yMode val="edge"/>
          <c:x val="0.04675"/>
          <c:y val="0.06875"/>
          <c:w val="0.89575"/>
          <c:h val="0.91175"/>
        </c:manualLayout>
      </c:layout>
      <c:scatterChart>
        <c:scatterStyle val="lineMarker"/>
        <c:varyColors val="0"/>
        <c:ser>
          <c:idx val="1"/>
          <c:order val="0"/>
          <c:tx>
            <c:strRef>
              <c:f>'Report Cover'!$B$19</c:f>
              <c:strCache>
                <c:ptCount val="1"/>
                <c:pt idx="0">
                  <c:v>IP</c:v>
                </c:pt>
              </c:strCache>
            </c:strRef>
          </c:tx>
          <c:spPr>
            <a:ln w="127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0066CC"/>
                </a:solidFill>
              </a:ln>
            </c:spPr>
          </c:marker>
          <c:xVal>
            <c:numRef>
              <c:f>PK_Results!$J$46:$J$54</c:f>
              <c:numCache/>
            </c:numRef>
          </c:xVal>
          <c:yVal>
            <c:numRef>
              <c:f>PK_Results!$O$46:$O$54</c:f>
              <c:numCache/>
            </c:numRef>
          </c:yVal>
          <c:smooth val="0"/>
        </c:ser>
        <c:axId val="34942366"/>
        <c:axId val="46045839"/>
      </c:scatterChart>
      <c:valAx>
        <c:axId val="34942366"/>
        <c:scaling>
          <c:orientation val="minMax"/>
          <c:max val="1"/>
          <c:min val="0"/>
        </c:scaling>
        <c:axPos val="b"/>
        <c:title>
          <c:tx>
            <c:rich>
              <a:bodyPr vert="horz" rot="0" anchor="ctr"/>
              <a:lstStyle/>
              <a:p>
                <a:pPr algn="ctr">
                  <a:defRPr/>
                </a:pPr>
                <a:r>
                  <a:rPr lang="en-US" cap="none" sz="1000" b="0" i="0" u="none" baseline="0">
                    <a:solidFill>
                      <a:srgbClr val="000000"/>
                    </a:solidFill>
                  </a:rPr>
                  <a:t>Time (hr)</a:t>
                </a:r>
              </a:p>
            </c:rich>
          </c:tx>
          <c:layout>
            <c:manualLayout>
              <c:xMode val="factor"/>
              <c:yMode val="factor"/>
              <c:x val="-0.00225"/>
              <c:y val="0.0015"/>
            </c:manualLayout>
          </c:layout>
          <c:overlay val="0"/>
          <c:spPr>
            <a:noFill/>
            <a:ln w="3175">
              <a:noFill/>
            </a:ln>
          </c:spPr>
        </c:title>
        <c:delete val="0"/>
        <c:numFmt formatCode="General" sourceLinked="0"/>
        <c:majorTickMark val="out"/>
        <c:minorTickMark val="none"/>
        <c:tickLblPos val="nextTo"/>
        <c:spPr>
          <a:ln w="3175">
            <a:solidFill>
              <a:srgbClr val="000000"/>
            </a:solidFill>
          </a:ln>
        </c:spPr>
        <c:crossAx val="46045839"/>
        <c:crossesAt val="0.1"/>
        <c:crossBetween val="midCat"/>
        <c:dispUnits/>
        <c:majorUnit val="0.25"/>
        <c:minorUnit val="0.2"/>
      </c:valAx>
      <c:valAx>
        <c:axId val="46045839"/>
        <c:scaling>
          <c:logBase val="10"/>
          <c:orientation val="minMax"/>
          <c:max val="10"/>
          <c:min val="0.1"/>
        </c:scaling>
        <c:axPos val="l"/>
        <c:title>
          <c:tx>
            <c:rich>
              <a:bodyPr vert="horz" rot="-5400000" anchor="ctr"/>
              <a:lstStyle/>
              <a:p>
                <a:pPr algn="ctr">
                  <a:defRPr/>
                </a:pPr>
                <a:r>
                  <a:rPr lang="en-US" cap="none" sz="1000" b="0" i="0" u="none" baseline="0">
                    <a:solidFill>
                      <a:srgbClr val="000000"/>
                    </a:solidFill>
                  </a:rPr>
                  <a:t>Plasma Concentration (ng/mL)</a:t>
                </a:r>
              </a:p>
            </c:rich>
          </c:tx>
          <c:layout>
            <c:manualLayout>
              <c:xMode val="factor"/>
              <c:yMode val="factor"/>
              <c:x val="-0.0105"/>
              <c:y val="-0.02875"/>
            </c:manualLayout>
          </c:layout>
          <c:overlay val="0"/>
          <c:spPr>
            <a:noFill/>
            <a:ln w="3175">
              <a:noFill/>
            </a:ln>
          </c:spPr>
        </c:title>
        <c:delete val="0"/>
        <c:numFmt formatCode="@" sourceLinked="0"/>
        <c:majorTickMark val="out"/>
        <c:minorTickMark val="none"/>
        <c:tickLblPos val="nextTo"/>
        <c:spPr>
          <a:ln w="3175">
            <a:solidFill>
              <a:srgbClr val="000000"/>
            </a:solidFill>
          </a:ln>
        </c:spPr>
        <c:crossAx val="34942366"/>
        <c:crosses val="autoZero"/>
        <c:crossBetween val="midCat"/>
        <c:dispUnits/>
        <c:majorUnit val="10"/>
        <c:minorUnit val="10"/>
      </c:valAx>
      <c:spPr>
        <a:solidFill>
          <a:srgbClr val="FFFFFF"/>
        </a:solidFill>
        <a:ln w="3175">
          <a:noFill/>
        </a:ln>
      </c:spPr>
    </c:plotArea>
    <c:legend>
      <c:legendPos val="r"/>
      <c:layout>
        <c:manualLayout>
          <c:xMode val="edge"/>
          <c:yMode val="edge"/>
          <c:x val="0.824"/>
          <c:y val="0.07525"/>
          <c:w val="0.10475"/>
          <c:h val="0.134"/>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noFill/>
    <a:ln w="3175">
      <a:solidFill>
        <a:srgbClr val="666699"/>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2</xdr:row>
      <xdr:rowOff>238125</xdr:rowOff>
    </xdr:to>
    <xdr:pic>
      <xdr:nvPicPr>
        <xdr:cNvPr id="1" name="图片 1"/>
        <xdr:cNvPicPr preferRelativeResize="1">
          <a:picLocks noChangeAspect="1"/>
        </xdr:cNvPicPr>
      </xdr:nvPicPr>
      <xdr:blipFill>
        <a:blip r:embed="rId1"/>
        <a:stretch>
          <a:fillRect/>
        </a:stretch>
      </xdr:blipFill>
      <xdr:spPr>
        <a:xfrm>
          <a:off x="0" y="0"/>
          <a:ext cx="17526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26</xdr:row>
      <xdr:rowOff>0</xdr:rowOff>
    </xdr:from>
    <xdr:ext cx="5000625" cy="3019425"/>
    <xdr:graphicFrame>
      <xdr:nvGraphicFramePr>
        <xdr:cNvPr id="1" name="Chart 8"/>
        <xdr:cNvGraphicFramePr/>
      </xdr:nvGraphicFramePr>
      <xdr:xfrm>
        <a:off x="0" y="6400800"/>
        <a:ext cx="5000625" cy="3019425"/>
      </xdr:xfrm>
      <a:graphic>
        <a:graphicData uri="http://schemas.openxmlformats.org/drawingml/2006/chart">
          <c:chart xmlns:c="http://schemas.openxmlformats.org/drawingml/2006/chart" r:id="rId1"/>
        </a:graphicData>
      </a:graphic>
    </xdr:graphicFrame>
    <xdr:clientData/>
  </xdr:oneCellAnchor>
  <xdr:oneCellAnchor>
    <xdr:from>
      <xdr:col>8</xdr:col>
      <xdr:colOff>0</xdr:colOff>
      <xdr:row>26</xdr:row>
      <xdr:rowOff>0</xdr:rowOff>
    </xdr:from>
    <xdr:ext cx="5038725" cy="3019425"/>
    <xdr:graphicFrame>
      <xdr:nvGraphicFramePr>
        <xdr:cNvPr id="2" name="Chart 8"/>
        <xdr:cNvGraphicFramePr/>
      </xdr:nvGraphicFramePr>
      <xdr:xfrm>
        <a:off x="6553200" y="6400800"/>
        <a:ext cx="5038725" cy="3019425"/>
      </xdr:xfrm>
      <a:graphic>
        <a:graphicData uri="http://schemas.openxmlformats.org/drawingml/2006/chart">
          <c:chart xmlns:c="http://schemas.openxmlformats.org/drawingml/2006/chart" r:id="rId2"/>
        </a:graphicData>
      </a:graphic>
    </xdr:graphicFrame>
    <xdr:clientData/>
  </xdr:oneCellAnchor>
  <xdr:oneCellAnchor>
    <xdr:from>
      <xdr:col>0</xdr:col>
      <xdr:colOff>0</xdr:colOff>
      <xdr:row>55</xdr:row>
      <xdr:rowOff>0</xdr:rowOff>
    </xdr:from>
    <xdr:ext cx="5000625" cy="3086100"/>
    <xdr:graphicFrame>
      <xdr:nvGraphicFramePr>
        <xdr:cNvPr id="3" name="Chart 8"/>
        <xdr:cNvGraphicFramePr/>
      </xdr:nvGraphicFramePr>
      <xdr:xfrm>
        <a:off x="0" y="12925425"/>
        <a:ext cx="5000625" cy="3086100"/>
      </xdr:xfrm>
      <a:graphic>
        <a:graphicData uri="http://schemas.openxmlformats.org/drawingml/2006/chart">
          <c:chart xmlns:c="http://schemas.openxmlformats.org/drawingml/2006/chart" r:id="rId3"/>
        </a:graphicData>
      </a:graphic>
    </xdr:graphicFrame>
    <xdr:clientData/>
  </xdr:oneCellAnchor>
  <xdr:oneCellAnchor>
    <xdr:from>
      <xdr:col>8</xdr:col>
      <xdr:colOff>0</xdr:colOff>
      <xdr:row>55</xdr:row>
      <xdr:rowOff>0</xdr:rowOff>
    </xdr:from>
    <xdr:ext cx="5038725" cy="3086100"/>
    <xdr:graphicFrame>
      <xdr:nvGraphicFramePr>
        <xdr:cNvPr id="4" name="Chart 8"/>
        <xdr:cNvGraphicFramePr/>
      </xdr:nvGraphicFramePr>
      <xdr:xfrm>
        <a:off x="6553200" y="12925425"/>
        <a:ext cx="5038725" cy="3086100"/>
      </xdr:xfrm>
      <a:graphic>
        <a:graphicData uri="http://schemas.openxmlformats.org/drawingml/2006/chart">
          <c:chart xmlns:c="http://schemas.openxmlformats.org/drawingml/2006/chart" r:id="rId4"/>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43"/>
  <sheetViews>
    <sheetView zoomScale="75" zoomScaleNormal="75" zoomScaleSheetLayoutView="75" workbookViewId="0" topLeftCell="A1">
      <selection activeCell="A1" sqref="A1"/>
    </sheetView>
  </sheetViews>
  <sheetFormatPr defaultColWidth="9.140625" defaultRowHeight="12.75"/>
  <cols>
    <col min="1" max="1" width="28.7109375" style="9" customWidth="1"/>
    <col min="2" max="2" width="15.7109375" style="9" customWidth="1"/>
    <col min="3" max="3" width="20.140625" style="9" customWidth="1"/>
    <col min="4" max="4" width="67.421875" style="9" customWidth="1"/>
    <col min="5" max="5" width="12.28125" style="9" customWidth="1"/>
    <col min="6" max="6" width="37.28125" style="9" customWidth="1"/>
    <col min="7" max="7" width="30.28125" style="9" customWidth="1"/>
    <col min="8" max="8" width="4.421875" style="9" customWidth="1"/>
    <col min="9" max="16384" width="9.140625" style="9" customWidth="1"/>
  </cols>
  <sheetData>
    <row r="1" spans="1:7" ht="15">
      <c r="A1" s="2"/>
      <c r="B1" s="2"/>
      <c r="C1" s="2"/>
      <c r="D1" s="2"/>
      <c r="E1" s="2"/>
      <c r="F1" s="2"/>
      <c r="G1" s="2"/>
    </row>
    <row r="2" spans="1:7" ht="9" customHeight="1">
      <c r="A2" s="2"/>
      <c r="B2" s="2"/>
      <c r="C2" s="2"/>
      <c r="D2" s="2"/>
      <c r="E2" s="2"/>
      <c r="F2" s="2"/>
      <c r="G2" s="2"/>
    </row>
    <row r="3" spans="1:7" ht="21" customHeight="1" thickBot="1">
      <c r="A3" s="273" t="s">
        <v>117</v>
      </c>
      <c r="B3" s="274"/>
      <c r="C3" s="274"/>
      <c r="D3" s="274"/>
      <c r="E3" s="274"/>
      <c r="F3" s="274"/>
      <c r="G3" s="274"/>
    </row>
    <row r="4" spans="1:7" s="13" customFormat="1" ht="21" customHeight="1" thickBot="1">
      <c r="A4" s="275" t="str">
        <f>CONCATENATE("Title: Pharmacokinetics of ",'Report Cover'!B12," Following a Single IP Administration to ",'Report Cover'!G17,"")</f>
        <v>Title: Pharmacokinetics of SRI 42127  Following a Single IP Administration to C57 bl/6 mice</v>
      </c>
      <c r="B4" s="276"/>
      <c r="C4" s="276"/>
      <c r="D4" s="276"/>
      <c r="E4" s="276"/>
      <c r="F4" s="276"/>
      <c r="G4" s="276"/>
    </row>
    <row r="5" spans="1:7" ht="15.75">
      <c r="A5" s="57"/>
      <c r="B5" s="277"/>
      <c r="C5" s="277"/>
      <c r="D5" s="58"/>
      <c r="E5" s="125" t="s">
        <v>23</v>
      </c>
      <c r="F5" s="59"/>
      <c r="G5" s="60"/>
    </row>
    <row r="6" spans="1:7" s="13" customFormat="1" ht="15.75">
      <c r="A6" s="61" t="s">
        <v>63</v>
      </c>
      <c r="B6" s="278" t="s">
        <v>167</v>
      </c>
      <c r="C6" s="278"/>
      <c r="D6" s="278"/>
      <c r="E6" s="62"/>
      <c r="F6" s="61" t="s">
        <v>59</v>
      </c>
      <c r="G6" s="70" t="s">
        <v>165</v>
      </c>
    </row>
    <row r="7" spans="1:7" s="13" customFormat="1" ht="15.75">
      <c r="A7" s="61" t="s">
        <v>24</v>
      </c>
      <c r="B7" s="264" t="s">
        <v>319</v>
      </c>
      <c r="C7" s="264"/>
      <c r="D7" s="264"/>
      <c r="E7" s="62"/>
      <c r="F7" s="61" t="s">
        <v>60</v>
      </c>
      <c r="G7" s="70" t="s">
        <v>166</v>
      </c>
    </row>
    <row r="8" spans="1:7" s="13" customFormat="1" ht="15.75">
      <c r="A8" s="61" t="s">
        <v>25</v>
      </c>
      <c r="B8" s="264" t="s">
        <v>64</v>
      </c>
      <c r="C8" s="264"/>
      <c r="D8" s="264"/>
      <c r="E8" s="62"/>
      <c r="F8" s="61" t="s">
        <v>26</v>
      </c>
      <c r="G8" s="72" t="s">
        <v>322</v>
      </c>
    </row>
    <row r="9" spans="1:7" s="13" customFormat="1" ht="15.75">
      <c r="A9" s="61" t="s">
        <v>27</v>
      </c>
      <c r="B9" s="264"/>
      <c r="C9" s="264"/>
      <c r="D9" s="264"/>
      <c r="E9" s="64"/>
      <c r="F9" s="61" t="s">
        <v>61</v>
      </c>
      <c r="G9" s="70" t="s">
        <v>162</v>
      </c>
    </row>
    <row r="10" spans="1:12" ht="16.5" thickBot="1">
      <c r="A10" s="65"/>
      <c r="B10" s="265"/>
      <c r="C10" s="265"/>
      <c r="D10" s="65"/>
      <c r="E10" s="65"/>
      <c r="F10" s="65"/>
      <c r="G10" s="66"/>
      <c r="L10" s="9" t="s">
        <v>148</v>
      </c>
    </row>
    <row r="11" spans="1:7" ht="15.75">
      <c r="A11" s="57"/>
      <c r="B11" s="57"/>
      <c r="C11" s="57"/>
      <c r="D11" s="67"/>
      <c r="E11" s="126" t="s">
        <v>28</v>
      </c>
      <c r="F11" s="57"/>
      <c r="G11" s="68"/>
    </row>
    <row r="12" spans="1:7" ht="15.75">
      <c r="A12" s="69" t="s">
        <v>29</v>
      </c>
      <c r="B12" s="278" t="s">
        <v>225</v>
      </c>
      <c r="C12" s="278"/>
      <c r="D12" s="278"/>
      <c r="E12" s="57"/>
      <c r="F12" s="69" t="s">
        <v>30</v>
      </c>
      <c r="G12" s="70">
        <v>348.41</v>
      </c>
    </row>
    <row r="13" spans="1:7" ht="15.75">
      <c r="A13" s="69" t="s">
        <v>115</v>
      </c>
      <c r="B13" s="269" t="s">
        <v>55</v>
      </c>
      <c r="C13" s="269"/>
      <c r="D13" s="269"/>
      <c r="E13" s="57"/>
      <c r="F13" s="69" t="s">
        <v>31</v>
      </c>
      <c r="G13" s="70">
        <v>348.41</v>
      </c>
    </row>
    <row r="14" spans="1:7" ht="15.75">
      <c r="A14" s="69" t="s">
        <v>32</v>
      </c>
      <c r="B14" s="270" t="s">
        <v>249</v>
      </c>
      <c r="C14" s="270"/>
      <c r="D14" s="270"/>
      <c r="E14" s="57"/>
      <c r="F14" s="69" t="s">
        <v>153</v>
      </c>
      <c r="G14" s="72">
        <f>G13/G12</f>
        <v>1</v>
      </c>
    </row>
    <row r="15" spans="1:7" ht="16.5" thickBot="1">
      <c r="A15" s="73"/>
      <c r="B15" s="65"/>
      <c r="C15" s="65"/>
      <c r="D15" s="65"/>
      <c r="E15" s="65"/>
      <c r="F15" s="65"/>
      <c r="G15" s="66"/>
    </row>
    <row r="16" spans="1:7" ht="15.75">
      <c r="A16" s="57"/>
      <c r="B16" s="268"/>
      <c r="C16" s="268"/>
      <c r="D16" s="67"/>
      <c r="E16" s="126" t="s">
        <v>33</v>
      </c>
      <c r="F16" s="57"/>
      <c r="G16" s="68"/>
    </row>
    <row r="17" spans="1:7" ht="15.75">
      <c r="A17" s="69" t="s">
        <v>34</v>
      </c>
      <c r="B17" s="261" t="s">
        <v>245</v>
      </c>
      <c r="C17" s="261"/>
      <c r="D17" s="261"/>
      <c r="E17" s="75"/>
      <c r="F17" s="10" t="s">
        <v>35</v>
      </c>
      <c r="G17" s="74" t="s">
        <v>308</v>
      </c>
    </row>
    <row r="18" spans="1:7" ht="15.75">
      <c r="A18" s="69" t="s">
        <v>36</v>
      </c>
      <c r="B18" s="270">
        <v>3</v>
      </c>
      <c r="C18" s="270"/>
      <c r="D18" s="270"/>
      <c r="E18" s="75"/>
      <c r="F18" s="10" t="s">
        <v>37</v>
      </c>
      <c r="G18" s="71" t="s">
        <v>130</v>
      </c>
    </row>
    <row r="19" spans="1:7" ht="16.5">
      <c r="A19" s="69" t="s">
        <v>38</v>
      </c>
      <c r="B19" s="77" t="s">
        <v>168</v>
      </c>
      <c r="C19" s="63">
        <v>10</v>
      </c>
      <c r="D19" s="77" t="s">
        <v>65</v>
      </c>
      <c r="E19" s="78"/>
      <c r="F19" s="79" t="s">
        <v>79</v>
      </c>
      <c r="G19" s="80" t="s">
        <v>248</v>
      </c>
    </row>
    <row r="20" spans="1:7" ht="15.75">
      <c r="A20" s="69"/>
      <c r="B20" s="82"/>
      <c r="C20" s="100"/>
      <c r="D20" s="78"/>
      <c r="E20" s="78"/>
      <c r="G20" s="81"/>
    </row>
    <row r="21" spans="1:7" ht="15.75">
      <c r="A21" s="69" t="s">
        <v>39</v>
      </c>
      <c r="B21" s="77" t="str">
        <f>B19</f>
        <v>IP</v>
      </c>
      <c r="C21" s="77" t="s">
        <v>321</v>
      </c>
      <c r="D21" s="77"/>
      <c r="E21" s="78"/>
      <c r="F21" s="19"/>
      <c r="G21" s="81"/>
    </row>
    <row r="22" spans="1:7" ht="15.75">
      <c r="A22" s="60"/>
      <c r="B22" s="83"/>
      <c r="C22" s="85"/>
      <c r="D22" s="85"/>
      <c r="E22" s="78"/>
      <c r="F22" s="78"/>
      <c r="G22" s="81"/>
    </row>
    <row r="23" spans="1:7" ht="15.75">
      <c r="A23" s="69" t="s">
        <v>62</v>
      </c>
      <c r="B23" s="77" t="str">
        <f>B19</f>
        <v>IP</v>
      </c>
      <c r="C23" s="71">
        <v>2</v>
      </c>
      <c r="D23" s="86" t="s">
        <v>66</v>
      </c>
      <c r="E23" s="87"/>
      <c r="F23" s="88"/>
      <c r="G23" s="60"/>
    </row>
    <row r="24" spans="1:7" ht="15.75">
      <c r="A24" s="69"/>
      <c r="B24" s="89"/>
      <c r="C24" s="85"/>
      <c r="D24" s="85"/>
      <c r="E24" s="87"/>
      <c r="F24" s="3"/>
      <c r="G24" s="60"/>
    </row>
    <row r="25" spans="1:7" ht="15.75">
      <c r="A25" s="69" t="s">
        <v>144</v>
      </c>
      <c r="B25" s="77" t="str">
        <f>B19</f>
        <v>IP</v>
      </c>
      <c r="C25" s="77" t="s">
        <v>305</v>
      </c>
      <c r="D25" s="77"/>
      <c r="E25" s="87"/>
      <c r="F25" s="3"/>
      <c r="G25" s="60"/>
    </row>
    <row r="26" spans="1:7" ht="15.75">
      <c r="A26" s="69"/>
      <c r="B26" s="36"/>
      <c r="C26" s="19"/>
      <c r="D26" s="19"/>
      <c r="E26" s="87"/>
      <c r="F26" s="3"/>
      <c r="G26" s="60"/>
    </row>
    <row r="27" spans="1:7" ht="15.75" customHeight="1">
      <c r="A27" s="69" t="s">
        <v>67</v>
      </c>
      <c r="B27" s="267" t="s">
        <v>253</v>
      </c>
      <c r="C27" s="267"/>
      <c r="D27" s="267"/>
      <c r="E27" s="78"/>
      <c r="F27" s="90"/>
      <c r="G27" s="60"/>
    </row>
    <row r="28" spans="1:7" ht="15.75">
      <c r="A28" s="57"/>
      <c r="B28" s="91"/>
      <c r="C28" s="91"/>
      <c r="D28" s="91"/>
      <c r="E28" s="91"/>
      <c r="F28" s="91"/>
      <c r="G28" s="92"/>
    </row>
    <row r="29" spans="1:7" ht="18" customHeight="1">
      <c r="A29" s="93" t="s">
        <v>40</v>
      </c>
      <c r="B29" s="262" t="s">
        <v>156</v>
      </c>
      <c r="C29" s="262"/>
      <c r="D29" s="262"/>
      <c r="E29" s="262"/>
      <c r="F29" s="262"/>
      <c r="G29" s="94"/>
    </row>
    <row r="30" spans="1:7" ht="15.75">
      <c r="A30" s="91"/>
      <c r="B30" s="94"/>
      <c r="C30" s="94"/>
      <c r="D30" s="94"/>
      <c r="E30" s="94"/>
      <c r="F30" s="94"/>
      <c r="G30" s="94"/>
    </row>
    <row r="31" spans="1:7" ht="16.5" thickBot="1">
      <c r="A31" s="65"/>
      <c r="B31" s="65"/>
      <c r="C31" s="65"/>
      <c r="D31" s="65"/>
      <c r="E31" s="65"/>
      <c r="F31" s="65"/>
      <c r="G31" s="66"/>
    </row>
    <row r="32" spans="1:7" ht="15.75">
      <c r="A32" s="57"/>
      <c r="B32" s="95"/>
      <c r="C32" s="57"/>
      <c r="D32" s="96"/>
      <c r="E32" s="127" t="s">
        <v>41</v>
      </c>
      <c r="F32" s="57"/>
      <c r="G32" s="60"/>
    </row>
    <row r="33" spans="1:8" ht="47.25" customHeight="1">
      <c r="A33" s="97" t="s">
        <v>42</v>
      </c>
      <c r="B33" s="85" t="s">
        <v>154</v>
      </c>
      <c r="C33" s="266" t="s">
        <v>169</v>
      </c>
      <c r="D33" s="266"/>
      <c r="E33" s="266"/>
      <c r="F33" s="266"/>
      <c r="G33" s="266"/>
      <c r="H33" s="266"/>
    </row>
    <row r="34" spans="1:8" ht="15.75" customHeight="1">
      <c r="A34" s="10"/>
      <c r="B34" s="84" t="s">
        <v>43</v>
      </c>
      <c r="C34" s="266" t="s">
        <v>170</v>
      </c>
      <c r="D34" s="266"/>
      <c r="E34" s="266"/>
      <c r="F34" s="266"/>
      <c r="G34" s="266"/>
      <c r="H34" s="266"/>
    </row>
    <row r="35" spans="1:8" ht="15.75" customHeight="1">
      <c r="A35" s="10"/>
      <c r="B35" s="85" t="s">
        <v>44</v>
      </c>
      <c r="C35" s="263" t="s">
        <v>304</v>
      </c>
      <c r="D35" s="263"/>
      <c r="E35" s="263"/>
      <c r="F35" s="263"/>
      <c r="G35" s="263"/>
      <c r="H35" s="263"/>
    </row>
    <row r="36" spans="1:8" ht="15" customHeight="1">
      <c r="A36" s="87"/>
      <c r="B36" s="271" t="s">
        <v>45</v>
      </c>
      <c r="C36" s="183" t="s">
        <v>151</v>
      </c>
      <c r="D36" s="266" t="s">
        <v>68</v>
      </c>
      <c r="E36" s="266"/>
      <c r="F36" s="266"/>
      <c r="G36" s="266"/>
      <c r="H36" s="266"/>
    </row>
    <row r="37" spans="1:8" ht="15" customHeight="1">
      <c r="A37" s="87"/>
      <c r="B37" s="272"/>
      <c r="C37" s="183" t="s">
        <v>152</v>
      </c>
      <c r="D37" s="266" t="s">
        <v>69</v>
      </c>
      <c r="E37" s="266"/>
      <c r="F37" s="266"/>
      <c r="G37" s="266"/>
      <c r="H37" s="266"/>
    </row>
    <row r="38" spans="1:7" ht="15" customHeight="1">
      <c r="A38" s="57"/>
      <c r="B38" s="84" t="s">
        <v>46</v>
      </c>
      <c r="C38" s="266" t="s">
        <v>50</v>
      </c>
      <c r="D38" s="266"/>
      <c r="E38" s="266"/>
      <c r="F38" s="266"/>
      <c r="G38" s="266"/>
    </row>
    <row r="39" spans="1:7" ht="15.75">
      <c r="A39" s="57"/>
      <c r="B39" s="98"/>
      <c r="C39" s="99"/>
      <c r="D39" s="99"/>
      <c r="E39" s="99"/>
      <c r="F39" s="99"/>
      <c r="G39" s="99"/>
    </row>
    <row r="40" spans="1:7" ht="15.75">
      <c r="A40" s="69" t="s">
        <v>47</v>
      </c>
      <c r="B40" s="82" t="s">
        <v>303</v>
      </c>
      <c r="C40" s="78"/>
      <c r="D40" s="78"/>
      <c r="E40" s="78"/>
      <c r="F40" s="100"/>
      <c r="G40" s="68"/>
    </row>
    <row r="41" spans="1:7" ht="15.75">
      <c r="A41" s="69" t="s">
        <v>48</v>
      </c>
      <c r="B41" s="188" t="s">
        <v>163</v>
      </c>
      <c r="C41" s="55"/>
      <c r="D41" s="55"/>
      <c r="E41" s="55"/>
      <c r="F41" s="90"/>
      <c r="G41" s="68"/>
    </row>
    <row r="42" spans="1:7" ht="15.75">
      <c r="A42" s="57"/>
      <c r="B42" s="76"/>
      <c r="C42" s="57"/>
      <c r="D42" s="57"/>
      <c r="E42" s="57"/>
      <c r="F42" s="57"/>
      <c r="G42" s="60"/>
    </row>
    <row r="43" spans="1:7" ht="16.5" thickBot="1">
      <c r="A43" s="101" t="s">
        <v>49</v>
      </c>
      <c r="B43" s="102"/>
      <c r="C43" s="103"/>
      <c r="D43" s="103"/>
      <c r="E43" s="103"/>
      <c r="F43" s="103"/>
      <c r="G43" s="103"/>
    </row>
  </sheetData>
  <sheetProtection/>
  <mergeCells count="23">
    <mergeCell ref="A3:G3"/>
    <mergeCell ref="A4:G4"/>
    <mergeCell ref="B5:C5"/>
    <mergeCell ref="B8:D8"/>
    <mergeCell ref="B6:D6"/>
    <mergeCell ref="B12:D12"/>
    <mergeCell ref="C38:G38"/>
    <mergeCell ref="B27:D27"/>
    <mergeCell ref="B16:C16"/>
    <mergeCell ref="B13:D13"/>
    <mergeCell ref="B14:D14"/>
    <mergeCell ref="B18:D18"/>
    <mergeCell ref="B36:B37"/>
    <mergeCell ref="D36:H36"/>
    <mergeCell ref="D37:H37"/>
    <mergeCell ref="C33:H33"/>
    <mergeCell ref="B17:D17"/>
    <mergeCell ref="B29:F29"/>
    <mergeCell ref="C35:H35"/>
    <mergeCell ref="B7:D7"/>
    <mergeCell ref="B9:D9"/>
    <mergeCell ref="B10:C10"/>
    <mergeCell ref="C34:H34"/>
  </mergeCells>
  <printOptions/>
  <pageMargins left="0.75" right="0.75" top="1" bottom="1" header="0.5" footer="0.5"/>
  <pageSetup horizontalDpi="600" verticalDpi="600" orientation="portrait" paperSize="9" scale="52"/>
  <colBreaks count="1" manualBreakCount="1">
    <brk id="12" max="65535" man="1"/>
  </colBreaks>
  <ignoredErrors>
    <ignoredError sqref="G14" evalError="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BA73"/>
  <sheetViews>
    <sheetView tabSelected="1" zoomScale="75" zoomScaleNormal="75" zoomScaleSheetLayoutView="75" zoomScalePageLayoutView="0" workbookViewId="0" topLeftCell="A9">
      <selection activeCell="T19" sqref="T19"/>
    </sheetView>
  </sheetViews>
  <sheetFormatPr defaultColWidth="9.140625" defaultRowHeight="12.75"/>
  <cols>
    <col min="1" max="8" width="12.28125" style="9" customWidth="1"/>
    <col min="9" max="10" width="12.421875" style="9" customWidth="1"/>
    <col min="11" max="11" width="12.421875" style="3" customWidth="1"/>
    <col min="12" max="12" width="12.421875" style="9" customWidth="1"/>
    <col min="13" max="61" width="12.28125" style="9" customWidth="1"/>
    <col min="62" max="67" width="9.7109375" style="9" customWidth="1"/>
    <col min="68" max="16384" width="9.140625" style="9" customWidth="1"/>
  </cols>
  <sheetData>
    <row r="1" spans="1:51" ht="28.5" customHeight="1">
      <c r="A1" s="284" t="str">
        <f>CONCATENATE("",'Report Cover'!B12," ",'Report Cover'!B19," "," Pharmacokinetic Profile in Male ",'Report Cover'!G17,"")</f>
        <v>SRI 42127  IP  Pharmacokinetic Profile in Male C57 bl/6 mice</v>
      </c>
      <c r="B1" s="284"/>
      <c r="C1" s="284"/>
      <c r="D1" s="284"/>
      <c r="E1" s="284"/>
      <c r="F1" s="284"/>
      <c r="G1" s="284"/>
      <c r="H1" s="284"/>
      <c r="I1" s="284"/>
      <c r="J1" s="284"/>
      <c r="K1" s="284"/>
      <c r="L1" s="284"/>
      <c r="M1" s="284"/>
      <c r="N1" s="284"/>
      <c r="O1" s="284"/>
      <c r="P1" s="284"/>
      <c r="Q1" s="284"/>
      <c r="R1" s="284"/>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row>
    <row r="2" spans="1:52" ht="19.5" customHeight="1">
      <c r="A2" s="11" t="str">
        <f>CONCATENATE("",'Report Cover'!B12," ",'Report Cover'!B19," Plasma concentration-time data")</f>
        <v>SRI 42127  IP Plasma concentration-time data</v>
      </c>
      <c r="I2" s="11" t="str">
        <f>CONCATENATE("",'Report Cover'!B12," ",'Report Cover'!B19," Brain concentration-time data")</f>
        <v>SRI 42127  IP Brain concentration-time data</v>
      </c>
      <c r="K2" s="9"/>
      <c r="P2" s="3"/>
      <c r="Q2" s="3"/>
      <c r="R2" s="3"/>
      <c r="S2" s="133"/>
      <c r="T2" s="20"/>
      <c r="U2" s="3"/>
      <c r="V2" s="3"/>
      <c r="W2" s="3"/>
      <c r="X2" s="3"/>
      <c r="Y2" s="3"/>
      <c r="Z2" s="3"/>
      <c r="AA2" s="3"/>
      <c r="AB2" s="3"/>
      <c r="AC2" s="3"/>
      <c r="AD2" s="3"/>
      <c r="AE2" s="20"/>
      <c r="AF2" s="3"/>
      <c r="AG2" s="3"/>
      <c r="AH2" s="3"/>
      <c r="AI2" s="3"/>
      <c r="AJ2" s="3"/>
      <c r="AK2" s="3"/>
      <c r="AL2" s="3"/>
      <c r="AM2" s="3"/>
      <c r="AN2" s="3"/>
      <c r="AO2" s="3"/>
      <c r="AP2" s="20"/>
      <c r="AQ2" s="3"/>
      <c r="AR2" s="3"/>
      <c r="AS2" s="3"/>
      <c r="AT2" s="3"/>
      <c r="AU2" s="3"/>
      <c r="AV2" s="3"/>
      <c r="AW2" s="3"/>
      <c r="AX2" s="3"/>
      <c r="AY2" s="3"/>
      <c r="AZ2" s="3"/>
    </row>
    <row r="3" spans="1:11" ht="19.5" customHeight="1">
      <c r="A3" s="248" t="s">
        <v>318</v>
      </c>
      <c r="B3" s="249"/>
      <c r="C3" s="249"/>
      <c r="D3" s="249"/>
      <c r="I3" s="248" t="s">
        <v>318</v>
      </c>
      <c r="J3" s="250"/>
      <c r="K3" s="250"/>
    </row>
    <row r="4" spans="1:52" ht="19.5" customHeight="1" thickBot="1">
      <c r="A4" s="10" t="str">
        <f>CONCATENATE("",'Report Cover'!B19," Dose")</f>
        <v>IP Dose</v>
      </c>
      <c r="B4" s="10">
        <f>'Report Cover'!C19</f>
        <v>10</v>
      </c>
      <c r="C4" s="11" t="s">
        <v>70</v>
      </c>
      <c r="I4" s="10" t="str">
        <f>CONCATENATE("",'Report Cover'!J19," Dose")</f>
        <v> Dose</v>
      </c>
      <c r="J4" s="10">
        <f>'Report Cover'!C19</f>
        <v>10</v>
      </c>
      <c r="K4" s="11" t="s">
        <v>70</v>
      </c>
      <c r="P4" s="3"/>
      <c r="Q4" s="3"/>
      <c r="R4" s="3"/>
      <c r="S4" s="133"/>
      <c r="T4" s="10"/>
      <c r="U4" s="10"/>
      <c r="V4" s="20"/>
      <c r="W4" s="3"/>
      <c r="X4" s="3"/>
      <c r="Y4" s="3"/>
      <c r="Z4" s="3"/>
      <c r="AA4" s="3"/>
      <c r="AB4" s="3"/>
      <c r="AC4" s="3"/>
      <c r="AD4" s="3"/>
      <c r="AE4" s="10"/>
      <c r="AF4" s="10"/>
      <c r="AG4" s="20"/>
      <c r="AH4" s="3"/>
      <c r="AI4" s="3"/>
      <c r="AJ4" s="3"/>
      <c r="AK4" s="3"/>
      <c r="AL4" s="3"/>
      <c r="AM4" s="3"/>
      <c r="AN4" s="3"/>
      <c r="AO4" s="3"/>
      <c r="AP4" s="10"/>
      <c r="AQ4" s="10"/>
      <c r="AR4" s="20"/>
      <c r="AS4" s="3"/>
      <c r="AT4" s="3"/>
      <c r="AU4" s="3"/>
      <c r="AV4" s="3"/>
      <c r="AW4" s="3"/>
      <c r="AX4" s="3"/>
      <c r="AY4" s="3"/>
      <c r="AZ4" s="3"/>
    </row>
    <row r="5" spans="1:51" s="13" customFormat="1" ht="19.5" customHeight="1">
      <c r="A5" s="23" t="s">
        <v>72</v>
      </c>
      <c r="B5" s="281" t="s">
        <v>71</v>
      </c>
      <c r="C5" s="282"/>
      <c r="D5" s="283"/>
      <c r="E5" s="12" t="s">
        <v>74</v>
      </c>
      <c r="F5" s="12" t="s">
        <v>76</v>
      </c>
      <c r="G5" s="24" t="s">
        <v>77</v>
      </c>
      <c r="H5" s="4"/>
      <c r="I5" s="23" t="s">
        <v>72</v>
      </c>
      <c r="J5" s="281" t="s">
        <v>71</v>
      </c>
      <c r="K5" s="282"/>
      <c r="L5" s="283"/>
      <c r="M5" s="281" t="s">
        <v>139</v>
      </c>
      <c r="N5" s="282"/>
      <c r="O5" s="283"/>
      <c r="P5" s="12" t="s">
        <v>74</v>
      </c>
      <c r="Q5" s="12" t="s">
        <v>76</v>
      </c>
      <c r="R5" s="24" t="s">
        <v>77</v>
      </c>
      <c r="S5" s="4"/>
      <c r="T5" s="285"/>
      <c r="U5" s="285"/>
      <c r="V5" s="285"/>
      <c r="W5" s="285"/>
      <c r="X5" s="4"/>
      <c r="Y5" s="4"/>
      <c r="Z5" s="4"/>
      <c r="AA5" s="78"/>
      <c r="AB5" s="78"/>
      <c r="AC5" s="78"/>
      <c r="AD5" s="4"/>
      <c r="AE5" s="285"/>
      <c r="AF5" s="285"/>
      <c r="AG5" s="285"/>
      <c r="AH5" s="285"/>
      <c r="AI5" s="4"/>
      <c r="AJ5" s="4"/>
      <c r="AK5" s="4"/>
      <c r="AL5" s="78"/>
      <c r="AM5" s="78"/>
      <c r="AN5" s="78"/>
      <c r="AO5" s="4"/>
      <c r="AP5" s="285"/>
      <c r="AQ5" s="285"/>
      <c r="AR5" s="285"/>
      <c r="AS5" s="285"/>
      <c r="AT5" s="4"/>
      <c r="AU5" s="4"/>
      <c r="AV5" s="4"/>
      <c r="AW5" s="78"/>
      <c r="AX5" s="78"/>
      <c r="AY5" s="78"/>
    </row>
    <row r="6" spans="1:51" s="13" customFormat="1" ht="19.5" customHeight="1">
      <c r="A6" s="25" t="s">
        <v>73</v>
      </c>
      <c r="B6" s="141" t="s">
        <v>140</v>
      </c>
      <c r="C6" s="142" t="s">
        <v>141</v>
      </c>
      <c r="D6" s="143" t="s">
        <v>142</v>
      </c>
      <c r="E6" s="14" t="s">
        <v>75</v>
      </c>
      <c r="F6" s="14" t="s">
        <v>75</v>
      </c>
      <c r="G6" s="26" t="s">
        <v>78</v>
      </c>
      <c r="H6" s="4"/>
      <c r="I6" s="25" t="s">
        <v>73</v>
      </c>
      <c r="J6" s="141" t="s">
        <v>140</v>
      </c>
      <c r="K6" s="142" t="s">
        <v>141</v>
      </c>
      <c r="L6" s="143" t="s">
        <v>142</v>
      </c>
      <c r="M6" s="141" t="s">
        <v>140</v>
      </c>
      <c r="N6" s="142" t="s">
        <v>141</v>
      </c>
      <c r="O6" s="143" t="s">
        <v>142</v>
      </c>
      <c r="P6" s="163" t="s">
        <v>150</v>
      </c>
      <c r="Q6" s="163" t="s">
        <v>146</v>
      </c>
      <c r="R6" s="26" t="s">
        <v>78</v>
      </c>
      <c r="S6" s="4"/>
      <c r="T6" s="4"/>
      <c r="U6" s="4"/>
      <c r="V6" s="4"/>
      <c r="W6" s="4"/>
      <c r="X6" s="4"/>
      <c r="Y6" s="4"/>
      <c r="Z6" s="4"/>
      <c r="AA6" s="78"/>
      <c r="AB6" s="78"/>
      <c r="AC6" s="78"/>
      <c r="AD6" s="4"/>
      <c r="AE6" s="4"/>
      <c r="AF6" s="4"/>
      <c r="AG6" s="4"/>
      <c r="AH6" s="4"/>
      <c r="AI6" s="4"/>
      <c r="AJ6" s="4"/>
      <c r="AK6" s="4"/>
      <c r="AL6" s="78"/>
      <c r="AM6" s="78"/>
      <c r="AN6" s="78"/>
      <c r="AO6" s="4"/>
      <c r="AP6" s="4"/>
      <c r="AQ6" s="4"/>
      <c r="AR6" s="4"/>
      <c r="AS6" s="4"/>
      <c r="AT6" s="4"/>
      <c r="AU6" s="4"/>
      <c r="AV6" s="4"/>
      <c r="AW6" s="78"/>
      <c r="AX6" s="78"/>
      <c r="AY6" s="78"/>
    </row>
    <row r="7" spans="1:51" s="13" customFormat="1" ht="19.5" customHeight="1">
      <c r="A7" s="181">
        <v>0.167</v>
      </c>
      <c r="B7" s="180">
        <f>'Raw Data'!J46</f>
        <v>2910</v>
      </c>
      <c r="C7" s="179">
        <f>'Raw Data'!J47</f>
        <v>3450</v>
      </c>
      <c r="D7" s="178">
        <f>'Raw Data'!J48</f>
        <v>4010</v>
      </c>
      <c r="E7" s="251">
        <f>AVERAGE(B7:D7)</f>
        <v>3456.6666666666665</v>
      </c>
      <c r="F7" s="177">
        <f>STDEV(B7:D7)</f>
        <v>550.0303021955536</v>
      </c>
      <c r="G7" s="176">
        <f>F7/E7*100</f>
        <v>15.912159176341959</v>
      </c>
      <c r="H7" s="7"/>
      <c r="I7" s="181">
        <v>0.167</v>
      </c>
      <c r="J7" s="180">
        <f>'Raw Data'!J108</f>
        <v>244</v>
      </c>
      <c r="K7" s="179">
        <f>'Raw Data'!J109</f>
        <v>275</v>
      </c>
      <c r="L7" s="178">
        <f>'Raw Data'!J110</f>
        <v>304</v>
      </c>
      <c r="M7" s="180">
        <f>J7*5</f>
        <v>1220</v>
      </c>
      <c r="N7" s="180">
        <f aca="true" t="shared" si="0" ref="M7:O9">K7*5</f>
        <v>1375</v>
      </c>
      <c r="O7" s="179">
        <f t="shared" si="0"/>
        <v>1520</v>
      </c>
      <c r="P7" s="254">
        <f>AVERAGE(M7:O7)</f>
        <v>1371.6666666666667</v>
      </c>
      <c r="Q7" s="177">
        <f>STDEV(M7:O7)</f>
        <v>150.0277752062375</v>
      </c>
      <c r="R7" s="176">
        <f>Q7/P7*100</f>
        <v>10.937626381985723</v>
      </c>
      <c r="S7" s="5"/>
      <c r="T7" s="144"/>
      <c r="U7" s="145"/>
      <c r="V7" s="144"/>
      <c r="W7" s="144"/>
      <c r="X7" s="144"/>
      <c r="Y7" s="144"/>
      <c r="Z7" s="6"/>
      <c r="AA7" s="78"/>
      <c r="AB7" s="78"/>
      <c r="AC7" s="78"/>
      <c r="AD7" s="5"/>
      <c r="AE7" s="144"/>
      <c r="AF7" s="145"/>
      <c r="AG7" s="144"/>
      <c r="AH7" s="144"/>
      <c r="AI7" s="144"/>
      <c r="AJ7" s="144"/>
      <c r="AK7" s="6"/>
      <c r="AL7" s="78"/>
      <c r="AM7" s="78"/>
      <c r="AN7" s="78"/>
      <c r="AO7" s="5"/>
      <c r="AP7" s="144"/>
      <c r="AQ7" s="145"/>
      <c r="AR7" s="144"/>
      <c r="AS7" s="144"/>
      <c r="AT7" s="144"/>
      <c r="AU7" s="144"/>
      <c r="AV7" s="6"/>
      <c r="AW7" s="78"/>
      <c r="AX7" s="78"/>
      <c r="AY7" s="78"/>
    </row>
    <row r="8" spans="1:51" s="13" customFormat="1" ht="19.5" customHeight="1">
      <c r="A8" s="197">
        <v>0.5</v>
      </c>
      <c r="B8" s="198">
        <f>'Raw Data'!J43</f>
        <v>782</v>
      </c>
      <c r="C8" s="199">
        <f>'Raw Data'!J44</f>
        <v>1430</v>
      </c>
      <c r="D8" s="200">
        <f>'Raw Data'!J45</f>
        <v>870</v>
      </c>
      <c r="E8" s="252">
        <f>AVERAGE(B8:D8)</f>
        <v>1027.3333333333333</v>
      </c>
      <c r="F8" s="201">
        <f>STDEV(B8:D8)</f>
        <v>351.48447097038763</v>
      </c>
      <c r="G8" s="204">
        <f>F8/E8*100</f>
        <v>34.21328400101113</v>
      </c>
      <c r="H8" s="7"/>
      <c r="I8" s="197">
        <v>0.5</v>
      </c>
      <c r="J8" s="202">
        <f>'Raw Data'!J105</f>
        <v>83.9</v>
      </c>
      <c r="K8" s="199">
        <f>'Raw Data'!J106</f>
        <v>109</v>
      </c>
      <c r="L8" s="203">
        <f>'Raw Data'!J107</f>
        <v>78.1</v>
      </c>
      <c r="M8" s="198">
        <f>J8*5</f>
        <v>419.5</v>
      </c>
      <c r="N8" s="198">
        <f>K8*5</f>
        <v>545</v>
      </c>
      <c r="O8" s="199">
        <f>L8*5</f>
        <v>390.5</v>
      </c>
      <c r="P8" s="255">
        <f>AVERAGE(M8:O8)</f>
        <v>451.6666666666667</v>
      </c>
      <c r="Q8" s="201">
        <f>STDEV(M8:O8)</f>
        <v>82.1193237510716</v>
      </c>
      <c r="R8" s="204">
        <f>Q8/P8*100</f>
        <v>18.18140009248818</v>
      </c>
      <c r="S8" s="5"/>
      <c r="T8" s="144"/>
      <c r="U8" s="145"/>
      <c r="V8" s="144"/>
      <c r="W8" s="144"/>
      <c r="X8" s="144"/>
      <c r="Y8" s="144"/>
      <c r="Z8" s="6"/>
      <c r="AA8" s="78"/>
      <c r="AB8" s="78"/>
      <c r="AC8" s="78"/>
      <c r="AD8" s="5"/>
      <c r="AE8" s="144"/>
      <c r="AF8" s="145"/>
      <c r="AG8" s="144"/>
      <c r="AH8" s="144"/>
      <c r="AI8" s="144"/>
      <c r="AJ8" s="144"/>
      <c r="AK8" s="6"/>
      <c r="AL8" s="78"/>
      <c r="AM8" s="78"/>
      <c r="AN8" s="78"/>
      <c r="AO8" s="5"/>
      <c r="AP8" s="144"/>
      <c r="AQ8" s="145"/>
      <c r="AR8" s="144"/>
      <c r="AS8" s="144"/>
      <c r="AT8" s="144"/>
      <c r="AU8" s="144"/>
      <c r="AV8" s="6"/>
      <c r="AW8" s="78"/>
      <c r="AX8" s="78"/>
      <c r="AY8" s="78"/>
    </row>
    <row r="9" spans="1:51" s="13" customFormat="1" ht="19.5" customHeight="1" thickBot="1">
      <c r="A9" s="175">
        <v>1</v>
      </c>
      <c r="B9" s="174">
        <f>'Raw Data'!J40</f>
        <v>130</v>
      </c>
      <c r="C9" s="173">
        <f>'Raw Data'!J41</f>
        <v>104</v>
      </c>
      <c r="D9" s="191">
        <f>'Raw Data'!J42</f>
        <v>53.9</v>
      </c>
      <c r="E9" s="253">
        <f>AVERAGE(B9:D9)</f>
        <v>95.96666666666665</v>
      </c>
      <c r="F9" s="172">
        <f>STDEV(B9:D9)</f>
        <v>38.680787651408224</v>
      </c>
      <c r="G9" s="171">
        <f>F9/E9*100</f>
        <v>40.306482443287486</v>
      </c>
      <c r="H9" s="7"/>
      <c r="I9" s="175">
        <v>1</v>
      </c>
      <c r="J9" s="193">
        <f>'Raw Data'!J102</f>
        <v>10.6</v>
      </c>
      <c r="K9" s="206">
        <f>'Raw Data'!J103</f>
        <v>8.77</v>
      </c>
      <c r="L9" s="205">
        <f>'Raw Data'!J104</f>
        <v>3.93</v>
      </c>
      <c r="M9" s="193">
        <f t="shared" si="0"/>
        <v>53</v>
      </c>
      <c r="N9" s="193">
        <f t="shared" si="0"/>
        <v>43.849999999999994</v>
      </c>
      <c r="O9" s="231">
        <f t="shared" si="0"/>
        <v>19.650000000000002</v>
      </c>
      <c r="P9" s="256">
        <f>AVERAGE(M9:O9)</f>
        <v>38.833333333333336</v>
      </c>
      <c r="Q9" s="232">
        <f>STDEV(M9:O9)</f>
        <v>17.231681094232602</v>
      </c>
      <c r="R9" s="171">
        <f>Q9/P9*100</f>
        <v>44.37342771047022</v>
      </c>
      <c r="S9" s="5"/>
      <c r="T9" s="144"/>
      <c r="U9" s="145"/>
      <c r="V9" s="144"/>
      <c r="W9" s="144"/>
      <c r="X9" s="144"/>
      <c r="Y9" s="144"/>
      <c r="Z9" s="6"/>
      <c r="AA9" s="78"/>
      <c r="AB9" s="78"/>
      <c r="AC9" s="78"/>
      <c r="AD9" s="5"/>
      <c r="AE9" s="144"/>
      <c r="AF9" s="145"/>
      <c r="AG9" s="144"/>
      <c r="AH9" s="144"/>
      <c r="AI9" s="144"/>
      <c r="AJ9" s="144"/>
      <c r="AK9" s="6"/>
      <c r="AL9" s="78"/>
      <c r="AM9" s="78"/>
      <c r="AN9" s="78"/>
      <c r="AO9" s="5"/>
      <c r="AP9" s="144"/>
      <c r="AQ9" s="145"/>
      <c r="AR9" s="144"/>
      <c r="AS9" s="144"/>
      <c r="AT9" s="144"/>
      <c r="AU9" s="144"/>
      <c r="AV9" s="6"/>
      <c r="AW9" s="78"/>
      <c r="AX9" s="78"/>
      <c r="AY9" s="78"/>
    </row>
    <row r="10" spans="1:53" s="22" customFormat="1" ht="19.5" customHeight="1">
      <c r="A10" s="22" t="s">
        <v>244</v>
      </c>
      <c r="I10" s="22" t="s">
        <v>254</v>
      </c>
      <c r="P10" s="3"/>
      <c r="Q10" s="3"/>
      <c r="R10" s="3"/>
      <c r="T10" s="133"/>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row>
    <row r="11" spans="1:53" s="22" customFormat="1" ht="16.5" customHeight="1">
      <c r="A11" s="157"/>
      <c r="B11" s="157"/>
      <c r="C11" s="157"/>
      <c r="D11" s="157"/>
      <c r="E11" s="157"/>
      <c r="F11" s="155"/>
      <c r="G11" s="164"/>
      <c r="H11" s="164"/>
      <c r="I11" s="22" t="s">
        <v>132</v>
      </c>
      <c r="J11" s="150"/>
      <c r="K11" s="3"/>
      <c r="L11" s="152"/>
      <c r="M11" s="152"/>
      <c r="N11" s="152"/>
      <c r="O11" s="152"/>
      <c r="P11" s="152"/>
      <c r="Q11" s="152"/>
      <c r="R11" s="152"/>
      <c r="S11" s="140"/>
      <c r="U11" s="148"/>
      <c r="V11" s="148"/>
      <c r="W11" s="148"/>
      <c r="X11" s="148"/>
      <c r="Y11" s="148"/>
      <c r="Z11" s="148"/>
      <c r="AA11" s="148"/>
      <c r="AB11" s="148"/>
      <c r="AC11" s="148"/>
      <c r="AD11" s="147"/>
      <c r="AE11" s="146"/>
      <c r="AF11" s="148"/>
      <c r="AG11" s="148"/>
      <c r="AH11" s="148"/>
      <c r="AI11" s="148"/>
      <c r="AJ11" s="148"/>
      <c r="AK11" s="148"/>
      <c r="AL11" s="148"/>
      <c r="AM11" s="148"/>
      <c r="AN11" s="148"/>
      <c r="AO11" s="147"/>
      <c r="AP11" s="146"/>
      <c r="AQ11" s="148"/>
      <c r="AR11" s="148"/>
      <c r="AS11" s="148"/>
      <c r="AT11" s="148"/>
      <c r="AU11" s="148"/>
      <c r="AV11" s="148"/>
      <c r="AW11" s="148"/>
      <c r="AX11" s="148"/>
      <c r="AY11" s="148"/>
      <c r="AZ11" s="146"/>
      <c r="BA11" s="146"/>
    </row>
    <row r="12" spans="1:53" s="22" customFormat="1" ht="16.5" customHeight="1">
      <c r="A12" s="157"/>
      <c r="B12" s="157"/>
      <c r="C12" s="157"/>
      <c r="D12" s="157"/>
      <c r="E12" s="157"/>
      <c r="F12" s="155"/>
      <c r="G12" s="164"/>
      <c r="H12" s="164"/>
      <c r="I12" s="22" t="s">
        <v>306</v>
      </c>
      <c r="J12" s="150"/>
      <c r="K12" s="3"/>
      <c r="L12" s="152"/>
      <c r="M12" s="152"/>
      <c r="N12" s="152"/>
      <c r="O12" s="152"/>
      <c r="P12" s="152"/>
      <c r="Q12" s="152"/>
      <c r="R12" s="152"/>
      <c r="S12" s="150"/>
      <c r="U12" s="148"/>
      <c r="V12" s="148"/>
      <c r="W12" s="148"/>
      <c r="X12" s="148"/>
      <c r="Y12" s="148"/>
      <c r="Z12" s="148"/>
      <c r="AA12" s="148"/>
      <c r="AB12" s="148"/>
      <c r="AC12" s="148"/>
      <c r="AD12" s="147"/>
      <c r="AE12" s="146"/>
      <c r="AF12" s="148"/>
      <c r="AG12" s="148"/>
      <c r="AH12" s="148"/>
      <c r="AI12" s="148"/>
      <c r="AJ12" s="148"/>
      <c r="AK12" s="148"/>
      <c r="AL12" s="148"/>
      <c r="AM12" s="148"/>
      <c r="AN12" s="148"/>
      <c r="AO12" s="147"/>
      <c r="AP12" s="146"/>
      <c r="AQ12" s="148"/>
      <c r="AR12" s="148"/>
      <c r="AS12" s="148"/>
      <c r="AT12" s="148"/>
      <c r="AU12" s="148"/>
      <c r="AV12" s="148"/>
      <c r="AW12" s="148"/>
      <c r="AX12" s="148"/>
      <c r="AY12" s="148"/>
      <c r="AZ12" s="146"/>
      <c r="BA12" s="146"/>
    </row>
    <row r="13" spans="1:53" s="22" customFormat="1" ht="16.5" customHeight="1">
      <c r="A13" s="157"/>
      <c r="B13" s="157"/>
      <c r="C13" s="157"/>
      <c r="D13" s="157"/>
      <c r="E13" s="157"/>
      <c r="F13" s="155"/>
      <c r="G13" s="164"/>
      <c r="H13" s="164"/>
      <c r="J13" s="150"/>
      <c r="K13" s="3"/>
      <c r="L13" s="152"/>
      <c r="M13" s="152"/>
      <c r="N13" s="152"/>
      <c r="O13" s="152"/>
      <c r="P13" s="152"/>
      <c r="Q13" s="152"/>
      <c r="Z13" s="148"/>
      <c r="AA13" s="148"/>
      <c r="AB13" s="148"/>
      <c r="AC13" s="148"/>
      <c r="AD13" s="147"/>
      <c r="AE13" s="146"/>
      <c r="AF13" s="148"/>
      <c r="AG13" s="148"/>
      <c r="AH13" s="148"/>
      <c r="AI13" s="148"/>
      <c r="AJ13" s="148"/>
      <c r="AK13" s="148"/>
      <c r="AL13" s="148"/>
      <c r="AM13" s="148"/>
      <c r="AN13" s="148"/>
      <c r="AO13" s="147"/>
      <c r="AP13" s="146"/>
      <c r="AQ13" s="148"/>
      <c r="AR13" s="148"/>
      <c r="AS13" s="148"/>
      <c r="AT13" s="148"/>
      <c r="AU13" s="148"/>
      <c r="AV13" s="148"/>
      <c r="AW13" s="148"/>
      <c r="AX13" s="148"/>
      <c r="AY13" s="148"/>
      <c r="AZ13" s="146"/>
      <c r="BA13" s="146"/>
    </row>
    <row r="14" spans="1:9" s="215" customFormat="1" ht="19.5" customHeight="1">
      <c r="A14" s="214" t="str">
        <f>CONCATENATE("Summary of ",'Report Cover'!B12," pharmacokinetic parameters")</f>
        <v>Summary of SRI 42127  pharmacokinetic parameters</v>
      </c>
      <c r="H14" s="222"/>
      <c r="I14" s="214" t="str">
        <f>CONCATENATE("Summary of ",'Report Cover'!B12," pharmacokinetic parameters")</f>
        <v>Summary of SRI 42127  pharmacokinetic parameters</v>
      </c>
    </row>
    <row r="15" spans="1:11" s="216" customFormat="1" ht="19.5" customHeight="1" thickBot="1">
      <c r="A15" s="61" t="str">
        <f>CONCATENATE("",'Report Cover'!B19," Dose")</f>
        <v>IP Dose</v>
      </c>
      <c r="B15" s="230" t="s">
        <v>246</v>
      </c>
      <c r="C15" s="119" t="s">
        <v>227</v>
      </c>
      <c r="I15" s="61" t="str">
        <f>CONCATENATE("",'Report Cover'!B19," Dose")</f>
        <v>IP Dose</v>
      </c>
      <c r="J15" s="4">
        <v>10</v>
      </c>
      <c r="K15" s="119" t="s">
        <v>227</v>
      </c>
    </row>
    <row r="16" spans="1:12" s="224" customFormat="1" ht="19.5" customHeight="1">
      <c r="A16" s="279" t="s">
        <v>228</v>
      </c>
      <c r="B16" s="280"/>
      <c r="C16" s="17" t="s">
        <v>229</v>
      </c>
      <c r="D16" s="217" t="str">
        <f>'Report Cover'!B19</f>
        <v>IP</v>
      </c>
      <c r="E16" s="223"/>
      <c r="F16" s="223"/>
      <c r="G16" s="223"/>
      <c r="I16" s="279" t="s">
        <v>228</v>
      </c>
      <c r="J16" s="280"/>
      <c r="K16" s="17" t="s">
        <v>229</v>
      </c>
      <c r="L16" s="217" t="str">
        <f>'Report Cover'!B19</f>
        <v>IP</v>
      </c>
    </row>
    <row r="17" spans="1:12" s="224" customFormat="1" ht="19.5" customHeight="1">
      <c r="A17" s="286" t="s">
        <v>230</v>
      </c>
      <c r="B17" s="287"/>
      <c r="C17" s="196" t="s">
        <v>231</v>
      </c>
      <c r="D17" s="244">
        <f>'Parameters '!D13</f>
        <v>0.15982368</v>
      </c>
      <c r="E17" s="227"/>
      <c r="F17" s="227"/>
      <c r="G17" s="227"/>
      <c r="I17" s="286" t="s">
        <v>230</v>
      </c>
      <c r="J17" s="287"/>
      <c r="K17" s="196" t="s">
        <v>231</v>
      </c>
      <c r="L17" s="244">
        <f>'Parameters '!I13</f>
        <v>0.16006844</v>
      </c>
    </row>
    <row r="18" spans="1:12" s="224" customFormat="1" ht="19.5" customHeight="1">
      <c r="A18" s="297" t="s">
        <v>232</v>
      </c>
      <c r="B18" s="298"/>
      <c r="C18" s="196" t="s">
        <v>231</v>
      </c>
      <c r="D18" s="244">
        <f>'Parameters '!D15</f>
        <v>0.167</v>
      </c>
      <c r="E18" s="225"/>
      <c r="F18" s="225"/>
      <c r="G18" s="225"/>
      <c r="I18" s="297" t="s">
        <v>232</v>
      </c>
      <c r="J18" s="298"/>
      <c r="K18" s="196" t="s">
        <v>231</v>
      </c>
      <c r="L18" s="244">
        <f>'Parameters '!I15</f>
        <v>0.167</v>
      </c>
    </row>
    <row r="19" spans="1:12" s="224" customFormat="1" ht="19.5" customHeight="1">
      <c r="A19" s="297" t="s">
        <v>233</v>
      </c>
      <c r="B19" s="298"/>
      <c r="C19" s="196" t="s">
        <v>234</v>
      </c>
      <c r="D19" s="219">
        <f>'Parameters '!D16</f>
        <v>3457</v>
      </c>
      <c r="E19" s="225"/>
      <c r="F19" s="225"/>
      <c r="G19" s="225"/>
      <c r="I19" s="297" t="s">
        <v>233</v>
      </c>
      <c r="J19" s="298"/>
      <c r="K19" s="196" t="s">
        <v>310</v>
      </c>
      <c r="L19" s="219">
        <f>'Parameters '!I16</f>
        <v>1372</v>
      </c>
    </row>
    <row r="20" spans="1:12" s="224" customFormat="1" ht="19.5" customHeight="1">
      <c r="A20" s="297" t="s">
        <v>235</v>
      </c>
      <c r="B20" s="298"/>
      <c r="C20" s="196" t="s">
        <v>236</v>
      </c>
      <c r="D20" s="219">
        <f>'Parameters '!D20</f>
        <v>1315.9955</v>
      </c>
      <c r="E20" s="225"/>
      <c r="F20" s="225"/>
      <c r="G20" s="225"/>
      <c r="I20" s="297" t="s">
        <v>235</v>
      </c>
      <c r="J20" s="298"/>
      <c r="K20" s="196" t="s">
        <v>312</v>
      </c>
      <c r="L20" s="219">
        <f>'Parameters '!I20</f>
        <v>540.958</v>
      </c>
    </row>
    <row r="21" spans="1:12" s="224" customFormat="1" ht="19.5" customHeight="1">
      <c r="A21" s="304" t="s">
        <v>237</v>
      </c>
      <c r="B21" s="305"/>
      <c r="C21" s="15" t="s">
        <v>236</v>
      </c>
      <c r="D21" s="219">
        <f>'Parameters '!D22</f>
        <v>1338.1309</v>
      </c>
      <c r="E21" s="225"/>
      <c r="F21" s="225"/>
      <c r="G21" s="225"/>
      <c r="I21" s="304" t="s">
        <v>237</v>
      </c>
      <c r="J21" s="305"/>
      <c r="K21" s="15" t="s">
        <v>312</v>
      </c>
      <c r="L21" s="219">
        <f>'Parameters '!I22</f>
        <v>549.91808</v>
      </c>
    </row>
    <row r="22" spans="1:12" s="224" customFormat="1" ht="19.5" customHeight="1">
      <c r="A22" s="297" t="s">
        <v>238</v>
      </c>
      <c r="B22" s="298"/>
      <c r="C22" s="15" t="s">
        <v>239</v>
      </c>
      <c r="D22" s="218">
        <f>'Parameters '!D24</f>
        <v>1.6542011</v>
      </c>
      <c r="E22" s="226"/>
      <c r="F22" s="226"/>
      <c r="G22" s="226"/>
      <c r="I22" s="297" t="s">
        <v>238</v>
      </c>
      <c r="J22" s="298"/>
      <c r="K22" s="15" t="s">
        <v>239</v>
      </c>
      <c r="L22" s="218">
        <f>'Parameters '!I24</f>
        <v>1.6293485</v>
      </c>
    </row>
    <row r="23" spans="1:12" s="224" customFormat="1" ht="19.5" customHeight="1">
      <c r="A23" s="297" t="s">
        <v>240</v>
      </c>
      <c r="B23" s="298"/>
      <c r="C23" s="196" t="s">
        <v>231</v>
      </c>
      <c r="D23" s="244">
        <f>'Parameters '!D38</f>
        <v>0.30598037</v>
      </c>
      <c r="E23" s="227"/>
      <c r="F23" s="227"/>
      <c r="G23" s="227"/>
      <c r="I23" s="297" t="s">
        <v>240</v>
      </c>
      <c r="J23" s="298"/>
      <c r="K23" s="196" t="s">
        <v>231</v>
      </c>
      <c r="L23" s="244">
        <f>'Parameters '!I38</f>
        <v>0.31302705</v>
      </c>
    </row>
    <row r="24" spans="1:12" s="224" customFormat="1" ht="19.5" customHeight="1">
      <c r="A24" s="297" t="s">
        <v>243</v>
      </c>
      <c r="B24" s="298"/>
      <c r="C24" s="196" t="s">
        <v>241</v>
      </c>
      <c r="D24" s="219">
        <f>D20/B15</f>
        <v>131.59955</v>
      </c>
      <c r="E24" s="226"/>
      <c r="F24" s="226"/>
      <c r="G24" s="226"/>
      <c r="I24" s="297" t="s">
        <v>243</v>
      </c>
      <c r="J24" s="298"/>
      <c r="K24" s="196" t="s">
        <v>317</v>
      </c>
      <c r="L24" s="220">
        <f>L20/J15</f>
        <v>54.0958</v>
      </c>
    </row>
    <row r="25" spans="1:12" s="224" customFormat="1" ht="19.5" customHeight="1" thickBot="1">
      <c r="A25" s="302" t="s">
        <v>242</v>
      </c>
      <c r="B25" s="303"/>
      <c r="C25" s="18" t="s">
        <v>239</v>
      </c>
      <c r="D25" s="221" t="s">
        <v>55</v>
      </c>
      <c r="E25" s="229"/>
      <c r="F25" s="229"/>
      <c r="G25" s="229"/>
      <c r="I25" s="302" t="s">
        <v>242</v>
      </c>
      <c r="J25" s="303"/>
      <c r="K25" s="18" t="s">
        <v>239</v>
      </c>
      <c r="L25" s="228" t="s">
        <v>55</v>
      </c>
    </row>
    <row r="26" spans="1:53" s="22" customFormat="1" ht="16.5" customHeight="1">
      <c r="A26" s="157"/>
      <c r="B26" s="157"/>
      <c r="C26" s="157"/>
      <c r="D26" s="157"/>
      <c r="E26" s="157"/>
      <c r="F26" s="155"/>
      <c r="G26" s="164"/>
      <c r="H26" s="164"/>
      <c r="J26" s="150"/>
      <c r="K26" s="3"/>
      <c r="L26" s="152"/>
      <c r="M26" s="152"/>
      <c r="N26" s="152"/>
      <c r="O26" s="152"/>
      <c r="P26" s="152"/>
      <c r="Q26" s="152"/>
      <c r="Z26" s="148"/>
      <c r="AA26" s="148"/>
      <c r="AB26" s="148"/>
      <c r="AC26" s="148"/>
      <c r="AD26" s="147"/>
      <c r="AE26" s="146"/>
      <c r="AF26" s="148"/>
      <c r="AG26" s="148"/>
      <c r="AH26" s="148"/>
      <c r="AI26" s="148"/>
      <c r="AJ26" s="148"/>
      <c r="AK26" s="148"/>
      <c r="AL26" s="148"/>
      <c r="AM26" s="148"/>
      <c r="AN26" s="148"/>
      <c r="AO26" s="147"/>
      <c r="AP26" s="146"/>
      <c r="AQ26" s="148"/>
      <c r="AR26" s="148"/>
      <c r="AS26" s="148"/>
      <c r="AT26" s="148"/>
      <c r="AU26" s="148"/>
      <c r="AV26" s="148"/>
      <c r="AW26" s="148"/>
      <c r="AX26" s="148"/>
      <c r="AY26" s="148"/>
      <c r="AZ26" s="146"/>
      <c r="BA26" s="146"/>
    </row>
    <row r="27" spans="1:53" s="22" customFormat="1" ht="16.5" customHeight="1">
      <c r="A27" s="308" t="str">
        <f>CONCATENATE("Plasma concentration vs time profile for ",'Report Cover'!B12," after ",'Report Cover'!C19," ",'Report Cover'!D19," ",'Report Cover'!B19," in ",'Report Cover'!G17,"")</f>
        <v>Plasma concentration vs time profile for SRI 42127  after 10 mg/kg IP in C57 bl/6 mice</v>
      </c>
      <c r="B27" s="308"/>
      <c r="C27" s="308"/>
      <c r="D27" s="308"/>
      <c r="E27" s="308"/>
      <c r="F27" s="308"/>
      <c r="G27" s="308"/>
      <c r="H27" s="157"/>
      <c r="I27" s="308" t="str">
        <f>CONCATENATE("Brain concentration vs time profile for ",'Report Cover'!B12," after ",'Report Cover'!C19," ",'Report Cover'!D19," ",'Report Cover'!B19," in ",'Report Cover'!G17,"")</f>
        <v>Brain concentration vs time profile for SRI 42127  after 10 mg/kg IP in C57 bl/6 mice</v>
      </c>
      <c r="J27" s="308"/>
      <c r="K27" s="308"/>
      <c r="L27" s="308"/>
      <c r="M27" s="308"/>
      <c r="N27" s="308"/>
      <c r="O27" s="308"/>
      <c r="P27" s="152"/>
      <c r="Q27" s="152"/>
      <c r="Z27" s="148"/>
      <c r="AA27" s="148"/>
      <c r="AB27" s="148"/>
      <c r="AC27" s="148"/>
      <c r="AD27" s="147"/>
      <c r="AE27" s="146"/>
      <c r="AF27" s="148"/>
      <c r="AG27" s="148"/>
      <c r="AH27" s="148"/>
      <c r="AI27" s="148"/>
      <c r="AJ27" s="148"/>
      <c r="AK27" s="148"/>
      <c r="AL27" s="148"/>
      <c r="AM27" s="148"/>
      <c r="AN27" s="148"/>
      <c r="AO27" s="147"/>
      <c r="AP27" s="146"/>
      <c r="AQ27" s="148"/>
      <c r="AR27" s="148"/>
      <c r="AS27" s="148"/>
      <c r="AT27" s="148"/>
      <c r="AU27" s="148"/>
      <c r="AV27" s="148"/>
      <c r="AW27" s="148"/>
      <c r="AX27" s="148"/>
      <c r="AY27" s="148"/>
      <c r="AZ27" s="146"/>
      <c r="BA27" s="146"/>
    </row>
    <row r="28" spans="1:53" s="22" customFormat="1" ht="16.5" customHeight="1">
      <c r="A28" s="308"/>
      <c r="B28" s="308"/>
      <c r="C28" s="308"/>
      <c r="D28" s="308"/>
      <c r="E28" s="308"/>
      <c r="F28" s="308"/>
      <c r="G28" s="308"/>
      <c r="H28" s="157"/>
      <c r="I28" s="308"/>
      <c r="J28" s="308"/>
      <c r="K28" s="308"/>
      <c r="L28" s="308"/>
      <c r="M28" s="308"/>
      <c r="N28" s="308"/>
      <c r="O28" s="308"/>
      <c r="P28" s="152"/>
      <c r="Q28" s="152"/>
      <c r="R28" s="157"/>
      <c r="S28" s="157"/>
      <c r="T28" s="157"/>
      <c r="U28" s="157"/>
      <c r="V28" s="157"/>
      <c r="W28" s="157"/>
      <c r="X28" s="157"/>
      <c r="Y28" s="157"/>
      <c r="Z28" s="148"/>
      <c r="AA28" s="148"/>
      <c r="AB28" s="148"/>
      <c r="AC28" s="148"/>
      <c r="AD28" s="147"/>
      <c r="AE28" s="146"/>
      <c r="AF28" s="148"/>
      <c r="AG28" s="148"/>
      <c r="AH28" s="148"/>
      <c r="AI28" s="148"/>
      <c r="AJ28" s="148"/>
      <c r="AK28" s="148"/>
      <c r="AL28" s="148"/>
      <c r="AM28" s="148"/>
      <c r="AN28" s="148"/>
      <c r="AO28" s="147"/>
      <c r="AP28" s="146"/>
      <c r="AQ28" s="148"/>
      <c r="AR28" s="148"/>
      <c r="AS28" s="148"/>
      <c r="AT28" s="148"/>
      <c r="AU28" s="148"/>
      <c r="AV28" s="148"/>
      <c r="AW28" s="148"/>
      <c r="AX28" s="148"/>
      <c r="AY28" s="148"/>
      <c r="AZ28" s="146"/>
      <c r="BA28" s="146"/>
    </row>
    <row r="29" spans="1:53" s="22" customFormat="1" ht="16.5" customHeight="1">
      <c r="A29" s="308"/>
      <c r="B29" s="308"/>
      <c r="C29" s="308"/>
      <c r="D29" s="308"/>
      <c r="E29" s="308"/>
      <c r="F29" s="308"/>
      <c r="G29" s="308"/>
      <c r="H29" s="157"/>
      <c r="I29" s="308"/>
      <c r="J29" s="308"/>
      <c r="K29" s="308"/>
      <c r="L29" s="308"/>
      <c r="M29" s="308"/>
      <c r="N29" s="308"/>
      <c r="O29" s="308"/>
      <c r="P29" s="152"/>
      <c r="Q29" s="152"/>
      <c r="R29" s="157"/>
      <c r="S29" s="157"/>
      <c r="T29" s="157"/>
      <c r="U29" s="157"/>
      <c r="V29" s="157"/>
      <c r="W29" s="157"/>
      <c r="X29" s="157"/>
      <c r="Y29" s="157"/>
      <c r="Z29" s="148"/>
      <c r="AA29" s="148"/>
      <c r="AB29" s="148"/>
      <c r="AC29" s="148"/>
      <c r="AD29" s="147"/>
      <c r="AE29" s="146"/>
      <c r="AF29" s="148"/>
      <c r="AG29" s="148"/>
      <c r="AH29" s="148"/>
      <c r="AI29" s="148"/>
      <c r="AJ29" s="148"/>
      <c r="AK29" s="148"/>
      <c r="AL29" s="148"/>
      <c r="AM29" s="148"/>
      <c r="AN29" s="148"/>
      <c r="AO29" s="147"/>
      <c r="AP29" s="146"/>
      <c r="AQ29" s="148"/>
      <c r="AR29" s="148"/>
      <c r="AS29" s="148"/>
      <c r="AT29" s="148"/>
      <c r="AU29" s="148"/>
      <c r="AV29" s="148"/>
      <c r="AW29" s="148"/>
      <c r="AX29" s="148"/>
      <c r="AY29" s="148"/>
      <c r="AZ29" s="146"/>
      <c r="BA29" s="146"/>
    </row>
    <row r="30" spans="1:53" s="22" customFormat="1" ht="16.5" customHeight="1">
      <c r="A30" s="308"/>
      <c r="B30" s="308"/>
      <c r="C30" s="308"/>
      <c r="D30" s="308"/>
      <c r="E30" s="308"/>
      <c r="F30" s="308"/>
      <c r="G30" s="308"/>
      <c r="H30" s="157"/>
      <c r="I30" s="308"/>
      <c r="J30" s="308"/>
      <c r="K30" s="308"/>
      <c r="L30" s="308"/>
      <c r="M30" s="308"/>
      <c r="N30" s="308"/>
      <c r="O30" s="308"/>
      <c r="P30" s="152"/>
      <c r="Q30" s="152"/>
      <c r="R30" s="157"/>
      <c r="S30" s="157"/>
      <c r="T30" s="157"/>
      <c r="U30" s="157"/>
      <c r="V30" s="157"/>
      <c r="W30" s="157"/>
      <c r="X30" s="157"/>
      <c r="Y30" s="157"/>
      <c r="Z30" s="148"/>
      <c r="AA30" s="148"/>
      <c r="AB30" s="148"/>
      <c r="AC30" s="148"/>
      <c r="AD30" s="147"/>
      <c r="AE30" s="146"/>
      <c r="AF30" s="148"/>
      <c r="AG30" s="148"/>
      <c r="AH30" s="148"/>
      <c r="AI30" s="148"/>
      <c r="AJ30" s="148"/>
      <c r="AK30" s="148"/>
      <c r="AL30" s="148"/>
      <c r="AM30" s="148"/>
      <c r="AN30" s="148"/>
      <c r="AO30" s="147"/>
      <c r="AP30" s="146"/>
      <c r="AQ30" s="148"/>
      <c r="AR30" s="148"/>
      <c r="AS30" s="148"/>
      <c r="AT30" s="148"/>
      <c r="AU30" s="148"/>
      <c r="AV30" s="148"/>
      <c r="AW30" s="148"/>
      <c r="AX30" s="148"/>
      <c r="AY30" s="148"/>
      <c r="AZ30" s="146"/>
      <c r="BA30" s="146"/>
    </row>
    <row r="31" spans="1:53" s="22" customFormat="1" ht="16.5" customHeight="1">
      <c r="A31" s="308"/>
      <c r="B31" s="308"/>
      <c r="C31" s="308"/>
      <c r="D31" s="308"/>
      <c r="E31" s="308"/>
      <c r="F31" s="308"/>
      <c r="G31" s="308"/>
      <c r="H31" s="157"/>
      <c r="I31" s="308"/>
      <c r="J31" s="308"/>
      <c r="K31" s="308"/>
      <c r="L31" s="308"/>
      <c r="M31" s="308"/>
      <c r="N31" s="308"/>
      <c r="O31" s="308"/>
      <c r="P31" s="152"/>
      <c r="Q31" s="152"/>
      <c r="R31" s="157"/>
      <c r="S31" s="157"/>
      <c r="T31" s="157"/>
      <c r="U31" s="157"/>
      <c r="V31" s="157"/>
      <c r="W31" s="157"/>
      <c r="X31" s="157"/>
      <c r="Y31" s="157"/>
      <c r="Z31" s="148"/>
      <c r="AA31" s="148"/>
      <c r="AB31" s="148"/>
      <c r="AC31" s="148"/>
      <c r="AD31" s="147"/>
      <c r="AE31" s="146"/>
      <c r="AF31" s="148"/>
      <c r="AG31" s="148"/>
      <c r="AH31" s="148"/>
      <c r="AI31" s="148"/>
      <c r="AJ31" s="148"/>
      <c r="AK31" s="148"/>
      <c r="AL31" s="148"/>
      <c r="AM31" s="148"/>
      <c r="AN31" s="148"/>
      <c r="AO31" s="147"/>
      <c r="AP31" s="146"/>
      <c r="AQ31" s="148"/>
      <c r="AR31" s="148"/>
      <c r="AS31" s="148"/>
      <c r="AT31" s="148"/>
      <c r="AU31" s="148"/>
      <c r="AV31" s="148"/>
      <c r="AW31" s="148"/>
      <c r="AX31" s="148"/>
      <c r="AY31" s="148"/>
      <c r="AZ31" s="146"/>
      <c r="BA31" s="146"/>
    </row>
    <row r="32" spans="1:53" s="22" customFormat="1" ht="16.5" customHeight="1">
      <c r="A32" s="308"/>
      <c r="B32" s="308"/>
      <c r="C32" s="308"/>
      <c r="D32" s="308"/>
      <c r="E32" s="308"/>
      <c r="F32" s="308"/>
      <c r="G32" s="308"/>
      <c r="H32" s="157"/>
      <c r="I32" s="308"/>
      <c r="J32" s="308"/>
      <c r="K32" s="308"/>
      <c r="L32" s="308"/>
      <c r="M32" s="308"/>
      <c r="N32" s="308"/>
      <c r="O32" s="308"/>
      <c r="P32" s="152"/>
      <c r="Q32" s="152"/>
      <c r="R32" s="157"/>
      <c r="S32" s="157"/>
      <c r="T32" s="157"/>
      <c r="U32" s="157"/>
      <c r="V32" s="157"/>
      <c r="W32" s="157"/>
      <c r="X32" s="157"/>
      <c r="Y32" s="157"/>
      <c r="Z32" s="148"/>
      <c r="AA32" s="148"/>
      <c r="AB32" s="148"/>
      <c r="AC32" s="148"/>
      <c r="AD32" s="147"/>
      <c r="AE32" s="146"/>
      <c r="AF32" s="148"/>
      <c r="AG32" s="148"/>
      <c r="AH32" s="148"/>
      <c r="AI32" s="148"/>
      <c r="AJ32" s="148"/>
      <c r="AK32" s="148"/>
      <c r="AL32" s="148"/>
      <c r="AM32" s="148"/>
      <c r="AN32" s="148"/>
      <c r="AO32" s="147"/>
      <c r="AP32" s="146"/>
      <c r="AQ32" s="148"/>
      <c r="AR32" s="148"/>
      <c r="AS32" s="148"/>
      <c r="AT32" s="148"/>
      <c r="AU32" s="148"/>
      <c r="AV32" s="148"/>
      <c r="AW32" s="148"/>
      <c r="AX32" s="148"/>
      <c r="AY32" s="148"/>
      <c r="AZ32" s="146"/>
      <c r="BA32" s="146"/>
    </row>
    <row r="33" spans="1:53" s="22" customFormat="1" ht="16.5" customHeight="1">
      <c r="A33" s="308"/>
      <c r="B33" s="308"/>
      <c r="C33" s="308"/>
      <c r="D33" s="308"/>
      <c r="E33" s="308"/>
      <c r="F33" s="308"/>
      <c r="G33" s="308"/>
      <c r="H33" s="157"/>
      <c r="I33" s="308"/>
      <c r="J33" s="308"/>
      <c r="K33" s="308"/>
      <c r="L33" s="308"/>
      <c r="M33" s="308"/>
      <c r="N33" s="308"/>
      <c r="O33" s="308"/>
      <c r="P33" s="152"/>
      <c r="Q33" s="152"/>
      <c r="R33" s="152"/>
      <c r="S33" s="150"/>
      <c r="U33" s="148"/>
      <c r="V33" s="148"/>
      <c r="W33" s="148"/>
      <c r="X33" s="148"/>
      <c r="Y33" s="148"/>
      <c r="Z33" s="148"/>
      <c r="AA33" s="148"/>
      <c r="AB33" s="148"/>
      <c r="AC33" s="148"/>
      <c r="AD33" s="147"/>
      <c r="AE33" s="146"/>
      <c r="AF33" s="148"/>
      <c r="AG33" s="148"/>
      <c r="AH33" s="148"/>
      <c r="AI33" s="148"/>
      <c r="AJ33" s="148"/>
      <c r="AK33" s="148"/>
      <c r="AL33" s="148"/>
      <c r="AM33" s="148"/>
      <c r="AN33" s="148"/>
      <c r="AO33" s="147"/>
      <c r="AP33" s="146"/>
      <c r="AQ33" s="148"/>
      <c r="AR33" s="148"/>
      <c r="AS33" s="148"/>
      <c r="AT33" s="148"/>
      <c r="AU33" s="148"/>
      <c r="AV33" s="148"/>
      <c r="AW33" s="148"/>
      <c r="AX33" s="148"/>
      <c r="AY33" s="148"/>
      <c r="AZ33" s="146"/>
      <c r="BA33" s="146"/>
    </row>
    <row r="34" spans="1:53" s="22" customFormat="1" ht="16.5" customHeight="1">
      <c r="A34" s="308"/>
      <c r="B34" s="308"/>
      <c r="C34" s="308"/>
      <c r="D34" s="308"/>
      <c r="E34" s="308"/>
      <c r="F34" s="308"/>
      <c r="G34" s="308"/>
      <c r="H34" s="157"/>
      <c r="I34" s="308"/>
      <c r="J34" s="308"/>
      <c r="K34" s="308"/>
      <c r="L34" s="308"/>
      <c r="M34" s="308"/>
      <c r="N34" s="308"/>
      <c r="O34" s="308"/>
      <c r="P34" s="152"/>
      <c r="Q34" s="152"/>
      <c r="R34" s="152"/>
      <c r="S34" s="150"/>
      <c r="U34" s="148"/>
      <c r="V34" s="148"/>
      <c r="W34" s="148"/>
      <c r="X34" s="148"/>
      <c r="Y34" s="148"/>
      <c r="Z34" s="148"/>
      <c r="AA34" s="148"/>
      <c r="AB34" s="148"/>
      <c r="AC34" s="148"/>
      <c r="AD34" s="147"/>
      <c r="AE34" s="146"/>
      <c r="AF34" s="148"/>
      <c r="AG34" s="148"/>
      <c r="AH34" s="148"/>
      <c r="AI34" s="148"/>
      <c r="AJ34" s="148"/>
      <c r="AK34" s="148"/>
      <c r="AL34" s="148"/>
      <c r="AM34" s="148"/>
      <c r="AN34" s="148"/>
      <c r="AO34" s="147"/>
      <c r="AP34" s="146"/>
      <c r="AQ34" s="148"/>
      <c r="AR34" s="148"/>
      <c r="AS34" s="148"/>
      <c r="AT34" s="148"/>
      <c r="AU34" s="148"/>
      <c r="AV34" s="148"/>
      <c r="AW34" s="148"/>
      <c r="AX34" s="148"/>
      <c r="AY34" s="148"/>
      <c r="AZ34" s="146"/>
      <c r="BA34" s="146"/>
    </row>
    <row r="35" spans="1:53" s="22" customFormat="1" ht="16.5" customHeight="1">
      <c r="A35" s="308"/>
      <c r="B35" s="308"/>
      <c r="C35" s="308"/>
      <c r="D35" s="308"/>
      <c r="E35" s="308"/>
      <c r="F35" s="308"/>
      <c r="G35" s="308"/>
      <c r="H35" s="157"/>
      <c r="I35" s="308"/>
      <c r="J35" s="308"/>
      <c r="K35" s="308"/>
      <c r="L35" s="308"/>
      <c r="M35" s="308"/>
      <c r="N35" s="308"/>
      <c r="O35" s="308"/>
      <c r="P35" s="152"/>
      <c r="Q35" s="152"/>
      <c r="R35" s="152"/>
      <c r="S35" s="150"/>
      <c r="U35" s="148"/>
      <c r="V35" s="148"/>
      <c r="W35" s="148"/>
      <c r="X35" s="148"/>
      <c r="Y35" s="148"/>
      <c r="Z35" s="148"/>
      <c r="AA35" s="148"/>
      <c r="AB35" s="148"/>
      <c r="AC35" s="148"/>
      <c r="AD35" s="147"/>
      <c r="AE35" s="146"/>
      <c r="AF35" s="148"/>
      <c r="AG35" s="148"/>
      <c r="AH35" s="148"/>
      <c r="AI35" s="148"/>
      <c r="AJ35" s="148"/>
      <c r="AK35" s="148"/>
      <c r="AL35" s="148"/>
      <c r="AM35" s="148"/>
      <c r="AN35" s="148"/>
      <c r="AO35" s="147"/>
      <c r="AP35" s="146"/>
      <c r="AQ35" s="148"/>
      <c r="AR35" s="148"/>
      <c r="AS35" s="148"/>
      <c r="AT35" s="148"/>
      <c r="AU35" s="148"/>
      <c r="AV35" s="148"/>
      <c r="AW35" s="148"/>
      <c r="AX35" s="148"/>
      <c r="AY35" s="148"/>
      <c r="AZ35" s="146"/>
      <c r="BA35" s="146"/>
    </row>
    <row r="36" spans="1:53" s="22" customFormat="1" ht="16.5" customHeight="1">
      <c r="A36" s="308"/>
      <c r="B36" s="308"/>
      <c r="C36" s="308"/>
      <c r="D36" s="308"/>
      <c r="E36" s="308"/>
      <c r="F36" s="308"/>
      <c r="G36" s="308"/>
      <c r="H36" s="157"/>
      <c r="I36" s="308"/>
      <c r="J36" s="308"/>
      <c r="K36" s="308"/>
      <c r="L36" s="308"/>
      <c r="M36" s="308"/>
      <c r="N36" s="308"/>
      <c r="O36" s="308"/>
      <c r="P36" s="152"/>
      <c r="Q36" s="152"/>
      <c r="R36" s="152"/>
      <c r="S36" s="150"/>
      <c r="U36" s="148"/>
      <c r="V36" s="148"/>
      <c r="W36" s="148"/>
      <c r="X36" s="148"/>
      <c r="Y36" s="148"/>
      <c r="Z36" s="148"/>
      <c r="AA36" s="148"/>
      <c r="AB36" s="148"/>
      <c r="AC36" s="148"/>
      <c r="AD36" s="147"/>
      <c r="AE36" s="146"/>
      <c r="AF36" s="148"/>
      <c r="AG36" s="148"/>
      <c r="AH36" s="148"/>
      <c r="AI36" s="148"/>
      <c r="AJ36" s="148"/>
      <c r="AK36" s="148"/>
      <c r="AL36" s="148"/>
      <c r="AM36" s="148"/>
      <c r="AN36" s="148"/>
      <c r="AO36" s="147"/>
      <c r="AP36" s="146"/>
      <c r="AQ36" s="148"/>
      <c r="AR36" s="148"/>
      <c r="AS36" s="148"/>
      <c r="AT36" s="148"/>
      <c r="AU36" s="148"/>
      <c r="AV36" s="148"/>
      <c r="AW36" s="148"/>
      <c r="AX36" s="148"/>
      <c r="AY36" s="148"/>
      <c r="AZ36" s="146"/>
      <c r="BA36" s="146"/>
    </row>
    <row r="37" spans="1:53" s="22" customFormat="1" ht="16.5" customHeight="1">
      <c r="A37" s="308"/>
      <c r="B37" s="308"/>
      <c r="C37" s="308"/>
      <c r="D37" s="308"/>
      <c r="E37" s="308"/>
      <c r="F37" s="308"/>
      <c r="G37" s="308"/>
      <c r="H37" s="157"/>
      <c r="I37" s="308"/>
      <c r="J37" s="308"/>
      <c r="K37" s="308"/>
      <c r="L37" s="308"/>
      <c r="M37" s="308"/>
      <c r="N37" s="308"/>
      <c r="O37" s="308"/>
      <c r="P37" s="152"/>
      <c r="Q37" s="152"/>
      <c r="R37" s="152"/>
      <c r="S37" s="150"/>
      <c r="U37" s="148"/>
      <c r="V37" s="148"/>
      <c r="W37" s="148"/>
      <c r="X37" s="148"/>
      <c r="Y37" s="148"/>
      <c r="Z37" s="148"/>
      <c r="AA37" s="148"/>
      <c r="AB37" s="148"/>
      <c r="AC37" s="148"/>
      <c r="AD37" s="147"/>
      <c r="AE37" s="146"/>
      <c r="AF37" s="148"/>
      <c r="AG37" s="148"/>
      <c r="AH37" s="148"/>
      <c r="AI37" s="148"/>
      <c r="AJ37" s="148"/>
      <c r="AK37" s="148"/>
      <c r="AL37" s="148"/>
      <c r="AM37" s="148"/>
      <c r="AN37" s="148"/>
      <c r="AO37" s="147"/>
      <c r="AP37" s="146"/>
      <c r="AQ37" s="148"/>
      <c r="AR37" s="148"/>
      <c r="AS37" s="148"/>
      <c r="AT37" s="148"/>
      <c r="AU37" s="148"/>
      <c r="AV37" s="148"/>
      <c r="AW37" s="148"/>
      <c r="AX37" s="148"/>
      <c r="AY37" s="148"/>
      <c r="AZ37" s="146"/>
      <c r="BA37" s="146"/>
    </row>
    <row r="38" spans="1:53" s="22" customFormat="1" ht="16.5" customHeight="1">
      <c r="A38" s="308"/>
      <c r="B38" s="308"/>
      <c r="C38" s="308"/>
      <c r="D38" s="308"/>
      <c r="E38" s="308"/>
      <c r="F38" s="308"/>
      <c r="G38" s="308"/>
      <c r="H38" s="157"/>
      <c r="I38" s="308"/>
      <c r="J38" s="308"/>
      <c r="K38" s="308"/>
      <c r="L38" s="308"/>
      <c r="M38" s="308"/>
      <c r="N38" s="308"/>
      <c r="O38" s="308"/>
      <c r="P38" s="152"/>
      <c r="Q38" s="152"/>
      <c r="R38" s="152"/>
      <c r="S38" s="150"/>
      <c r="U38" s="148"/>
      <c r="V38" s="148"/>
      <c r="W38" s="148"/>
      <c r="X38" s="148"/>
      <c r="Y38" s="148"/>
      <c r="Z38" s="148"/>
      <c r="AA38" s="148"/>
      <c r="AB38" s="148"/>
      <c r="AC38" s="148"/>
      <c r="AD38" s="147"/>
      <c r="AE38" s="146"/>
      <c r="AF38" s="148"/>
      <c r="AG38" s="148"/>
      <c r="AH38" s="148"/>
      <c r="AI38" s="148"/>
      <c r="AJ38" s="148"/>
      <c r="AK38" s="148"/>
      <c r="AL38" s="148"/>
      <c r="AM38" s="148"/>
      <c r="AN38" s="148"/>
      <c r="AO38" s="147"/>
      <c r="AP38" s="146"/>
      <c r="AQ38" s="148"/>
      <c r="AR38" s="148"/>
      <c r="AS38" s="148"/>
      <c r="AT38" s="148"/>
      <c r="AU38" s="148"/>
      <c r="AV38" s="148"/>
      <c r="AW38" s="148"/>
      <c r="AX38" s="148"/>
      <c r="AY38" s="148"/>
      <c r="AZ38" s="146"/>
      <c r="BA38" s="146"/>
    </row>
    <row r="39" spans="1:53" s="22" customFormat="1" ht="16.5" customHeight="1">
      <c r="A39" s="308"/>
      <c r="B39" s="308"/>
      <c r="C39" s="308"/>
      <c r="D39" s="308"/>
      <c r="E39" s="308"/>
      <c r="F39" s="308"/>
      <c r="G39" s="308"/>
      <c r="H39" s="157"/>
      <c r="I39" s="308"/>
      <c r="J39" s="308"/>
      <c r="K39" s="308"/>
      <c r="L39" s="308"/>
      <c r="M39" s="308"/>
      <c r="N39" s="308"/>
      <c r="O39" s="308"/>
      <c r="P39" s="152"/>
      <c r="Q39" s="152"/>
      <c r="R39" s="152"/>
      <c r="S39" s="150"/>
      <c r="U39" s="148"/>
      <c r="V39" s="148"/>
      <c r="W39" s="148"/>
      <c r="X39" s="148"/>
      <c r="Y39" s="148"/>
      <c r="Z39" s="148"/>
      <c r="AA39" s="148"/>
      <c r="AB39" s="148"/>
      <c r="AC39" s="148"/>
      <c r="AD39" s="147"/>
      <c r="AE39" s="146"/>
      <c r="AF39" s="148"/>
      <c r="AG39" s="148"/>
      <c r="AH39" s="148"/>
      <c r="AI39" s="148"/>
      <c r="AJ39" s="148"/>
      <c r="AK39" s="148"/>
      <c r="AL39" s="148"/>
      <c r="AM39" s="148"/>
      <c r="AN39" s="148"/>
      <c r="AO39" s="147"/>
      <c r="AP39" s="146"/>
      <c r="AQ39" s="148"/>
      <c r="AR39" s="148"/>
      <c r="AS39" s="148"/>
      <c r="AT39" s="148"/>
      <c r="AU39" s="148"/>
      <c r="AV39" s="148"/>
      <c r="AW39" s="148"/>
      <c r="AX39" s="148"/>
      <c r="AY39" s="148"/>
      <c r="AZ39" s="146"/>
      <c r="BA39" s="146"/>
    </row>
    <row r="40" spans="1:53" s="22" customFormat="1" ht="16.5" customHeight="1">
      <c r="A40" s="308"/>
      <c r="B40" s="308"/>
      <c r="C40" s="308"/>
      <c r="D40" s="308"/>
      <c r="E40" s="308"/>
      <c r="F40" s="308"/>
      <c r="G40" s="308"/>
      <c r="H40" s="157"/>
      <c r="I40" s="308"/>
      <c r="J40" s="308"/>
      <c r="K40" s="308"/>
      <c r="L40" s="308"/>
      <c r="M40" s="308"/>
      <c r="N40" s="308"/>
      <c r="O40" s="308"/>
      <c r="P40" s="152"/>
      <c r="Q40" s="152"/>
      <c r="R40" s="152"/>
      <c r="S40" s="150"/>
      <c r="U40" s="148"/>
      <c r="V40" s="148"/>
      <c r="W40" s="148"/>
      <c r="X40" s="148"/>
      <c r="Y40" s="148"/>
      <c r="Z40" s="148"/>
      <c r="AA40" s="148"/>
      <c r="AB40" s="148"/>
      <c r="AC40" s="148"/>
      <c r="AD40" s="147"/>
      <c r="AE40" s="146"/>
      <c r="AF40" s="148"/>
      <c r="AG40" s="148"/>
      <c r="AH40" s="148"/>
      <c r="AI40" s="148"/>
      <c r="AJ40" s="148"/>
      <c r="AK40" s="148"/>
      <c r="AL40" s="148"/>
      <c r="AM40" s="148"/>
      <c r="AN40" s="148"/>
      <c r="AO40" s="147"/>
      <c r="AP40" s="146"/>
      <c r="AQ40" s="148"/>
      <c r="AR40" s="148"/>
      <c r="AS40" s="148"/>
      <c r="AT40" s="148"/>
      <c r="AU40" s="148"/>
      <c r="AV40" s="148"/>
      <c r="AW40" s="148"/>
      <c r="AX40" s="148"/>
      <c r="AY40" s="148"/>
      <c r="AZ40" s="146"/>
      <c r="BA40" s="146"/>
    </row>
    <row r="41" spans="1:53" s="22" customFormat="1" ht="16.5" customHeight="1">
      <c r="A41" s="308"/>
      <c r="B41" s="308"/>
      <c r="C41" s="308"/>
      <c r="D41" s="308"/>
      <c r="E41" s="308"/>
      <c r="F41" s="308"/>
      <c r="G41" s="308"/>
      <c r="H41" s="157"/>
      <c r="I41" s="308"/>
      <c r="J41" s="308"/>
      <c r="K41" s="308"/>
      <c r="L41" s="308"/>
      <c r="M41" s="308"/>
      <c r="N41" s="308"/>
      <c r="O41" s="308"/>
      <c r="P41" s="152"/>
      <c r="Q41" s="152"/>
      <c r="R41" s="152"/>
      <c r="S41" s="150"/>
      <c r="U41" s="148"/>
      <c r="V41" s="148"/>
      <c r="W41" s="148"/>
      <c r="X41" s="148"/>
      <c r="Y41" s="148"/>
      <c r="Z41" s="148"/>
      <c r="AA41" s="148"/>
      <c r="AB41" s="148"/>
      <c r="AC41" s="148"/>
      <c r="AD41" s="147"/>
      <c r="AE41" s="146"/>
      <c r="AF41" s="148"/>
      <c r="AG41" s="148"/>
      <c r="AH41" s="148"/>
      <c r="AI41" s="148"/>
      <c r="AJ41" s="148"/>
      <c r="AK41" s="148"/>
      <c r="AL41" s="148"/>
      <c r="AM41" s="148"/>
      <c r="AN41" s="148"/>
      <c r="AO41" s="147"/>
      <c r="AP41" s="146"/>
      <c r="AQ41" s="148"/>
      <c r="AR41" s="148"/>
      <c r="AS41" s="148"/>
      <c r="AT41" s="148"/>
      <c r="AU41" s="148"/>
      <c r="AV41" s="148"/>
      <c r="AW41" s="148"/>
      <c r="AX41" s="148"/>
      <c r="AY41" s="148"/>
      <c r="AZ41" s="146"/>
      <c r="BA41" s="146"/>
    </row>
    <row r="42" spans="1:53" s="22" customFormat="1" ht="16.5" customHeight="1">
      <c r="A42" s="157"/>
      <c r="B42" s="157"/>
      <c r="C42" s="157"/>
      <c r="D42" s="157"/>
      <c r="E42" s="157"/>
      <c r="F42" s="155"/>
      <c r="G42" s="164"/>
      <c r="H42" s="164"/>
      <c r="I42" s="157"/>
      <c r="J42" s="150"/>
      <c r="K42" s="3"/>
      <c r="L42" s="152"/>
      <c r="M42" s="152"/>
      <c r="N42" s="152"/>
      <c r="O42" s="152"/>
      <c r="P42" s="152"/>
      <c r="Q42" s="152"/>
      <c r="R42" s="152"/>
      <c r="S42" s="140"/>
      <c r="U42" s="148"/>
      <c r="V42" s="148"/>
      <c r="W42" s="148"/>
      <c r="X42" s="148"/>
      <c r="Y42" s="148"/>
      <c r="Z42" s="148"/>
      <c r="AA42" s="148"/>
      <c r="AB42" s="148"/>
      <c r="AC42" s="148"/>
      <c r="AD42" s="147"/>
      <c r="AE42" s="146"/>
      <c r="AF42" s="148"/>
      <c r="AG42" s="148"/>
      <c r="AH42" s="148"/>
      <c r="AI42" s="148"/>
      <c r="AJ42" s="148"/>
      <c r="AK42" s="148"/>
      <c r="AL42" s="148"/>
      <c r="AM42" s="148"/>
      <c r="AN42" s="148"/>
      <c r="AO42" s="147"/>
      <c r="AP42" s="146"/>
      <c r="AQ42" s="148"/>
      <c r="AR42" s="148"/>
      <c r="AS42" s="148"/>
      <c r="AT42" s="148"/>
      <c r="AU42" s="148"/>
      <c r="AV42" s="148"/>
      <c r="AW42" s="148"/>
      <c r="AX42" s="148"/>
      <c r="AY42" s="148"/>
      <c r="AZ42" s="146"/>
      <c r="BA42" s="146"/>
    </row>
    <row r="43" spans="1:19" s="155" customFormat="1" ht="29.25" customHeight="1">
      <c r="A43" s="284" t="s">
        <v>247</v>
      </c>
      <c r="B43" s="284"/>
      <c r="C43" s="284"/>
      <c r="D43" s="284"/>
      <c r="E43" s="284"/>
      <c r="F43" s="284"/>
      <c r="G43" s="284"/>
      <c r="H43" s="284"/>
      <c r="I43" s="284"/>
      <c r="J43" s="284"/>
      <c r="K43" s="284"/>
      <c r="L43" s="284"/>
      <c r="M43" s="284"/>
      <c r="N43" s="284"/>
      <c r="O43" s="284"/>
      <c r="P43" s="284"/>
      <c r="Q43" s="284"/>
      <c r="R43" s="284"/>
      <c r="S43" s="156"/>
    </row>
    <row r="44" s="155" customFormat="1" ht="13.5" thickBot="1">
      <c r="O44" s="154"/>
    </row>
    <row r="45" spans="1:15" s="155" customFormat="1" ht="57" customHeight="1">
      <c r="A45" s="160" t="s">
        <v>133</v>
      </c>
      <c r="B45" s="16" t="s">
        <v>134</v>
      </c>
      <c r="C45" s="17" t="s">
        <v>135</v>
      </c>
      <c r="D45" s="16" t="s">
        <v>136</v>
      </c>
      <c r="E45" s="16" t="s">
        <v>143</v>
      </c>
      <c r="F45" s="16" t="s">
        <v>137</v>
      </c>
      <c r="G45" s="161" t="s">
        <v>138</v>
      </c>
      <c r="I45" s="160" t="s">
        <v>133</v>
      </c>
      <c r="J45" s="16" t="s">
        <v>134</v>
      </c>
      <c r="K45" s="17" t="s">
        <v>135</v>
      </c>
      <c r="L45" s="16" t="s">
        <v>136</v>
      </c>
      <c r="M45" s="16" t="s">
        <v>143</v>
      </c>
      <c r="N45" s="16" t="s">
        <v>320</v>
      </c>
      <c r="O45" s="161" t="s">
        <v>138</v>
      </c>
    </row>
    <row r="46" spans="1:15" s="155" customFormat="1" ht="15" customHeight="1">
      <c r="A46" s="288" t="s">
        <v>168</v>
      </c>
      <c r="B46" s="291">
        <v>0.167</v>
      </c>
      <c r="C46" s="170">
        <v>1</v>
      </c>
      <c r="D46" s="169">
        <f>M7</f>
        <v>1220</v>
      </c>
      <c r="E46" s="169">
        <f>B7</f>
        <v>2910</v>
      </c>
      <c r="F46" s="195">
        <f>E46/D46</f>
        <v>2.3852459016393444</v>
      </c>
      <c r="G46" s="296">
        <f>AVERAGE(F46:F48)</f>
        <v>2.510831568489032</v>
      </c>
      <c r="I46" s="288" t="s">
        <v>168</v>
      </c>
      <c r="J46" s="291">
        <v>0.167</v>
      </c>
      <c r="K46" s="170">
        <v>1</v>
      </c>
      <c r="L46" s="169">
        <f>D46</f>
        <v>1220</v>
      </c>
      <c r="M46" s="169">
        <f>E46</f>
        <v>2910</v>
      </c>
      <c r="N46" s="257">
        <f>L46/M46</f>
        <v>0.41924398625429554</v>
      </c>
      <c r="O46" s="309">
        <f>AVERAGE(N46:N48)</f>
        <v>0.3989490266564278</v>
      </c>
    </row>
    <row r="47" spans="1:15" s="155" customFormat="1" ht="15" customHeight="1">
      <c r="A47" s="289"/>
      <c r="B47" s="291"/>
      <c r="C47" s="170">
        <v>2</v>
      </c>
      <c r="D47" s="169">
        <f>N7</f>
        <v>1375</v>
      </c>
      <c r="E47" s="169">
        <f>C7</f>
        <v>3450</v>
      </c>
      <c r="F47" s="195">
        <f aca="true" t="shared" si="1" ref="F47:F54">E47/D47</f>
        <v>2.5090909090909093</v>
      </c>
      <c r="G47" s="296"/>
      <c r="I47" s="289"/>
      <c r="J47" s="291"/>
      <c r="K47" s="170">
        <v>2</v>
      </c>
      <c r="L47" s="169">
        <f aca="true" t="shared" si="2" ref="L47:L54">D47</f>
        <v>1375</v>
      </c>
      <c r="M47" s="169">
        <f aca="true" t="shared" si="3" ref="M47:M54">E47</f>
        <v>3450</v>
      </c>
      <c r="N47" s="257">
        <f aca="true" t="shared" si="4" ref="N47:N54">L47/M47</f>
        <v>0.39855072463768115</v>
      </c>
      <c r="O47" s="309"/>
    </row>
    <row r="48" spans="1:15" s="155" customFormat="1" ht="15.75" customHeight="1">
      <c r="A48" s="289"/>
      <c r="B48" s="291"/>
      <c r="C48" s="170">
        <v>3</v>
      </c>
      <c r="D48" s="169">
        <f>O7</f>
        <v>1520</v>
      </c>
      <c r="E48" s="169">
        <f>D7</f>
        <v>4010</v>
      </c>
      <c r="F48" s="195">
        <f t="shared" si="1"/>
        <v>2.638157894736842</v>
      </c>
      <c r="G48" s="296"/>
      <c r="I48" s="289"/>
      <c r="J48" s="291"/>
      <c r="K48" s="170">
        <v>3</v>
      </c>
      <c r="L48" s="169">
        <f t="shared" si="2"/>
        <v>1520</v>
      </c>
      <c r="M48" s="169">
        <f t="shared" si="3"/>
        <v>4010</v>
      </c>
      <c r="N48" s="257">
        <f t="shared" si="4"/>
        <v>0.3790523690773067</v>
      </c>
      <c r="O48" s="309"/>
    </row>
    <row r="49" spans="1:15" s="155" customFormat="1" ht="15" customHeight="1">
      <c r="A49" s="289"/>
      <c r="B49" s="293">
        <v>0.5</v>
      </c>
      <c r="C49" s="151">
        <v>4</v>
      </c>
      <c r="D49" s="158">
        <f>M8</f>
        <v>419.5</v>
      </c>
      <c r="E49" s="158">
        <f>B8</f>
        <v>782</v>
      </c>
      <c r="F49" s="159">
        <f>E49/D49</f>
        <v>1.864123957091776</v>
      </c>
      <c r="G49" s="295">
        <f>AVERAGE(F49:F51)</f>
        <v>2.2386300334130778</v>
      </c>
      <c r="I49" s="289"/>
      <c r="J49" s="293">
        <v>0.5</v>
      </c>
      <c r="K49" s="151">
        <v>4</v>
      </c>
      <c r="L49" s="158">
        <f t="shared" si="2"/>
        <v>419.5</v>
      </c>
      <c r="M49" s="158">
        <f t="shared" si="3"/>
        <v>782</v>
      </c>
      <c r="N49" s="258">
        <f t="shared" si="4"/>
        <v>0.5364450127877238</v>
      </c>
      <c r="O49" s="300">
        <f>AVERAGE(N49:N51)</f>
        <v>0.45547148953974953</v>
      </c>
    </row>
    <row r="50" spans="1:15" s="155" customFormat="1" ht="15" customHeight="1">
      <c r="A50" s="289"/>
      <c r="B50" s="293"/>
      <c r="C50" s="151">
        <v>5</v>
      </c>
      <c r="D50" s="158">
        <f>N8</f>
        <v>545</v>
      </c>
      <c r="E50" s="158">
        <f>C8</f>
        <v>1430</v>
      </c>
      <c r="F50" s="159">
        <f>E50/D50</f>
        <v>2.623853211009174</v>
      </c>
      <c r="G50" s="295"/>
      <c r="I50" s="289"/>
      <c r="J50" s="293"/>
      <c r="K50" s="151">
        <v>5</v>
      </c>
      <c r="L50" s="158">
        <f t="shared" si="2"/>
        <v>545</v>
      </c>
      <c r="M50" s="158">
        <f t="shared" si="3"/>
        <v>1430</v>
      </c>
      <c r="N50" s="258">
        <f t="shared" si="4"/>
        <v>0.3811188811188811</v>
      </c>
      <c r="O50" s="300"/>
    </row>
    <row r="51" spans="1:15" s="155" customFormat="1" ht="15.75" customHeight="1">
      <c r="A51" s="289"/>
      <c r="B51" s="293"/>
      <c r="C51" s="196">
        <v>6</v>
      </c>
      <c r="D51" s="208">
        <f>O8</f>
        <v>390.5</v>
      </c>
      <c r="E51" s="208">
        <f>D8</f>
        <v>870</v>
      </c>
      <c r="F51" s="213">
        <f>E51/D51</f>
        <v>2.2279129321382842</v>
      </c>
      <c r="G51" s="295"/>
      <c r="I51" s="289"/>
      <c r="J51" s="293"/>
      <c r="K51" s="196">
        <v>6</v>
      </c>
      <c r="L51" s="208">
        <f t="shared" si="2"/>
        <v>390.5</v>
      </c>
      <c r="M51" s="208">
        <f t="shared" si="3"/>
        <v>870</v>
      </c>
      <c r="N51" s="259">
        <f t="shared" si="4"/>
        <v>0.44885057471264367</v>
      </c>
      <c r="O51" s="300"/>
    </row>
    <row r="52" spans="1:15" s="155" customFormat="1" ht="15" customHeight="1">
      <c r="A52" s="289"/>
      <c r="B52" s="292">
        <v>1</v>
      </c>
      <c r="C52" s="170">
        <v>7</v>
      </c>
      <c r="D52" s="207">
        <f>M9</f>
        <v>53</v>
      </c>
      <c r="E52" s="169">
        <f>B9</f>
        <v>130</v>
      </c>
      <c r="F52" s="195">
        <f t="shared" si="1"/>
        <v>2.452830188679245</v>
      </c>
      <c r="G52" s="306">
        <f>AVERAGE(F52:F54)</f>
        <v>2.5225181706666135</v>
      </c>
      <c r="H52" s="209"/>
      <c r="I52" s="289"/>
      <c r="J52" s="292">
        <v>1</v>
      </c>
      <c r="K52" s="170">
        <v>7</v>
      </c>
      <c r="L52" s="207">
        <f t="shared" si="2"/>
        <v>53</v>
      </c>
      <c r="M52" s="169">
        <f t="shared" si="3"/>
        <v>130</v>
      </c>
      <c r="N52" s="257">
        <f t="shared" si="4"/>
        <v>0.4076923076923077</v>
      </c>
      <c r="O52" s="299">
        <f>AVERAGE(N52:N54)</f>
        <v>0.3979636434993578</v>
      </c>
    </row>
    <row r="53" spans="1:15" s="155" customFormat="1" ht="15" customHeight="1">
      <c r="A53" s="289"/>
      <c r="B53" s="293"/>
      <c r="C53" s="151">
        <v>8</v>
      </c>
      <c r="D53" s="210">
        <f>N9</f>
        <v>43.849999999999994</v>
      </c>
      <c r="E53" s="158">
        <f>C9</f>
        <v>104</v>
      </c>
      <c r="F53" s="159">
        <f t="shared" si="1"/>
        <v>2.3717217787913345</v>
      </c>
      <c r="G53" s="295"/>
      <c r="H53" s="209"/>
      <c r="I53" s="289"/>
      <c r="J53" s="293"/>
      <c r="K53" s="151">
        <v>8</v>
      </c>
      <c r="L53" s="210">
        <f t="shared" si="2"/>
        <v>43.849999999999994</v>
      </c>
      <c r="M53" s="158">
        <f t="shared" si="3"/>
        <v>104</v>
      </c>
      <c r="N53" s="258">
        <f t="shared" si="4"/>
        <v>0.42163461538461533</v>
      </c>
      <c r="O53" s="300"/>
    </row>
    <row r="54" spans="1:15" s="155" customFormat="1" ht="15.75" customHeight="1" thickBot="1">
      <c r="A54" s="290"/>
      <c r="B54" s="294"/>
      <c r="C54" s="18">
        <v>9</v>
      </c>
      <c r="D54" s="211">
        <f>O9</f>
        <v>19.650000000000002</v>
      </c>
      <c r="E54" s="211">
        <f>D9</f>
        <v>53.9</v>
      </c>
      <c r="F54" s="212">
        <f t="shared" si="1"/>
        <v>2.743002544529262</v>
      </c>
      <c r="G54" s="307"/>
      <c r="H54" s="209"/>
      <c r="I54" s="290"/>
      <c r="J54" s="294"/>
      <c r="K54" s="18">
        <v>9</v>
      </c>
      <c r="L54" s="211">
        <f t="shared" si="2"/>
        <v>19.650000000000002</v>
      </c>
      <c r="M54" s="211">
        <f t="shared" si="3"/>
        <v>53.9</v>
      </c>
      <c r="N54" s="260">
        <f t="shared" si="4"/>
        <v>0.3645640074211503</v>
      </c>
      <c r="O54" s="301"/>
    </row>
    <row r="55" s="155" customFormat="1" ht="12.75"/>
    <row r="56" spans="1:15" s="155" customFormat="1" ht="12.75" customHeight="1">
      <c r="A56" s="308" t="str">
        <f>CONCATENATE("Plasma concentration vs time profile for ",'Report Cover'!B41," after ",'Report Cover'!C48," ",'Report Cover'!D48," ",'Report Cover'!B48," in ",'Report Cover'!G46,"")</f>
        <v>Plasma concentration vs time profile for Longfei Shi after    in </v>
      </c>
      <c r="B56" s="308"/>
      <c r="C56" s="308"/>
      <c r="D56" s="308"/>
      <c r="E56" s="308"/>
      <c r="F56" s="308"/>
      <c r="G56" s="308"/>
      <c r="I56" s="308" t="str">
        <f>CONCATENATE("Plasma concentration vs time profile for ",'Report Cover'!J41," after ",'Report Cover'!K48," ",'Report Cover'!L48," ",'Report Cover'!J48," in ",'Report Cover'!O46,"")</f>
        <v>Plasma concentration vs time profile for  after    in </v>
      </c>
      <c r="J56" s="308"/>
      <c r="K56" s="308"/>
      <c r="L56" s="308"/>
      <c r="M56" s="308"/>
      <c r="N56" s="308"/>
      <c r="O56" s="308"/>
    </row>
    <row r="57" spans="1:15" s="155" customFormat="1" ht="12.75" customHeight="1">
      <c r="A57" s="308"/>
      <c r="B57" s="308"/>
      <c r="C57" s="308"/>
      <c r="D57" s="308"/>
      <c r="E57" s="308"/>
      <c r="F57" s="308"/>
      <c r="G57" s="308"/>
      <c r="I57" s="308"/>
      <c r="J57" s="308"/>
      <c r="K57" s="308"/>
      <c r="L57" s="308"/>
      <c r="M57" s="308"/>
      <c r="N57" s="308"/>
      <c r="O57" s="308"/>
    </row>
    <row r="58" spans="1:15" s="155" customFormat="1" ht="12.75" customHeight="1">
      <c r="A58" s="308"/>
      <c r="B58" s="308"/>
      <c r="C58" s="308"/>
      <c r="D58" s="308"/>
      <c r="E58" s="308"/>
      <c r="F58" s="308"/>
      <c r="G58" s="308"/>
      <c r="I58" s="308"/>
      <c r="J58" s="308"/>
      <c r="K58" s="308"/>
      <c r="L58" s="308"/>
      <c r="M58" s="308"/>
      <c r="N58" s="308"/>
      <c r="O58" s="308"/>
    </row>
    <row r="59" spans="1:15" s="155" customFormat="1" ht="12.75" customHeight="1">
      <c r="A59" s="308"/>
      <c r="B59" s="308"/>
      <c r="C59" s="308"/>
      <c r="D59" s="308"/>
      <c r="E59" s="308"/>
      <c r="F59" s="308"/>
      <c r="G59" s="308"/>
      <c r="I59" s="308"/>
      <c r="J59" s="308"/>
      <c r="K59" s="308"/>
      <c r="L59" s="308"/>
      <c r="M59" s="308"/>
      <c r="N59" s="308"/>
      <c r="O59" s="308"/>
    </row>
    <row r="60" spans="1:15" s="155" customFormat="1" ht="12.75" customHeight="1">
      <c r="A60" s="308"/>
      <c r="B60" s="308"/>
      <c r="C60" s="308"/>
      <c r="D60" s="308"/>
      <c r="E60" s="308"/>
      <c r="F60" s="308"/>
      <c r="G60" s="308"/>
      <c r="I60" s="308"/>
      <c r="J60" s="308"/>
      <c r="K60" s="308"/>
      <c r="L60" s="308"/>
      <c r="M60" s="308"/>
      <c r="N60" s="308"/>
      <c r="O60" s="308"/>
    </row>
    <row r="61" spans="1:15" s="155" customFormat="1" ht="12.75" customHeight="1">
      <c r="A61" s="308"/>
      <c r="B61" s="308"/>
      <c r="C61" s="308"/>
      <c r="D61" s="308"/>
      <c r="E61" s="308"/>
      <c r="F61" s="308"/>
      <c r="G61" s="308"/>
      <c r="I61" s="308"/>
      <c r="J61" s="308"/>
      <c r="K61" s="308"/>
      <c r="L61" s="308"/>
      <c r="M61" s="308"/>
      <c r="N61" s="308"/>
      <c r="O61" s="308"/>
    </row>
    <row r="62" spans="1:15" s="155" customFormat="1" ht="12.75" customHeight="1">
      <c r="A62" s="308"/>
      <c r="B62" s="308"/>
      <c r="C62" s="308"/>
      <c r="D62" s="308"/>
      <c r="E62" s="308"/>
      <c r="F62" s="308"/>
      <c r="G62" s="308"/>
      <c r="I62" s="308"/>
      <c r="J62" s="308"/>
      <c r="K62" s="308"/>
      <c r="L62" s="308"/>
      <c r="M62" s="308"/>
      <c r="N62" s="308"/>
      <c r="O62" s="308"/>
    </row>
    <row r="63" spans="1:15" s="155" customFormat="1" ht="12.75" customHeight="1">
      <c r="A63" s="308"/>
      <c r="B63" s="308"/>
      <c r="C63" s="308"/>
      <c r="D63" s="308"/>
      <c r="E63" s="308"/>
      <c r="F63" s="308"/>
      <c r="G63" s="308"/>
      <c r="I63" s="308"/>
      <c r="J63" s="308"/>
      <c r="K63" s="308"/>
      <c r="L63" s="308"/>
      <c r="M63" s="308"/>
      <c r="N63" s="308"/>
      <c r="O63" s="308"/>
    </row>
    <row r="64" spans="1:15" ht="15">
      <c r="A64" s="308"/>
      <c r="B64" s="308"/>
      <c r="C64" s="308"/>
      <c r="D64" s="308"/>
      <c r="E64" s="308"/>
      <c r="F64" s="308"/>
      <c r="G64" s="308"/>
      <c r="I64" s="308"/>
      <c r="J64" s="308"/>
      <c r="K64" s="308"/>
      <c r="L64" s="308"/>
      <c r="M64" s="308"/>
      <c r="N64" s="308"/>
      <c r="O64" s="308"/>
    </row>
    <row r="65" spans="1:15" ht="15">
      <c r="A65" s="308"/>
      <c r="B65" s="308"/>
      <c r="C65" s="308"/>
      <c r="D65" s="308"/>
      <c r="E65" s="308"/>
      <c r="F65" s="308"/>
      <c r="G65" s="308"/>
      <c r="I65" s="308"/>
      <c r="J65" s="308"/>
      <c r="K65" s="308"/>
      <c r="L65" s="308"/>
      <c r="M65" s="308"/>
      <c r="N65" s="308"/>
      <c r="O65" s="308"/>
    </row>
    <row r="66" spans="1:15" ht="15">
      <c r="A66" s="308"/>
      <c r="B66" s="308"/>
      <c r="C66" s="308"/>
      <c r="D66" s="308"/>
      <c r="E66" s="308"/>
      <c r="F66" s="308"/>
      <c r="G66" s="308"/>
      <c r="I66" s="308"/>
      <c r="J66" s="308"/>
      <c r="K66" s="308"/>
      <c r="L66" s="308"/>
      <c r="M66" s="308"/>
      <c r="N66" s="308"/>
      <c r="O66" s="308"/>
    </row>
    <row r="67" spans="1:15" ht="15">
      <c r="A67" s="308"/>
      <c r="B67" s="308"/>
      <c r="C67" s="308"/>
      <c r="D67" s="308"/>
      <c r="E67" s="308"/>
      <c r="F67" s="308"/>
      <c r="G67" s="308"/>
      <c r="I67" s="308"/>
      <c r="J67" s="308"/>
      <c r="K67" s="308"/>
      <c r="L67" s="308"/>
      <c r="M67" s="308"/>
      <c r="N67" s="308"/>
      <c r="O67" s="308"/>
    </row>
    <row r="68" spans="1:15" ht="15">
      <c r="A68" s="308"/>
      <c r="B68" s="308"/>
      <c r="C68" s="308"/>
      <c r="D68" s="308"/>
      <c r="E68" s="308"/>
      <c r="F68" s="308"/>
      <c r="G68" s="308"/>
      <c r="I68" s="308"/>
      <c r="J68" s="308"/>
      <c r="K68" s="308"/>
      <c r="L68" s="308"/>
      <c r="M68" s="308"/>
      <c r="N68" s="308"/>
      <c r="O68" s="308"/>
    </row>
    <row r="69" spans="1:15" ht="15">
      <c r="A69" s="308"/>
      <c r="B69" s="308"/>
      <c r="C69" s="308"/>
      <c r="D69" s="308"/>
      <c r="E69" s="308"/>
      <c r="F69" s="308"/>
      <c r="G69" s="308"/>
      <c r="I69" s="308"/>
      <c r="J69" s="308"/>
      <c r="K69" s="308"/>
      <c r="L69" s="308"/>
      <c r="M69" s="308"/>
      <c r="N69" s="308"/>
      <c r="O69" s="308"/>
    </row>
    <row r="70" spans="1:15" ht="15">
      <c r="A70" s="308"/>
      <c r="B70" s="308"/>
      <c r="C70" s="308"/>
      <c r="D70" s="308"/>
      <c r="E70" s="308"/>
      <c r="F70" s="308"/>
      <c r="G70" s="308"/>
      <c r="I70" s="308"/>
      <c r="J70" s="308"/>
      <c r="K70" s="308"/>
      <c r="L70" s="308"/>
      <c r="M70" s="308"/>
      <c r="N70" s="308"/>
      <c r="O70" s="308"/>
    </row>
    <row r="71" spans="1:15" ht="15">
      <c r="A71" s="308"/>
      <c r="B71" s="308"/>
      <c r="C71" s="308"/>
      <c r="D71" s="308"/>
      <c r="E71" s="308"/>
      <c r="F71" s="308"/>
      <c r="G71" s="308"/>
      <c r="I71" s="308"/>
      <c r="J71" s="308"/>
      <c r="K71" s="308"/>
      <c r="L71" s="308"/>
      <c r="M71" s="308"/>
      <c r="N71" s="308"/>
      <c r="O71" s="308"/>
    </row>
    <row r="72" spans="1:15" ht="15">
      <c r="A72" s="308"/>
      <c r="B72" s="308"/>
      <c r="C72" s="308"/>
      <c r="D72" s="308"/>
      <c r="E72" s="308"/>
      <c r="F72" s="308"/>
      <c r="G72" s="308"/>
      <c r="I72" s="308"/>
      <c r="J72" s="308"/>
      <c r="K72" s="308"/>
      <c r="L72" s="308"/>
      <c r="M72" s="308"/>
      <c r="N72" s="308"/>
      <c r="O72" s="308"/>
    </row>
    <row r="73" spans="1:15" ht="15">
      <c r="A73" s="308"/>
      <c r="B73" s="308"/>
      <c r="C73" s="308"/>
      <c r="D73" s="308"/>
      <c r="E73" s="308"/>
      <c r="F73" s="308"/>
      <c r="G73" s="308"/>
      <c r="I73" s="308"/>
      <c r="J73" s="308"/>
      <c r="K73" s="308"/>
      <c r="L73" s="308"/>
      <c r="M73" s="308"/>
      <c r="N73" s="308"/>
      <c r="O73" s="308"/>
    </row>
  </sheetData>
  <sheetProtection/>
  <mergeCells count="46">
    <mergeCell ref="A27:G41"/>
    <mergeCell ref="I27:O41"/>
    <mergeCell ref="A56:G73"/>
    <mergeCell ref="I56:O73"/>
    <mergeCell ref="I46:I54"/>
    <mergeCell ref="J46:J48"/>
    <mergeCell ref="O46:O48"/>
    <mergeCell ref="J49:J51"/>
    <mergeCell ref="O49:O51"/>
    <mergeCell ref="J52:J54"/>
    <mergeCell ref="O52:O54"/>
    <mergeCell ref="A25:B25"/>
    <mergeCell ref="I25:J25"/>
    <mergeCell ref="A21:B21"/>
    <mergeCell ref="I21:J21"/>
    <mergeCell ref="A22:B22"/>
    <mergeCell ref="I22:J22"/>
    <mergeCell ref="A23:B23"/>
    <mergeCell ref="I23:J23"/>
    <mergeCell ref="G52:G54"/>
    <mergeCell ref="I18:J18"/>
    <mergeCell ref="A19:B19"/>
    <mergeCell ref="I19:J19"/>
    <mergeCell ref="A20:B20"/>
    <mergeCell ref="I20:J20"/>
    <mergeCell ref="A24:B24"/>
    <mergeCell ref="I24:J24"/>
    <mergeCell ref="A17:B17"/>
    <mergeCell ref="A46:A54"/>
    <mergeCell ref="A43:R43"/>
    <mergeCell ref="B46:B48"/>
    <mergeCell ref="B52:B54"/>
    <mergeCell ref="B49:B51"/>
    <mergeCell ref="G49:G51"/>
    <mergeCell ref="G46:G48"/>
    <mergeCell ref="I17:J17"/>
    <mergeCell ref="A18:B18"/>
    <mergeCell ref="A16:B16"/>
    <mergeCell ref="I16:J16"/>
    <mergeCell ref="J5:L5"/>
    <mergeCell ref="A1:R1"/>
    <mergeCell ref="B5:D5"/>
    <mergeCell ref="AP5:AS5"/>
    <mergeCell ref="M5:O5"/>
    <mergeCell ref="T5:W5"/>
    <mergeCell ref="AE5:AH5"/>
  </mergeCells>
  <printOptions/>
  <pageMargins left="0.7" right="0.7" top="0.75" bottom="0.75" header="0.3" footer="0.3"/>
  <pageSetup fitToHeight="1" fitToWidth="1" horizontalDpi="600" verticalDpi="600" orientation="portrait" scale="38"/>
  <ignoredErrors>
    <ignoredError sqref="B15" numberStoredAsText="1"/>
  </ignoredErrors>
  <drawing r:id="rId1"/>
</worksheet>
</file>

<file path=xl/worksheets/sheet3.xml><?xml version="1.0" encoding="utf-8"?>
<worksheet xmlns="http://schemas.openxmlformats.org/spreadsheetml/2006/main" xmlns:r="http://schemas.openxmlformats.org/officeDocument/2006/relationships">
  <dimension ref="A1:N31"/>
  <sheetViews>
    <sheetView zoomScale="75" zoomScaleNormal="75" zoomScaleSheetLayoutView="75" zoomScalePageLayoutView="0" workbookViewId="0" topLeftCell="A1">
      <selection activeCell="A1" sqref="A1"/>
    </sheetView>
  </sheetViews>
  <sheetFormatPr defaultColWidth="14.28125" defaultRowHeight="12.75"/>
  <cols>
    <col min="1" max="1" width="19.28125" style="27" customWidth="1"/>
    <col min="2" max="2" width="19.8515625" style="27" customWidth="1"/>
    <col min="3" max="3" width="20.421875" style="27" customWidth="1"/>
    <col min="4" max="4" width="28.7109375" style="27" customWidth="1"/>
    <col min="5" max="5" width="29.7109375" style="27" customWidth="1"/>
    <col min="6" max="6" width="28.7109375" style="27" customWidth="1"/>
    <col min="7" max="16384" width="14.28125" style="27" customWidth="1"/>
  </cols>
  <sheetData>
    <row r="1" ht="18" customHeight="1">
      <c r="A1" s="20" t="s">
        <v>17</v>
      </c>
    </row>
    <row r="2" spans="1:4" ht="18" customHeight="1">
      <c r="A2" s="28" t="s">
        <v>18</v>
      </c>
      <c r="B2" s="29" t="str">
        <f>'Report Cover'!B12</f>
        <v>SRI 42127 </v>
      </c>
      <c r="C2" s="28" t="s">
        <v>114</v>
      </c>
      <c r="D2" s="29" t="str">
        <f>'Report Cover'!B13</f>
        <v>NA</v>
      </c>
    </row>
    <row r="3" spans="1:4" ht="18" customHeight="1">
      <c r="A3" s="28" t="s">
        <v>19</v>
      </c>
      <c r="B3" s="30">
        <f>'Report Cover'!G12</f>
        <v>348.41</v>
      </c>
      <c r="C3" s="28" t="s">
        <v>20</v>
      </c>
      <c r="D3" s="30">
        <f>'Report Cover'!G13</f>
        <v>348.41</v>
      </c>
    </row>
    <row r="4" spans="1:4" ht="18" customHeight="1">
      <c r="A4" s="28" t="s">
        <v>21</v>
      </c>
      <c r="B4" s="31" t="s">
        <v>55</v>
      </c>
      <c r="C4" s="28" t="s">
        <v>22</v>
      </c>
      <c r="D4" s="134" t="s">
        <v>224</v>
      </c>
    </row>
    <row r="5" spans="1:4" ht="18" customHeight="1">
      <c r="A5" s="32"/>
      <c r="B5" s="33"/>
      <c r="C5" s="32"/>
      <c r="D5" s="34"/>
    </row>
    <row r="6" spans="1:12" ht="18" customHeight="1">
      <c r="A6" s="324" t="s">
        <v>87</v>
      </c>
      <c r="B6" s="324"/>
      <c r="C6" s="324"/>
      <c r="D6" s="324"/>
      <c r="E6" s="324"/>
      <c r="F6" s="35"/>
      <c r="G6" s="35"/>
      <c r="H6" s="35"/>
      <c r="L6" s="8"/>
    </row>
    <row r="7" spans="1:12" ht="18" customHeight="1">
      <c r="A7" s="20" t="s">
        <v>251</v>
      </c>
      <c r="B7" s="20"/>
      <c r="C7" s="20"/>
      <c r="D7" s="20"/>
      <c r="E7" s="20"/>
      <c r="F7" s="35"/>
      <c r="G7" s="35"/>
      <c r="H7" s="35"/>
      <c r="L7" s="8"/>
    </row>
    <row r="8" spans="1:14" s="37" customFormat="1" ht="38.25" customHeight="1">
      <c r="A8" s="331" t="s">
        <v>250</v>
      </c>
      <c r="B8" s="331"/>
      <c r="C8" s="331"/>
      <c r="D8" s="331"/>
      <c r="E8" s="331"/>
      <c r="F8" s="331"/>
      <c r="G8" s="331"/>
      <c r="H8" s="331"/>
      <c r="I8" s="331"/>
      <c r="J8" s="331"/>
      <c r="K8" s="331"/>
      <c r="L8" s="331"/>
      <c r="M8" s="8"/>
      <c r="N8" s="8"/>
    </row>
    <row r="9" spans="1:5" ht="18" customHeight="1">
      <c r="A9" s="318" t="s">
        <v>113</v>
      </c>
      <c r="B9" s="318"/>
      <c r="C9" s="318"/>
      <c r="D9" s="318"/>
      <c r="E9" s="318"/>
    </row>
    <row r="10" spans="1:9" ht="18" customHeight="1">
      <c r="A10" s="38"/>
      <c r="B10" s="38"/>
      <c r="C10" s="38"/>
      <c r="D10" s="38"/>
      <c r="E10" s="38"/>
      <c r="I10" s="13"/>
    </row>
    <row r="11" spans="1:2" ht="18" customHeight="1">
      <c r="A11" s="39" t="s">
        <v>80</v>
      </c>
      <c r="B11" s="39"/>
    </row>
    <row r="12" spans="1:6" ht="18" customHeight="1" thickBot="1">
      <c r="A12" s="317" t="s">
        <v>252</v>
      </c>
      <c r="B12" s="317"/>
      <c r="C12" s="317"/>
      <c r="E12" s="40"/>
      <c r="F12" s="40"/>
    </row>
    <row r="13" spans="1:8" ht="18" customHeight="1">
      <c r="A13" s="41" t="s">
        <v>1</v>
      </c>
      <c r="B13" s="42" t="s">
        <v>2</v>
      </c>
      <c r="C13" s="42"/>
      <c r="D13" s="42"/>
      <c r="E13" s="35" t="s">
        <v>3</v>
      </c>
      <c r="F13" s="43"/>
      <c r="G13" s="35"/>
      <c r="H13" s="35"/>
    </row>
    <row r="14" spans="1:8" ht="18" customHeight="1">
      <c r="A14" s="44"/>
      <c r="B14" s="35" t="s">
        <v>4</v>
      </c>
      <c r="C14" s="35"/>
      <c r="D14" s="35"/>
      <c r="E14" s="35" t="s">
        <v>5</v>
      </c>
      <c r="F14" s="45"/>
      <c r="G14" s="35"/>
      <c r="H14" s="35"/>
    </row>
    <row r="15" spans="1:8" ht="18" customHeight="1">
      <c r="A15" s="44"/>
      <c r="B15" s="35" t="s">
        <v>6</v>
      </c>
      <c r="C15" s="35"/>
      <c r="D15" s="35"/>
      <c r="E15" s="35" t="s">
        <v>7</v>
      </c>
      <c r="F15" s="46"/>
      <c r="G15" s="35"/>
      <c r="H15" s="35"/>
    </row>
    <row r="16" spans="1:8" ht="18" customHeight="1">
      <c r="A16" s="44"/>
      <c r="B16" s="35" t="s">
        <v>8</v>
      </c>
      <c r="C16" s="47" t="s">
        <v>88</v>
      </c>
      <c r="D16" s="35"/>
      <c r="E16" s="35" t="s">
        <v>81</v>
      </c>
      <c r="F16" s="45"/>
      <c r="G16" s="35"/>
      <c r="H16" s="35"/>
    </row>
    <row r="17" spans="1:8" ht="18" customHeight="1">
      <c r="A17" s="44"/>
      <c r="B17" s="35" t="s">
        <v>9</v>
      </c>
      <c r="C17" s="48"/>
      <c r="D17" s="35"/>
      <c r="E17" s="35" t="s">
        <v>82</v>
      </c>
      <c r="F17" s="45"/>
      <c r="G17" s="35"/>
      <c r="H17" s="35"/>
    </row>
    <row r="18" spans="1:8" ht="18" customHeight="1">
      <c r="A18" s="44"/>
      <c r="B18" s="35" t="s">
        <v>10</v>
      </c>
      <c r="C18" s="48"/>
      <c r="D18" s="35"/>
      <c r="E18" s="35" t="s">
        <v>11</v>
      </c>
      <c r="F18" s="46"/>
      <c r="G18" s="35"/>
      <c r="H18" s="35"/>
    </row>
    <row r="19" spans="1:8" ht="18" customHeight="1" thickBot="1">
      <c r="A19" s="49"/>
      <c r="B19" s="40" t="s">
        <v>83</v>
      </c>
      <c r="C19" s="40"/>
      <c r="D19" s="40"/>
      <c r="E19" s="40"/>
      <c r="F19" s="50"/>
      <c r="G19" s="35"/>
      <c r="H19" s="35"/>
    </row>
    <row r="20" spans="1:8" ht="18" customHeight="1">
      <c r="A20" s="51" t="s">
        <v>84</v>
      </c>
      <c r="B20" s="35" t="s">
        <v>56</v>
      </c>
      <c r="C20" s="190" t="s">
        <v>155</v>
      </c>
      <c r="D20" s="35"/>
      <c r="E20" s="35" t="s">
        <v>12</v>
      </c>
      <c r="F20" s="46"/>
      <c r="G20" s="35"/>
      <c r="H20" s="35"/>
    </row>
    <row r="21" spans="1:8" ht="18" customHeight="1">
      <c r="A21" s="44"/>
      <c r="B21" s="35" t="s">
        <v>13</v>
      </c>
      <c r="C21" s="35"/>
      <c r="D21" s="35"/>
      <c r="E21" s="35" t="s">
        <v>85</v>
      </c>
      <c r="F21" s="45" t="s">
        <v>161</v>
      </c>
      <c r="G21" s="35"/>
      <c r="H21" s="35"/>
    </row>
    <row r="22" spans="1:8" ht="18" customHeight="1">
      <c r="A22" s="44"/>
      <c r="B22" s="35" t="s">
        <v>149</v>
      </c>
      <c r="C22" s="189"/>
      <c r="D22" s="35"/>
      <c r="E22" s="35" t="s">
        <v>14</v>
      </c>
      <c r="F22" s="46"/>
      <c r="G22" s="35"/>
      <c r="H22" s="35"/>
    </row>
    <row r="23" spans="1:8" ht="18" customHeight="1">
      <c r="A23" s="44"/>
      <c r="B23" s="35" t="s">
        <v>15</v>
      </c>
      <c r="D23" s="35"/>
      <c r="E23" s="35" t="s">
        <v>16</v>
      </c>
      <c r="F23" s="46"/>
      <c r="G23" s="35"/>
      <c r="H23" s="35"/>
    </row>
    <row r="24" spans="1:8" ht="18" customHeight="1" thickBot="1">
      <c r="A24" s="49"/>
      <c r="B24" s="40" t="s">
        <v>86</v>
      </c>
      <c r="C24" s="52"/>
      <c r="D24" s="40"/>
      <c r="E24" s="40"/>
      <c r="F24" s="50"/>
      <c r="G24" s="35"/>
      <c r="H24" s="35"/>
    </row>
    <row r="25" spans="1:11" ht="18" customHeight="1">
      <c r="A25" s="35"/>
      <c r="B25" s="35"/>
      <c r="C25" s="48"/>
      <c r="D25" s="35"/>
      <c r="E25" s="35"/>
      <c r="F25" s="35"/>
      <c r="G25" s="35"/>
      <c r="H25" s="53"/>
      <c r="K25" s="166"/>
    </row>
    <row r="26" spans="1:11" ht="18" customHeight="1" thickBot="1">
      <c r="A26" s="39" t="s">
        <v>89</v>
      </c>
      <c r="F26" s="40"/>
      <c r="G26" s="35"/>
      <c r="K26" s="166"/>
    </row>
    <row r="27" spans="1:11" s="56" customFormat="1" ht="18" customHeight="1">
      <c r="A27" s="327" t="s">
        <v>90</v>
      </c>
      <c r="B27" s="329" t="s">
        <v>93</v>
      </c>
      <c r="C27" s="315" t="s">
        <v>53</v>
      </c>
      <c r="D27" s="106" t="s">
        <v>94</v>
      </c>
      <c r="E27" s="106" t="s">
        <v>91</v>
      </c>
      <c r="F27" s="104" t="s">
        <v>95</v>
      </c>
      <c r="G27" s="54" t="s">
        <v>96</v>
      </c>
      <c r="H27" s="105" t="s">
        <v>98</v>
      </c>
      <c r="I27" s="107" t="s">
        <v>99</v>
      </c>
      <c r="K27" s="166"/>
    </row>
    <row r="28" spans="1:9" s="56" customFormat="1" ht="18" customHeight="1">
      <c r="A28" s="328"/>
      <c r="B28" s="330"/>
      <c r="C28" s="316"/>
      <c r="D28" s="15" t="s">
        <v>0</v>
      </c>
      <c r="E28" s="15" t="s">
        <v>0</v>
      </c>
      <c r="F28" s="108" t="s">
        <v>97</v>
      </c>
      <c r="G28" s="109" t="s">
        <v>92</v>
      </c>
      <c r="H28" s="15" t="s">
        <v>0</v>
      </c>
      <c r="I28" s="110" t="s">
        <v>92</v>
      </c>
    </row>
    <row r="29" spans="1:9" s="56" customFormat="1" ht="18" customHeight="1">
      <c r="A29" s="325" t="s">
        <v>168</v>
      </c>
      <c r="B29" s="111" t="str">
        <f>'Raw Data'!A36</f>
        <v>IP_Dose_1</v>
      </c>
      <c r="C29" s="29">
        <v>10000</v>
      </c>
      <c r="D29" s="319">
        <f>'Report Cover'!C23</f>
        <v>2</v>
      </c>
      <c r="E29" s="192">
        <f>'Raw Data'!J36*10000/1000000</f>
        <v>1.85</v>
      </c>
      <c r="F29" s="312">
        <f>AVERAGE(E29:E31)</f>
        <v>1.9266666666666667</v>
      </c>
      <c r="G29" s="310">
        <f>F29/D29*100</f>
        <v>96.33333333333334</v>
      </c>
      <c r="H29" s="332">
        <f>STDEV(E29:E31)</f>
        <v>0.10016652800877812</v>
      </c>
      <c r="I29" s="322">
        <f>H29/F29*100</f>
        <v>5.1989547409400405</v>
      </c>
    </row>
    <row r="30" spans="1:9" s="56" customFormat="1" ht="18" customHeight="1">
      <c r="A30" s="325"/>
      <c r="B30" s="111" t="str">
        <f>'Raw Data'!A37</f>
        <v>IP_Dose_2</v>
      </c>
      <c r="C30" s="29">
        <v>10000</v>
      </c>
      <c r="D30" s="320"/>
      <c r="E30" s="192">
        <f>'Raw Data'!J37*10000/1000000</f>
        <v>2.04</v>
      </c>
      <c r="F30" s="313"/>
      <c r="G30" s="310"/>
      <c r="H30" s="332"/>
      <c r="I30" s="322"/>
    </row>
    <row r="31" spans="1:9" s="56" customFormat="1" ht="18" customHeight="1" thickBot="1">
      <c r="A31" s="326"/>
      <c r="B31" s="132" t="str">
        <f>'Raw Data'!A38</f>
        <v>IP_Dose_3</v>
      </c>
      <c r="C31" s="186">
        <v>10000</v>
      </c>
      <c r="D31" s="321"/>
      <c r="E31" s="194">
        <f>'Raw Data'!J38*10000/1000000</f>
        <v>1.89</v>
      </c>
      <c r="F31" s="314"/>
      <c r="G31" s="311"/>
      <c r="H31" s="333"/>
      <c r="I31" s="323"/>
    </row>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mergeCells count="13">
    <mergeCell ref="I29:I31"/>
    <mergeCell ref="A6:E6"/>
    <mergeCell ref="A29:A31"/>
    <mergeCell ref="A27:A28"/>
    <mergeCell ref="B27:B28"/>
    <mergeCell ref="A8:L8"/>
    <mergeCell ref="H29:H31"/>
    <mergeCell ref="G29:G31"/>
    <mergeCell ref="F29:F31"/>
    <mergeCell ref="C27:C28"/>
    <mergeCell ref="A12:C12"/>
    <mergeCell ref="A9:E9"/>
    <mergeCell ref="D29:D31"/>
  </mergeCells>
  <printOptions/>
  <pageMargins left="0.75" right="0.75" top="1" bottom="1" header="0.5" footer="0.5"/>
  <pageSetup horizontalDpi="600" verticalDpi="600" orientation="portrait" paperSize="9" scale="55"/>
  <ignoredErrors>
    <ignoredError sqref="H29:H31" formula="1"/>
  </ignoredErrors>
</worksheet>
</file>

<file path=xl/worksheets/sheet4.xml><?xml version="1.0" encoding="utf-8"?>
<worksheet xmlns="http://schemas.openxmlformats.org/spreadsheetml/2006/main" xmlns:r="http://schemas.openxmlformats.org/officeDocument/2006/relationships">
  <dimension ref="A1:J150"/>
  <sheetViews>
    <sheetView zoomScale="75" zoomScaleNormal="75" zoomScaleSheetLayoutView="75" zoomScalePageLayoutView="0" workbookViewId="0" topLeftCell="A1">
      <selection activeCell="A1" sqref="A1"/>
    </sheetView>
  </sheetViews>
  <sheetFormatPr defaultColWidth="9.140625" defaultRowHeight="12.75"/>
  <cols>
    <col min="1" max="1" width="19.421875" style="13" customWidth="1"/>
    <col min="2" max="2" width="20.421875" style="13" customWidth="1"/>
    <col min="3" max="3" width="33.140625" style="13" customWidth="1"/>
    <col min="4" max="4" width="26.140625" style="13" customWidth="1"/>
    <col min="5" max="5" width="18.421875" style="13" customWidth="1"/>
    <col min="6" max="6" width="8.421875" style="13" customWidth="1"/>
    <col min="7" max="7" width="17.421875" style="122" customWidth="1"/>
    <col min="8" max="8" width="24.7109375" style="13" customWidth="1"/>
    <col min="9" max="9" width="23.8515625" style="13" customWidth="1"/>
    <col min="10" max="10" width="15.421875" style="13" customWidth="1"/>
    <col min="11" max="16384" width="9.140625" style="13" customWidth="1"/>
  </cols>
  <sheetData>
    <row r="1" spans="1:4" s="62" customFormat="1" ht="18" customHeight="1">
      <c r="A1" s="117" t="s">
        <v>109</v>
      </c>
      <c r="B1" s="13"/>
      <c r="C1" s="13"/>
      <c r="D1" s="13"/>
    </row>
    <row r="2" spans="1:9" s="62" customFormat="1" ht="45" customHeight="1">
      <c r="A2" s="112" t="s">
        <v>100</v>
      </c>
      <c r="B2" s="334" t="str">
        <f>'Report Cover'!C33</f>
        <v>Instrument: Prominence Degasser DGU-20A5R(C), Serial NO. L20705414138 IX; Liquid Chromatograph LC-30AD, Serial NO. L20555408197 AE and L20555408195 AE; Communications Bus Module CBM-20A, Serial NO. L20235429486 CD; Auto Sampler SIL-30AC, Serial NO.L20565403814 AE; Rack changer II: L20585400900 SS</v>
      </c>
      <c r="C2" s="331"/>
      <c r="D2" s="331"/>
      <c r="E2" s="331"/>
      <c r="F2" s="331"/>
      <c r="G2" s="331"/>
      <c r="H2" s="331"/>
      <c r="I2" s="13"/>
    </row>
    <row r="3" spans="1:10" s="62" customFormat="1" ht="18" customHeight="1">
      <c r="A3" s="117" t="s">
        <v>101</v>
      </c>
      <c r="B3" s="62" t="str">
        <f>'Report Cover'!C35</f>
        <v>Waters XSELECT HSS T3 2.5µm 2.1×50mm</v>
      </c>
      <c r="C3" s="13"/>
      <c r="D3" s="13"/>
      <c r="E3" s="13"/>
      <c r="F3" s="13"/>
      <c r="G3" s="13"/>
      <c r="H3" s="13"/>
      <c r="I3" s="13"/>
      <c r="J3" s="118"/>
    </row>
    <row r="4" spans="1:8" s="62" customFormat="1" ht="18" customHeight="1">
      <c r="A4" s="117" t="s">
        <v>105</v>
      </c>
      <c r="B4" s="334" t="str">
        <f>'Report Cover'!C34</f>
        <v>AB Sciex Triple Quad 5500 LC/MS/MS instrument (Serial NO. BB214861610)</v>
      </c>
      <c r="C4" s="331"/>
      <c r="D4" s="331"/>
      <c r="E4" s="331"/>
      <c r="F4" s="331"/>
      <c r="G4" s="331"/>
      <c r="H4" s="331"/>
    </row>
    <row r="5" spans="1:4" s="62" customFormat="1" ht="18" customHeight="1">
      <c r="A5" s="119" t="s">
        <v>102</v>
      </c>
      <c r="B5" s="119"/>
      <c r="C5" s="13"/>
      <c r="D5" s="13"/>
    </row>
    <row r="6" spans="1:4" s="62" customFormat="1" ht="18" customHeight="1">
      <c r="A6" s="119" t="s">
        <v>45</v>
      </c>
      <c r="B6" s="119"/>
      <c r="C6" s="13"/>
      <c r="D6" s="13"/>
    </row>
    <row r="7" spans="1:4" s="62" customFormat="1" ht="18" customHeight="1">
      <c r="A7" s="13" t="s">
        <v>110</v>
      </c>
      <c r="B7" s="13" t="str">
        <f>'Report Cover'!D36</f>
        <v>5% Acetonitrile in Water (0.1%Formic acid)</v>
      </c>
      <c r="C7" s="13"/>
      <c r="D7" s="13"/>
    </row>
    <row r="8" spans="1:3" s="62" customFormat="1" ht="18" customHeight="1">
      <c r="A8" s="13" t="s">
        <v>111</v>
      </c>
      <c r="B8" s="13" t="str">
        <f>'Report Cover'!D37</f>
        <v>95% Acetonitrile in Water (0.1%Formic acid)</v>
      </c>
      <c r="C8" s="13"/>
    </row>
    <row r="9" spans="1:3" s="62" customFormat="1" ht="18" customHeight="1">
      <c r="A9" s="61" t="s">
        <v>103</v>
      </c>
      <c r="B9" s="61"/>
      <c r="C9" s="13"/>
    </row>
    <row r="10" spans="1:3" s="62" customFormat="1" ht="18" customHeight="1">
      <c r="A10" s="137" t="s">
        <v>307</v>
      </c>
      <c r="B10" s="61"/>
      <c r="C10" s="13"/>
    </row>
    <row r="11" spans="1:3" s="62" customFormat="1" ht="18" customHeight="1">
      <c r="A11" s="63" t="s">
        <v>106</v>
      </c>
      <c r="B11" s="63" t="s">
        <v>107</v>
      </c>
      <c r="C11" s="63" t="s">
        <v>108</v>
      </c>
    </row>
    <row r="12" spans="1:3" s="62" customFormat="1" ht="18" customHeight="1">
      <c r="A12" s="138">
        <v>0.2</v>
      </c>
      <c r="B12" s="139">
        <f>100-C12</f>
        <v>95</v>
      </c>
      <c r="C12" s="138">
        <v>5</v>
      </c>
    </row>
    <row r="13" spans="1:4" s="62" customFormat="1" ht="18" customHeight="1">
      <c r="A13" s="138">
        <v>1.7</v>
      </c>
      <c r="B13" s="138">
        <v>5</v>
      </c>
      <c r="C13" s="139">
        <v>95</v>
      </c>
      <c r="D13" s="78"/>
    </row>
    <row r="14" spans="1:4" s="62" customFormat="1" ht="18" customHeight="1">
      <c r="A14" s="138">
        <v>2</v>
      </c>
      <c r="B14" s="138">
        <v>5</v>
      </c>
      <c r="C14" s="139">
        <v>95</v>
      </c>
      <c r="D14" s="78"/>
    </row>
    <row r="15" spans="1:6" s="62" customFormat="1" ht="18" customHeight="1">
      <c r="A15" s="138">
        <v>2.01</v>
      </c>
      <c r="B15" s="139">
        <f>100-C15</f>
        <v>95</v>
      </c>
      <c r="C15" s="138">
        <v>5</v>
      </c>
      <c r="D15" s="131"/>
      <c r="E15" s="131"/>
      <c r="F15" s="131"/>
    </row>
    <row r="16" spans="1:6" s="62" customFormat="1" ht="18" customHeight="1">
      <c r="A16" s="70">
        <v>2.5</v>
      </c>
      <c r="B16" s="168">
        <f>100-C16</f>
        <v>95</v>
      </c>
      <c r="C16" s="70">
        <v>5</v>
      </c>
      <c r="D16" s="64"/>
      <c r="E16" s="64"/>
      <c r="F16" s="64"/>
    </row>
    <row r="17" spans="1:3" s="62" customFormat="1" ht="18" customHeight="1">
      <c r="A17" s="135" t="s">
        <v>104</v>
      </c>
      <c r="B17" s="64" t="s">
        <v>226</v>
      </c>
      <c r="C17" s="136"/>
    </row>
    <row r="18" spans="2:4" ht="18" customHeight="1">
      <c r="B18" s="112"/>
      <c r="C18" s="120"/>
      <c r="D18" s="121"/>
    </row>
    <row r="19" spans="1:4" ht="18" customHeight="1">
      <c r="A19" s="117" t="s">
        <v>112</v>
      </c>
      <c r="B19" s="112"/>
      <c r="C19" s="120"/>
      <c r="D19" s="121"/>
    </row>
    <row r="20" spans="1:8" ht="153" customHeight="1">
      <c r="A20" s="335" t="s">
        <v>309</v>
      </c>
      <c r="B20" s="335"/>
      <c r="C20" s="335"/>
      <c r="D20" s="335"/>
      <c r="E20" s="335"/>
      <c r="F20" s="335"/>
      <c r="G20" s="335"/>
      <c r="H20" s="335"/>
    </row>
    <row r="21" spans="2:4" ht="18" customHeight="1">
      <c r="B21" s="112"/>
      <c r="C21" s="120"/>
      <c r="D21" s="121"/>
    </row>
    <row r="22" spans="3:4" ht="18" customHeight="1">
      <c r="C22" s="113"/>
      <c r="D22" s="78"/>
    </row>
    <row r="23" spans="3:4" ht="18" customHeight="1">
      <c r="C23" s="123"/>
      <c r="D23" s="78"/>
    </row>
    <row r="24" spans="3:4" ht="18" customHeight="1">
      <c r="C24" s="123"/>
      <c r="D24" s="78"/>
    </row>
    <row r="25" spans="2:4" ht="18" customHeight="1">
      <c r="B25" s="78"/>
      <c r="C25" s="118"/>
      <c r="D25" s="124"/>
    </row>
    <row r="26" ht="18" customHeight="1">
      <c r="D26" s="124"/>
    </row>
    <row r="27" ht="18" customHeight="1">
      <c r="D27" s="124"/>
    </row>
    <row r="28" spans="2:5" ht="18" customHeight="1">
      <c r="B28" s="112"/>
      <c r="C28" s="336"/>
      <c r="D28" s="336"/>
      <c r="E28" s="336"/>
    </row>
    <row r="29" spans="2:10" ht="18" customHeight="1">
      <c r="B29" s="114"/>
      <c r="C29" s="115"/>
      <c r="D29" s="115"/>
      <c r="E29" s="115"/>
      <c r="F29" s="116"/>
      <c r="G29" s="5"/>
      <c r="H29" s="78"/>
      <c r="I29" s="78"/>
      <c r="J29" s="78"/>
    </row>
    <row r="30" spans="2:10" ht="18" customHeight="1">
      <c r="B30" s="114"/>
      <c r="C30" s="336"/>
      <c r="D30" s="336"/>
      <c r="E30" s="336"/>
      <c r="F30" s="116"/>
      <c r="G30" s="5"/>
      <c r="H30" s="78"/>
      <c r="I30" s="78"/>
      <c r="J30" s="78"/>
    </row>
    <row r="31" ht="18" customHeight="1">
      <c r="G31" s="13"/>
    </row>
    <row r="32" ht="18" customHeight="1">
      <c r="G32" s="13"/>
    </row>
    <row r="33" ht="18" customHeight="1">
      <c r="G33" s="13"/>
    </row>
    <row r="34" ht="18" customHeight="1">
      <c r="G34" s="13"/>
    </row>
    <row r="35" ht="18" customHeight="1">
      <c r="G35" s="13"/>
    </row>
    <row r="36" ht="18" customHeight="1">
      <c r="G36" s="13"/>
    </row>
    <row r="37" ht="18" customHeight="1">
      <c r="G37" s="13"/>
    </row>
    <row r="38" ht="18" customHeight="1">
      <c r="G38" s="13"/>
    </row>
    <row r="39" ht="18" customHeight="1">
      <c r="G39" s="13"/>
    </row>
    <row r="40" ht="18" customHeight="1">
      <c r="G40" s="13"/>
    </row>
    <row r="41" ht="18" customHeight="1">
      <c r="G41" s="13"/>
    </row>
    <row r="42" ht="18" customHeight="1">
      <c r="G42" s="13"/>
    </row>
    <row r="43" ht="18" customHeight="1">
      <c r="G43" s="13"/>
    </row>
    <row r="44" ht="15.75">
      <c r="G44" s="13"/>
    </row>
    <row r="45" ht="15.75">
      <c r="G45" s="13"/>
    </row>
    <row r="46" ht="15.75">
      <c r="G46" s="13"/>
    </row>
    <row r="47" ht="15.75">
      <c r="G47" s="13"/>
    </row>
    <row r="48" ht="15.75">
      <c r="G48" s="13"/>
    </row>
    <row r="49" ht="15.75">
      <c r="G49" s="13"/>
    </row>
    <row r="50" ht="15.75">
      <c r="G50" s="13"/>
    </row>
    <row r="51" ht="15.75">
      <c r="G51" s="13"/>
    </row>
    <row r="52" ht="15.75">
      <c r="G52" s="13"/>
    </row>
    <row r="53" ht="15.75">
      <c r="G53" s="13"/>
    </row>
    <row r="54" ht="15.75">
      <c r="G54" s="13"/>
    </row>
    <row r="55" ht="15.75">
      <c r="G55" s="13"/>
    </row>
    <row r="56" ht="15.75">
      <c r="G56" s="13"/>
    </row>
    <row r="57" ht="15.75">
      <c r="G57" s="13"/>
    </row>
    <row r="58" ht="15.75">
      <c r="G58" s="13"/>
    </row>
    <row r="59" ht="15.75">
      <c r="G59" s="13"/>
    </row>
    <row r="60" ht="15.75">
      <c r="G60" s="13"/>
    </row>
    <row r="61" ht="15.75">
      <c r="G61" s="13"/>
    </row>
    <row r="62" ht="15.75">
      <c r="G62" s="13"/>
    </row>
    <row r="63" ht="15.75">
      <c r="G63" s="13"/>
    </row>
    <row r="64" ht="15.75">
      <c r="G64" s="13"/>
    </row>
    <row r="65" ht="15.75">
      <c r="G65" s="13"/>
    </row>
    <row r="66" ht="15.75">
      <c r="G66" s="13"/>
    </row>
    <row r="67" ht="15.75">
      <c r="G67" s="13"/>
    </row>
    <row r="68" ht="15.75">
      <c r="G68" s="13"/>
    </row>
    <row r="69" ht="15.75">
      <c r="G69" s="13"/>
    </row>
    <row r="70" ht="15.75">
      <c r="G70" s="13"/>
    </row>
    <row r="71" ht="15.75">
      <c r="G71" s="13"/>
    </row>
    <row r="72" ht="15.75">
      <c r="G72" s="13"/>
    </row>
    <row r="73" ht="15.75">
      <c r="G73" s="13"/>
    </row>
    <row r="74" ht="15.75">
      <c r="G74" s="13"/>
    </row>
    <row r="75" ht="15.75">
      <c r="G75" s="13"/>
    </row>
    <row r="76" ht="15.75">
      <c r="G76" s="13"/>
    </row>
    <row r="77" ht="15.75">
      <c r="G77" s="13"/>
    </row>
    <row r="78" ht="15.75">
      <c r="G78" s="13"/>
    </row>
    <row r="79" ht="15.75">
      <c r="G79" s="13"/>
    </row>
    <row r="80" ht="15.75">
      <c r="G80" s="13"/>
    </row>
    <row r="81" ht="15.75">
      <c r="G81" s="13"/>
    </row>
    <row r="82" ht="15.75">
      <c r="G82" s="13"/>
    </row>
    <row r="83" spans="3:7" ht="15.75">
      <c r="C83" s="122"/>
      <c r="G83" s="13"/>
    </row>
    <row r="84" spans="3:7" ht="15.75">
      <c r="C84" s="122"/>
      <c r="G84" s="13"/>
    </row>
    <row r="85" spans="3:7" ht="15.75">
      <c r="C85" s="122"/>
      <c r="G85" s="13"/>
    </row>
    <row r="86" spans="3:7" ht="15.75">
      <c r="C86" s="122"/>
      <c r="G86" s="13"/>
    </row>
    <row r="87" spans="3:7" ht="15.75">
      <c r="C87" s="122"/>
      <c r="G87" s="13"/>
    </row>
    <row r="88" spans="3:7" ht="15.75">
      <c r="C88" s="122"/>
      <c r="G88" s="13"/>
    </row>
    <row r="89" spans="3:7" ht="15.75">
      <c r="C89" s="122"/>
      <c r="G89" s="13"/>
    </row>
    <row r="90" spans="3:7" ht="15.75">
      <c r="C90" s="122"/>
      <c r="G90" s="13"/>
    </row>
    <row r="91" spans="3:7" ht="15.75">
      <c r="C91" s="122"/>
      <c r="G91" s="13"/>
    </row>
    <row r="92" spans="3:7" ht="15.75">
      <c r="C92" s="122"/>
      <c r="G92" s="13"/>
    </row>
    <row r="93" spans="3:7" ht="15.75">
      <c r="C93" s="122"/>
      <c r="G93" s="13"/>
    </row>
    <row r="94" spans="3:7" ht="15.75">
      <c r="C94" s="122"/>
      <c r="G94" s="13"/>
    </row>
    <row r="95" spans="3:7" ht="15.75">
      <c r="C95" s="122"/>
      <c r="G95" s="13"/>
    </row>
    <row r="96" spans="3:7" ht="15.75">
      <c r="C96" s="122"/>
      <c r="G96" s="13"/>
    </row>
    <row r="97" spans="3:7" ht="15.75">
      <c r="C97" s="122"/>
      <c r="G97" s="13"/>
    </row>
    <row r="98" spans="3:7" ht="15.75">
      <c r="C98" s="122"/>
      <c r="G98" s="13"/>
    </row>
    <row r="99" spans="3:7" ht="15.75">
      <c r="C99" s="122"/>
      <c r="G99" s="13"/>
    </row>
    <row r="100" spans="3:7" ht="15.75">
      <c r="C100" s="122"/>
      <c r="G100" s="13"/>
    </row>
    <row r="101" spans="3:7" ht="15.75">
      <c r="C101" s="122"/>
      <c r="G101" s="13"/>
    </row>
    <row r="102" spans="3:7" ht="15.75">
      <c r="C102" s="122"/>
      <c r="G102" s="13"/>
    </row>
    <row r="103" spans="3:7" ht="15.75">
      <c r="C103" s="122"/>
      <c r="G103" s="13"/>
    </row>
    <row r="104" spans="3:7" ht="15.75">
      <c r="C104" s="122"/>
      <c r="G104" s="13"/>
    </row>
    <row r="105" spans="3:7" ht="15.75">
      <c r="C105" s="122"/>
      <c r="G105" s="13"/>
    </row>
    <row r="106" spans="3:7" ht="15.75">
      <c r="C106" s="122"/>
      <c r="G106" s="13"/>
    </row>
    <row r="107" spans="3:7" ht="15.75">
      <c r="C107" s="122"/>
      <c r="G107" s="13"/>
    </row>
    <row r="108" spans="3:7" ht="15.75">
      <c r="C108" s="122"/>
      <c r="G108" s="13"/>
    </row>
    <row r="109" spans="3:7" ht="15.75">
      <c r="C109" s="122"/>
      <c r="G109" s="13"/>
    </row>
    <row r="110" spans="3:7" ht="15.75">
      <c r="C110" s="122"/>
      <c r="G110" s="13"/>
    </row>
    <row r="111" spans="3:7" ht="15.75">
      <c r="C111" s="122"/>
      <c r="G111" s="13"/>
    </row>
    <row r="112" spans="3:7" ht="15.75">
      <c r="C112" s="122"/>
      <c r="G112" s="13"/>
    </row>
    <row r="113" spans="3:7" ht="15.75">
      <c r="C113" s="122"/>
      <c r="G113" s="13"/>
    </row>
    <row r="114" spans="3:7" ht="15.75">
      <c r="C114" s="122"/>
      <c r="G114" s="13"/>
    </row>
    <row r="115" spans="3:7" ht="15.75">
      <c r="C115" s="122"/>
      <c r="G115" s="13"/>
    </row>
    <row r="116" spans="3:7" ht="15.75">
      <c r="C116" s="122"/>
      <c r="G116" s="13"/>
    </row>
    <row r="117" spans="3:7" ht="15.75">
      <c r="C117" s="122"/>
      <c r="G117" s="13"/>
    </row>
    <row r="118" spans="3:7" ht="15.75">
      <c r="C118" s="122"/>
      <c r="G118" s="13"/>
    </row>
    <row r="119" spans="3:7" ht="15.75">
      <c r="C119" s="122"/>
      <c r="G119" s="13"/>
    </row>
    <row r="120" spans="3:7" ht="15.75">
      <c r="C120" s="122"/>
      <c r="G120" s="13"/>
    </row>
    <row r="121" spans="3:7" ht="15.75">
      <c r="C121" s="122"/>
      <c r="G121" s="13"/>
    </row>
    <row r="122" spans="3:7" ht="15.75">
      <c r="C122" s="122"/>
      <c r="G122" s="13"/>
    </row>
    <row r="123" spans="3:7" ht="15.75">
      <c r="C123" s="122"/>
      <c r="G123" s="13"/>
    </row>
    <row r="124" spans="3:7" ht="15.75">
      <c r="C124" s="122"/>
      <c r="G124" s="13"/>
    </row>
    <row r="125" spans="3:7" ht="15.75">
      <c r="C125" s="122"/>
      <c r="G125" s="13"/>
    </row>
    <row r="126" spans="3:7" ht="15.75">
      <c r="C126" s="122"/>
      <c r="G126" s="13"/>
    </row>
    <row r="127" spans="3:7" ht="15.75">
      <c r="C127" s="122"/>
      <c r="G127" s="13"/>
    </row>
    <row r="128" spans="3:7" ht="15.75">
      <c r="C128" s="122"/>
      <c r="G128" s="13"/>
    </row>
    <row r="129" spans="3:7" ht="15.75">
      <c r="C129" s="122"/>
      <c r="G129" s="13"/>
    </row>
    <row r="130" spans="3:7" ht="15.75">
      <c r="C130" s="122"/>
      <c r="G130" s="13"/>
    </row>
    <row r="131" spans="3:7" ht="15.75">
      <c r="C131" s="122"/>
      <c r="G131" s="13"/>
    </row>
    <row r="132" spans="3:7" ht="15.75">
      <c r="C132" s="122"/>
      <c r="G132" s="13"/>
    </row>
    <row r="133" spans="3:7" ht="15.75">
      <c r="C133" s="122"/>
      <c r="G133" s="13"/>
    </row>
    <row r="134" spans="3:7" ht="15.75">
      <c r="C134" s="122"/>
      <c r="G134" s="13"/>
    </row>
    <row r="135" spans="3:7" ht="15.75">
      <c r="C135" s="122"/>
      <c r="G135" s="13"/>
    </row>
    <row r="136" spans="3:7" ht="15.75">
      <c r="C136" s="122"/>
      <c r="G136" s="13"/>
    </row>
    <row r="137" spans="3:7" ht="15.75">
      <c r="C137" s="122"/>
      <c r="G137" s="13"/>
    </row>
    <row r="138" spans="3:7" ht="15.75">
      <c r="C138" s="122"/>
      <c r="G138" s="13"/>
    </row>
    <row r="139" spans="3:7" ht="15.75">
      <c r="C139" s="122"/>
      <c r="G139" s="13"/>
    </row>
    <row r="140" spans="3:7" ht="15.75">
      <c r="C140" s="122"/>
      <c r="G140" s="13"/>
    </row>
    <row r="141" spans="3:7" ht="15.75">
      <c r="C141" s="122"/>
      <c r="G141" s="13"/>
    </row>
    <row r="142" spans="3:7" ht="15.75">
      <c r="C142" s="122"/>
      <c r="G142" s="13"/>
    </row>
    <row r="143" spans="3:7" ht="15.75">
      <c r="C143" s="122"/>
      <c r="G143" s="13"/>
    </row>
    <row r="144" spans="3:7" ht="15.75">
      <c r="C144" s="122"/>
      <c r="G144" s="13"/>
    </row>
    <row r="145" spans="3:7" ht="15.75">
      <c r="C145" s="122"/>
      <c r="G145" s="13"/>
    </row>
    <row r="146" spans="3:7" ht="15.75">
      <c r="C146" s="122"/>
      <c r="G146" s="13"/>
    </row>
    <row r="147" spans="3:7" ht="15.75">
      <c r="C147" s="122"/>
      <c r="G147" s="13"/>
    </row>
    <row r="148" ht="15.75">
      <c r="G148" s="13"/>
    </row>
    <row r="149" ht="15.75">
      <c r="G149" s="13"/>
    </row>
    <row r="150" ht="15.75">
      <c r="G150" s="13"/>
    </row>
  </sheetData>
  <sheetProtection/>
  <mergeCells count="5">
    <mergeCell ref="B2:H2"/>
    <mergeCell ref="B4:H4"/>
    <mergeCell ref="A20:H20"/>
    <mergeCell ref="C28:E28"/>
    <mergeCell ref="C30:E30"/>
  </mergeCells>
  <printOptions/>
  <pageMargins left="0.42986111111111114" right="0.25" top="0.3597222222222222" bottom="0.4" header="0.4" footer="0.41944444444444445"/>
  <pageSetup horizontalDpi="600" verticalDpi="600" orientation="portrait" paperSize="9" scale="50"/>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O125"/>
  <sheetViews>
    <sheetView zoomScale="90" zoomScaleNormal="90" zoomScaleSheetLayoutView="75" zoomScalePageLayoutView="0" workbookViewId="0" topLeftCell="A1">
      <selection activeCell="A1" sqref="A1"/>
    </sheetView>
  </sheetViews>
  <sheetFormatPr defaultColWidth="9.140625" defaultRowHeight="12.75"/>
  <cols>
    <col min="1" max="1" width="21.8515625" style="1" customWidth="1"/>
    <col min="2" max="2" width="20.421875" style="21" customWidth="1"/>
    <col min="3" max="3" width="18.00390625" style="21" customWidth="1"/>
    <col min="4" max="4" width="48.7109375" style="21" customWidth="1"/>
    <col min="5" max="5" width="8.00390625" style="21" customWidth="1"/>
    <col min="6" max="6" width="12.140625" style="130" customWidth="1"/>
    <col min="7" max="7" width="12.7109375" style="128" customWidth="1"/>
    <col min="8" max="8" width="12.140625" style="129" customWidth="1"/>
    <col min="9" max="9" width="13.7109375" style="21" customWidth="1"/>
    <col min="10" max="10" width="14.28125" style="21" customWidth="1"/>
    <col min="11" max="11" width="9.7109375" style="21" customWidth="1"/>
    <col min="12" max="12" width="16.8515625" style="21" customWidth="1"/>
    <col min="13" max="16384" width="9.140625" style="1" customWidth="1"/>
  </cols>
  <sheetData>
    <row r="1" ht="23.25" customHeight="1">
      <c r="A1" s="153" t="s">
        <v>147</v>
      </c>
    </row>
    <row r="2" s="182" customFormat="1" ht="12.75">
      <c r="A2" s="182" t="s">
        <v>220</v>
      </c>
    </row>
    <row r="3" s="182" customFormat="1" ht="12.75">
      <c r="A3" s="182" t="s">
        <v>116</v>
      </c>
    </row>
    <row r="4" s="182" customFormat="1" ht="12.75">
      <c r="A4" s="182" t="s">
        <v>221</v>
      </c>
    </row>
    <row r="5" s="182" customFormat="1" ht="12.75"/>
    <row r="6" s="182" customFormat="1" ht="12.75">
      <c r="A6" s="182" t="s">
        <v>207</v>
      </c>
    </row>
    <row r="7" s="182" customFormat="1" ht="12.75">
      <c r="A7" s="182" t="s">
        <v>208</v>
      </c>
    </row>
    <row r="8" s="182" customFormat="1" ht="12.75">
      <c r="A8" s="182" t="s">
        <v>209</v>
      </c>
    </row>
    <row r="9" s="182" customFormat="1" ht="12.75"/>
    <row r="10" spans="1:6" s="182" customFormat="1" ht="12.75">
      <c r="A10" s="182" t="s">
        <v>210</v>
      </c>
      <c r="B10" s="182" t="s">
        <v>211</v>
      </c>
      <c r="C10" s="182" t="s">
        <v>212</v>
      </c>
      <c r="D10" s="182" t="s">
        <v>213</v>
      </c>
      <c r="E10" s="182" t="s">
        <v>214</v>
      </c>
      <c r="F10" s="182" t="s">
        <v>215</v>
      </c>
    </row>
    <row r="11" spans="1:2" s="182" customFormat="1" ht="12.75">
      <c r="A11" s="182" t="s">
        <v>216</v>
      </c>
      <c r="B11" s="182">
        <v>0.00879</v>
      </c>
    </row>
    <row r="12" spans="1:2" s="182" customFormat="1" ht="12.75">
      <c r="A12" s="182" t="s">
        <v>217</v>
      </c>
      <c r="B12" s="182">
        <v>0.0225</v>
      </c>
    </row>
    <row r="13" spans="1:2" s="182" customFormat="1" ht="12.75">
      <c r="A13" s="182" t="s">
        <v>218</v>
      </c>
      <c r="B13" s="182">
        <v>0.9967</v>
      </c>
    </row>
    <row r="14" s="182" customFormat="1" ht="12.75">
      <c r="A14" s="182" t="s">
        <v>219</v>
      </c>
    </row>
    <row r="15" s="182" customFormat="1" ht="12.75"/>
    <row r="16" s="182" customFormat="1" ht="12.75"/>
    <row r="17" s="182" customFormat="1" ht="12.75"/>
    <row r="18" spans="1:12" s="187" customFormat="1" ht="15">
      <c r="A18" s="184" t="s">
        <v>51</v>
      </c>
      <c r="B18" s="165" t="s">
        <v>52</v>
      </c>
      <c r="C18" s="165" t="s">
        <v>171</v>
      </c>
      <c r="D18" s="165" t="s">
        <v>172</v>
      </c>
      <c r="E18" s="165" t="s">
        <v>173</v>
      </c>
      <c r="F18" s="165" t="s">
        <v>174</v>
      </c>
      <c r="G18" s="165" t="s">
        <v>164</v>
      </c>
      <c r="H18" s="165" t="s">
        <v>175</v>
      </c>
      <c r="I18" s="165" t="s">
        <v>176</v>
      </c>
      <c r="J18" s="165" t="s">
        <v>177</v>
      </c>
      <c r="K18" s="165" t="s">
        <v>178</v>
      </c>
      <c r="L18" s="165" t="s">
        <v>179</v>
      </c>
    </row>
    <row r="19" spans="1:12" s="182" customFormat="1" ht="12.75">
      <c r="A19" s="182" t="s">
        <v>57</v>
      </c>
      <c r="B19" s="133">
        <v>1</v>
      </c>
      <c r="C19" s="133" t="s">
        <v>180</v>
      </c>
      <c r="D19" s="133" t="s">
        <v>181</v>
      </c>
      <c r="E19" s="133">
        <v>1</v>
      </c>
      <c r="F19" s="133">
        <v>0</v>
      </c>
      <c r="G19" s="185">
        <v>0</v>
      </c>
      <c r="H19" s="185">
        <v>0</v>
      </c>
      <c r="I19" s="133">
        <v>0</v>
      </c>
      <c r="J19" s="133" t="s">
        <v>182</v>
      </c>
      <c r="K19" s="133" t="s">
        <v>182</v>
      </c>
      <c r="L19" s="133"/>
    </row>
    <row r="20" spans="1:12" s="182" customFormat="1" ht="12.75">
      <c r="A20" s="182" t="s">
        <v>58</v>
      </c>
      <c r="B20" s="133">
        <v>2</v>
      </c>
      <c r="C20" s="133" t="s">
        <v>183</v>
      </c>
      <c r="D20" s="133" t="s">
        <v>181</v>
      </c>
      <c r="E20" s="133">
        <v>1</v>
      </c>
      <c r="F20" s="133">
        <v>1.15</v>
      </c>
      <c r="G20" s="185">
        <v>176</v>
      </c>
      <c r="H20" s="185">
        <v>41700</v>
      </c>
      <c r="I20" s="133">
        <v>0</v>
      </c>
      <c r="J20" s="133" t="s">
        <v>182</v>
      </c>
      <c r="K20" s="133" t="s">
        <v>182</v>
      </c>
      <c r="L20" s="133"/>
    </row>
    <row r="21" spans="1:12" s="182" customFormat="1" ht="12.75">
      <c r="A21" s="182" t="s">
        <v>118</v>
      </c>
      <c r="B21" s="133">
        <v>3</v>
      </c>
      <c r="C21" s="133" t="s">
        <v>184</v>
      </c>
      <c r="D21" s="133" t="s">
        <v>181</v>
      </c>
      <c r="E21" s="133">
        <v>1</v>
      </c>
      <c r="F21" s="133">
        <v>1.17</v>
      </c>
      <c r="G21" s="185">
        <v>473</v>
      </c>
      <c r="H21" s="185">
        <v>43600</v>
      </c>
      <c r="I21" s="133">
        <v>0.5</v>
      </c>
      <c r="J21" s="133">
        <v>0.0913</v>
      </c>
      <c r="K21" s="133">
        <v>18.3</v>
      </c>
      <c r="L21" s="133">
        <v>0</v>
      </c>
    </row>
    <row r="22" spans="1:12" s="182" customFormat="1" ht="12.75">
      <c r="A22" s="182" t="s">
        <v>119</v>
      </c>
      <c r="B22" s="133">
        <v>4</v>
      </c>
      <c r="C22" s="133" t="s">
        <v>184</v>
      </c>
      <c r="D22" s="133" t="s">
        <v>181</v>
      </c>
      <c r="E22" s="133">
        <v>1</v>
      </c>
      <c r="F22" s="133">
        <v>1.17</v>
      </c>
      <c r="G22" s="185">
        <v>1250</v>
      </c>
      <c r="H22" s="185">
        <v>42000</v>
      </c>
      <c r="I22" s="133">
        <v>1</v>
      </c>
      <c r="J22" s="133">
        <v>0.934</v>
      </c>
      <c r="K22" s="133">
        <v>93.4</v>
      </c>
      <c r="L22" s="133">
        <v>1</v>
      </c>
    </row>
    <row r="23" spans="1:12" s="182" customFormat="1" ht="12.75">
      <c r="A23" s="182" t="s">
        <v>120</v>
      </c>
      <c r="B23" s="133">
        <v>5</v>
      </c>
      <c r="C23" s="133" t="s">
        <v>184</v>
      </c>
      <c r="D23" s="133" t="s">
        <v>181</v>
      </c>
      <c r="E23" s="133">
        <v>1</v>
      </c>
      <c r="F23" s="133">
        <v>1.17</v>
      </c>
      <c r="G23" s="185">
        <v>1990</v>
      </c>
      <c r="H23" s="185">
        <v>41400</v>
      </c>
      <c r="I23" s="133">
        <v>2</v>
      </c>
      <c r="J23" s="133">
        <v>1.74</v>
      </c>
      <c r="K23" s="133">
        <v>87.2</v>
      </c>
      <c r="L23" s="133">
        <v>1</v>
      </c>
    </row>
    <row r="24" spans="1:12" s="182" customFormat="1" ht="12.75">
      <c r="A24" s="182" t="s">
        <v>121</v>
      </c>
      <c r="B24" s="133">
        <v>6</v>
      </c>
      <c r="C24" s="133" t="s">
        <v>184</v>
      </c>
      <c r="D24" s="133" t="s">
        <v>181</v>
      </c>
      <c r="E24" s="133">
        <v>1</v>
      </c>
      <c r="F24" s="133">
        <v>1.17</v>
      </c>
      <c r="G24" s="185">
        <v>4940</v>
      </c>
      <c r="H24" s="185">
        <v>44000</v>
      </c>
      <c r="I24" s="133">
        <v>5</v>
      </c>
      <c r="J24" s="133">
        <v>4.59</v>
      </c>
      <c r="K24" s="133">
        <v>91.8</v>
      </c>
      <c r="L24" s="133">
        <v>1</v>
      </c>
    </row>
    <row r="25" spans="1:12" s="182" customFormat="1" ht="12.75">
      <c r="A25" s="182" t="s">
        <v>122</v>
      </c>
      <c r="B25" s="133">
        <v>7</v>
      </c>
      <c r="C25" s="133" t="s">
        <v>184</v>
      </c>
      <c r="D25" s="133" t="s">
        <v>181</v>
      </c>
      <c r="E25" s="133">
        <v>1</v>
      </c>
      <c r="F25" s="133">
        <v>1.17</v>
      </c>
      <c r="G25" s="185">
        <v>10700</v>
      </c>
      <c r="H25" s="185">
        <v>42200</v>
      </c>
      <c r="I25" s="133">
        <v>10</v>
      </c>
      <c r="J25" s="133">
        <v>10.8</v>
      </c>
      <c r="K25" s="133">
        <v>108</v>
      </c>
      <c r="L25" s="133">
        <v>1</v>
      </c>
    </row>
    <row r="26" spans="1:12" s="182" customFormat="1" ht="12.75">
      <c r="A26" s="182" t="s">
        <v>123</v>
      </c>
      <c r="B26" s="133">
        <v>8</v>
      </c>
      <c r="C26" s="133" t="s">
        <v>184</v>
      </c>
      <c r="D26" s="133" t="s">
        <v>181</v>
      </c>
      <c r="E26" s="133">
        <v>1</v>
      </c>
      <c r="F26" s="133">
        <v>1.17</v>
      </c>
      <c r="G26" s="185">
        <v>53700</v>
      </c>
      <c r="H26" s="185">
        <v>44100</v>
      </c>
      <c r="I26" s="133">
        <v>50</v>
      </c>
      <c r="J26" s="133">
        <v>53.7</v>
      </c>
      <c r="K26" s="133">
        <v>107</v>
      </c>
      <c r="L26" s="133">
        <v>1</v>
      </c>
    </row>
    <row r="27" spans="1:12" s="182" customFormat="1" ht="12.75">
      <c r="A27" s="182" t="s">
        <v>124</v>
      </c>
      <c r="B27" s="133">
        <v>9</v>
      </c>
      <c r="C27" s="133" t="s">
        <v>184</v>
      </c>
      <c r="D27" s="133" t="s">
        <v>181</v>
      </c>
      <c r="E27" s="133">
        <v>1</v>
      </c>
      <c r="F27" s="133">
        <v>1.16</v>
      </c>
      <c r="G27" s="185">
        <v>96800</v>
      </c>
      <c r="H27" s="185">
        <v>42000</v>
      </c>
      <c r="I27" s="133">
        <v>100</v>
      </c>
      <c r="J27" s="133">
        <v>102</v>
      </c>
      <c r="K27" s="133">
        <v>102</v>
      </c>
      <c r="L27" s="133">
        <v>1</v>
      </c>
    </row>
    <row r="28" spans="1:12" s="182" customFormat="1" ht="12.75">
      <c r="A28" s="182" t="s">
        <v>125</v>
      </c>
      <c r="B28" s="133">
        <v>10</v>
      </c>
      <c r="C28" s="133" t="s">
        <v>184</v>
      </c>
      <c r="D28" s="133" t="s">
        <v>181</v>
      </c>
      <c r="E28" s="133">
        <v>1</v>
      </c>
      <c r="F28" s="133">
        <v>1.17</v>
      </c>
      <c r="G28" s="185">
        <v>514000</v>
      </c>
      <c r="H28" s="185">
        <v>42900</v>
      </c>
      <c r="I28" s="133">
        <v>500</v>
      </c>
      <c r="J28" s="133">
        <v>532</v>
      </c>
      <c r="K28" s="133">
        <v>106</v>
      </c>
      <c r="L28" s="133">
        <v>1</v>
      </c>
    </row>
    <row r="29" spans="1:12" s="182" customFormat="1" ht="12.75">
      <c r="A29" s="182" t="s">
        <v>126</v>
      </c>
      <c r="B29" s="133">
        <v>11</v>
      </c>
      <c r="C29" s="133" t="s">
        <v>184</v>
      </c>
      <c r="D29" s="133" t="s">
        <v>181</v>
      </c>
      <c r="E29" s="133">
        <v>1</v>
      </c>
      <c r="F29" s="133">
        <v>1.17</v>
      </c>
      <c r="G29" s="185">
        <v>995000</v>
      </c>
      <c r="H29" s="185">
        <v>42800</v>
      </c>
      <c r="I29" s="133">
        <v>1000</v>
      </c>
      <c r="J29" s="133">
        <v>1030</v>
      </c>
      <c r="K29" s="133">
        <v>103</v>
      </c>
      <c r="L29" s="133">
        <v>1</v>
      </c>
    </row>
    <row r="30" spans="1:12" s="182" customFormat="1" ht="12.75">
      <c r="A30" s="182" t="s">
        <v>58</v>
      </c>
      <c r="B30" s="133">
        <v>12</v>
      </c>
      <c r="C30" s="133" t="s">
        <v>183</v>
      </c>
      <c r="D30" s="133" t="s">
        <v>181</v>
      </c>
      <c r="E30" s="133">
        <v>1</v>
      </c>
      <c r="F30" s="133">
        <v>1.17</v>
      </c>
      <c r="G30" s="185">
        <v>1030</v>
      </c>
      <c r="H30" s="185">
        <v>44100</v>
      </c>
      <c r="I30" s="133">
        <v>0</v>
      </c>
      <c r="J30" s="133" t="s">
        <v>182</v>
      </c>
      <c r="K30" s="133" t="s">
        <v>182</v>
      </c>
      <c r="L30" s="133"/>
    </row>
    <row r="31" spans="1:12" s="182" customFormat="1" ht="12.75">
      <c r="A31" s="182" t="s">
        <v>127</v>
      </c>
      <c r="B31" s="133">
        <v>13</v>
      </c>
      <c r="C31" s="133" t="s">
        <v>185</v>
      </c>
      <c r="D31" s="133" t="s">
        <v>181</v>
      </c>
      <c r="E31" s="133">
        <v>1</v>
      </c>
      <c r="F31" s="133">
        <v>1.16</v>
      </c>
      <c r="G31" s="185">
        <v>1430</v>
      </c>
      <c r="H31" s="185">
        <v>42700</v>
      </c>
      <c r="I31" s="133">
        <v>1</v>
      </c>
      <c r="J31" s="133">
        <v>1.09</v>
      </c>
      <c r="K31" s="133">
        <v>109</v>
      </c>
      <c r="L31" s="133">
        <v>1</v>
      </c>
    </row>
    <row r="32" spans="1:12" s="182" customFormat="1" ht="12.75">
      <c r="A32" s="182" t="s">
        <v>128</v>
      </c>
      <c r="B32" s="133">
        <v>14</v>
      </c>
      <c r="C32" s="133" t="s">
        <v>185</v>
      </c>
      <c r="D32" s="133" t="s">
        <v>181</v>
      </c>
      <c r="E32" s="133">
        <v>1</v>
      </c>
      <c r="F32" s="133">
        <v>1.16</v>
      </c>
      <c r="G32" s="185">
        <v>2450</v>
      </c>
      <c r="H32" s="185">
        <v>43000</v>
      </c>
      <c r="I32" s="133">
        <v>2</v>
      </c>
      <c r="J32" s="133">
        <v>2.14</v>
      </c>
      <c r="K32" s="133">
        <v>107</v>
      </c>
      <c r="L32" s="133">
        <v>1</v>
      </c>
    </row>
    <row r="33" spans="1:12" s="182" customFormat="1" ht="12.75">
      <c r="A33" s="182" t="s">
        <v>129</v>
      </c>
      <c r="B33" s="133">
        <v>15</v>
      </c>
      <c r="C33" s="133" t="s">
        <v>185</v>
      </c>
      <c r="D33" s="133" t="s">
        <v>181</v>
      </c>
      <c r="E33" s="133">
        <v>1</v>
      </c>
      <c r="F33" s="133">
        <v>1.17</v>
      </c>
      <c r="G33" s="185">
        <v>50900</v>
      </c>
      <c r="H33" s="185">
        <v>45400</v>
      </c>
      <c r="I33" s="133">
        <v>50</v>
      </c>
      <c r="J33" s="133">
        <v>49.4</v>
      </c>
      <c r="K33" s="133">
        <v>98.8</v>
      </c>
      <c r="L33" s="133">
        <v>1</v>
      </c>
    </row>
    <row r="34" spans="1:12" s="182" customFormat="1" ht="12.75">
      <c r="A34" s="182" t="s">
        <v>145</v>
      </c>
      <c r="B34" s="133">
        <v>16</v>
      </c>
      <c r="C34" s="133" t="s">
        <v>185</v>
      </c>
      <c r="D34" s="133" t="s">
        <v>181</v>
      </c>
      <c r="E34" s="133">
        <v>1</v>
      </c>
      <c r="F34" s="133">
        <v>1.16</v>
      </c>
      <c r="G34" s="185">
        <v>808000</v>
      </c>
      <c r="H34" s="185">
        <v>45000</v>
      </c>
      <c r="I34" s="133">
        <v>800</v>
      </c>
      <c r="J34" s="133">
        <v>797</v>
      </c>
      <c r="K34" s="133">
        <v>99.6</v>
      </c>
      <c r="L34" s="133">
        <v>1</v>
      </c>
    </row>
    <row r="35" spans="1:12" s="182" customFormat="1" ht="12.75">
      <c r="A35" s="182" t="s">
        <v>58</v>
      </c>
      <c r="B35" s="133">
        <v>17</v>
      </c>
      <c r="C35" s="133" t="s">
        <v>183</v>
      </c>
      <c r="D35" s="133" t="s">
        <v>181</v>
      </c>
      <c r="E35" s="133">
        <v>1</v>
      </c>
      <c r="F35" s="133">
        <v>1.16</v>
      </c>
      <c r="G35" s="185">
        <v>499</v>
      </c>
      <c r="H35" s="185">
        <v>44400</v>
      </c>
      <c r="I35" s="133">
        <v>0</v>
      </c>
      <c r="J35" s="133" t="s">
        <v>182</v>
      </c>
      <c r="K35" s="133" t="s">
        <v>182</v>
      </c>
      <c r="L35" s="133"/>
    </row>
    <row r="36" spans="1:12" s="182" customFormat="1" ht="12.75">
      <c r="A36" s="182" t="s">
        <v>186</v>
      </c>
      <c r="B36" s="133">
        <v>18</v>
      </c>
      <c r="C36" s="133" t="s">
        <v>54</v>
      </c>
      <c r="D36" s="133" t="s">
        <v>181</v>
      </c>
      <c r="E36" s="133">
        <v>1</v>
      </c>
      <c r="F36" s="133">
        <v>1.17</v>
      </c>
      <c r="G36" s="185">
        <v>184000</v>
      </c>
      <c r="H36" s="185">
        <v>43900</v>
      </c>
      <c r="I36" s="133" t="s">
        <v>182</v>
      </c>
      <c r="J36" s="133">
        <v>185</v>
      </c>
      <c r="K36" s="133" t="s">
        <v>182</v>
      </c>
      <c r="L36" s="133"/>
    </row>
    <row r="37" spans="1:12" s="182" customFormat="1" ht="12.75">
      <c r="A37" s="182" t="s">
        <v>187</v>
      </c>
      <c r="B37" s="133">
        <v>19</v>
      </c>
      <c r="C37" s="133" t="s">
        <v>54</v>
      </c>
      <c r="D37" s="133" t="s">
        <v>181</v>
      </c>
      <c r="E37" s="133">
        <v>1</v>
      </c>
      <c r="F37" s="133">
        <v>1.16</v>
      </c>
      <c r="G37" s="185">
        <v>201000</v>
      </c>
      <c r="H37" s="185">
        <v>43600</v>
      </c>
      <c r="I37" s="133" t="s">
        <v>182</v>
      </c>
      <c r="J37" s="133">
        <v>204</v>
      </c>
      <c r="K37" s="133" t="s">
        <v>182</v>
      </c>
      <c r="L37" s="133"/>
    </row>
    <row r="38" spans="1:12" s="182" customFormat="1" ht="12.75">
      <c r="A38" s="182" t="s">
        <v>188</v>
      </c>
      <c r="B38" s="133">
        <v>20</v>
      </c>
      <c r="C38" s="133" t="s">
        <v>54</v>
      </c>
      <c r="D38" s="133" t="s">
        <v>181</v>
      </c>
      <c r="E38" s="133">
        <v>1</v>
      </c>
      <c r="F38" s="133">
        <v>1.16</v>
      </c>
      <c r="G38" s="185">
        <v>182000</v>
      </c>
      <c r="H38" s="185">
        <v>42700</v>
      </c>
      <c r="I38" s="133" t="s">
        <v>182</v>
      </c>
      <c r="J38" s="133">
        <v>189</v>
      </c>
      <c r="K38" s="133" t="s">
        <v>182</v>
      </c>
      <c r="L38" s="133"/>
    </row>
    <row r="39" spans="1:12" s="182" customFormat="1" ht="12.75">
      <c r="A39" s="182" t="s">
        <v>58</v>
      </c>
      <c r="B39" s="133">
        <v>21</v>
      </c>
      <c r="C39" s="133" t="s">
        <v>183</v>
      </c>
      <c r="D39" s="133" t="s">
        <v>181</v>
      </c>
      <c r="E39" s="133">
        <v>1</v>
      </c>
      <c r="F39" s="133">
        <v>1.17</v>
      </c>
      <c r="G39" s="185">
        <v>308</v>
      </c>
      <c r="H39" s="185">
        <v>44800</v>
      </c>
      <c r="I39" s="133">
        <v>0</v>
      </c>
      <c r="J39" s="133" t="s">
        <v>182</v>
      </c>
      <c r="K39" s="133" t="s">
        <v>182</v>
      </c>
      <c r="L39" s="133"/>
    </row>
    <row r="40" spans="1:12" s="182" customFormat="1" ht="12.75">
      <c r="A40" s="182" t="s">
        <v>189</v>
      </c>
      <c r="B40" s="133">
        <v>22</v>
      </c>
      <c r="C40" s="133" t="s">
        <v>54</v>
      </c>
      <c r="D40" s="133" t="s">
        <v>181</v>
      </c>
      <c r="E40" s="133">
        <v>10</v>
      </c>
      <c r="F40" s="133">
        <v>1.17</v>
      </c>
      <c r="G40" s="185">
        <v>13300</v>
      </c>
      <c r="H40" s="185">
        <v>44100</v>
      </c>
      <c r="I40" s="133" t="s">
        <v>182</v>
      </c>
      <c r="J40" s="133">
        <v>130</v>
      </c>
      <c r="K40" s="133" t="s">
        <v>182</v>
      </c>
      <c r="L40" s="133"/>
    </row>
    <row r="41" spans="1:12" s="182" customFormat="1" ht="12.75">
      <c r="A41" s="182" t="s">
        <v>190</v>
      </c>
      <c r="B41" s="133">
        <v>23</v>
      </c>
      <c r="C41" s="133" t="s">
        <v>54</v>
      </c>
      <c r="D41" s="133" t="s">
        <v>181</v>
      </c>
      <c r="E41" s="133">
        <v>10</v>
      </c>
      <c r="F41" s="133">
        <v>1.16</v>
      </c>
      <c r="G41" s="185">
        <v>11100</v>
      </c>
      <c r="H41" s="185">
        <v>45900</v>
      </c>
      <c r="I41" s="133" t="s">
        <v>182</v>
      </c>
      <c r="J41" s="133">
        <v>104</v>
      </c>
      <c r="K41" s="133" t="s">
        <v>182</v>
      </c>
      <c r="L41" s="133"/>
    </row>
    <row r="42" spans="1:12" s="182" customFormat="1" ht="12.75">
      <c r="A42" s="182" t="s">
        <v>191</v>
      </c>
      <c r="B42" s="133">
        <v>24</v>
      </c>
      <c r="C42" s="133" t="s">
        <v>54</v>
      </c>
      <c r="D42" s="133" t="s">
        <v>181</v>
      </c>
      <c r="E42" s="133">
        <v>10</v>
      </c>
      <c r="F42" s="133">
        <v>1.16</v>
      </c>
      <c r="G42" s="185">
        <v>5650</v>
      </c>
      <c r="H42" s="185">
        <v>43400</v>
      </c>
      <c r="I42" s="133" t="s">
        <v>182</v>
      </c>
      <c r="J42" s="133">
        <v>53.9</v>
      </c>
      <c r="K42" s="133" t="s">
        <v>182</v>
      </c>
      <c r="L42" s="133"/>
    </row>
    <row r="43" spans="1:12" s="182" customFormat="1" ht="12.75">
      <c r="A43" s="182" t="s">
        <v>192</v>
      </c>
      <c r="B43" s="133">
        <v>25</v>
      </c>
      <c r="C43" s="133" t="s">
        <v>54</v>
      </c>
      <c r="D43" s="133" t="s">
        <v>181</v>
      </c>
      <c r="E43" s="133">
        <v>10</v>
      </c>
      <c r="F43" s="133">
        <v>1.17</v>
      </c>
      <c r="G43" s="185">
        <v>82900</v>
      </c>
      <c r="H43" s="185">
        <v>46900</v>
      </c>
      <c r="I43" s="133" t="s">
        <v>182</v>
      </c>
      <c r="J43" s="133">
        <v>782</v>
      </c>
      <c r="K43" s="133" t="s">
        <v>182</v>
      </c>
      <c r="L43" s="133"/>
    </row>
    <row r="44" spans="1:12" s="182" customFormat="1" ht="12.75">
      <c r="A44" s="182" t="s">
        <v>193</v>
      </c>
      <c r="B44" s="133">
        <v>26</v>
      </c>
      <c r="C44" s="133" t="s">
        <v>54</v>
      </c>
      <c r="D44" s="133" t="s">
        <v>181</v>
      </c>
      <c r="E44" s="133">
        <v>10</v>
      </c>
      <c r="F44" s="133">
        <v>1.17</v>
      </c>
      <c r="G44" s="185">
        <v>138000</v>
      </c>
      <c r="H44" s="185">
        <v>42600</v>
      </c>
      <c r="I44" s="133" t="s">
        <v>182</v>
      </c>
      <c r="J44" s="133">
        <v>1430</v>
      </c>
      <c r="K44" s="133" t="s">
        <v>182</v>
      </c>
      <c r="L44" s="133"/>
    </row>
    <row r="45" spans="1:12" s="182" customFormat="1" ht="12.75">
      <c r="A45" s="182" t="s">
        <v>194</v>
      </c>
      <c r="B45" s="133">
        <v>27</v>
      </c>
      <c r="C45" s="133" t="s">
        <v>54</v>
      </c>
      <c r="D45" s="133" t="s">
        <v>181</v>
      </c>
      <c r="E45" s="133">
        <v>10</v>
      </c>
      <c r="F45" s="133">
        <v>1.17</v>
      </c>
      <c r="G45" s="185">
        <v>89400</v>
      </c>
      <c r="H45" s="185">
        <v>45400</v>
      </c>
      <c r="I45" s="133" t="s">
        <v>182</v>
      </c>
      <c r="J45" s="133">
        <v>870</v>
      </c>
      <c r="K45" s="133" t="s">
        <v>182</v>
      </c>
      <c r="L45" s="133"/>
    </row>
    <row r="46" spans="1:12" s="182" customFormat="1" ht="12.75">
      <c r="A46" s="182" t="s">
        <v>195</v>
      </c>
      <c r="B46" s="133">
        <v>28</v>
      </c>
      <c r="C46" s="133" t="s">
        <v>54</v>
      </c>
      <c r="D46" s="133" t="s">
        <v>181</v>
      </c>
      <c r="E46" s="133">
        <v>10</v>
      </c>
      <c r="F46" s="133">
        <v>1.17</v>
      </c>
      <c r="G46" s="185">
        <v>291000</v>
      </c>
      <c r="H46" s="185">
        <v>44400</v>
      </c>
      <c r="I46" s="133" t="s">
        <v>182</v>
      </c>
      <c r="J46" s="133">
        <v>2910</v>
      </c>
      <c r="K46" s="133" t="s">
        <v>182</v>
      </c>
      <c r="L46" s="133"/>
    </row>
    <row r="47" spans="1:12" s="182" customFormat="1" ht="12.75">
      <c r="A47" s="182" t="s">
        <v>196</v>
      </c>
      <c r="B47" s="133">
        <v>29</v>
      </c>
      <c r="C47" s="133" t="s">
        <v>54</v>
      </c>
      <c r="D47" s="133" t="s">
        <v>181</v>
      </c>
      <c r="E47" s="133">
        <v>10</v>
      </c>
      <c r="F47" s="133">
        <v>1.17</v>
      </c>
      <c r="G47" s="185">
        <v>321000</v>
      </c>
      <c r="H47" s="185">
        <v>41300</v>
      </c>
      <c r="I47" s="133" t="s">
        <v>182</v>
      </c>
      <c r="J47" s="133">
        <v>3450</v>
      </c>
      <c r="K47" s="133" t="s">
        <v>182</v>
      </c>
      <c r="L47" s="133"/>
    </row>
    <row r="48" spans="1:12" s="182" customFormat="1" ht="12.75">
      <c r="A48" s="182" t="s">
        <v>197</v>
      </c>
      <c r="B48" s="133">
        <v>30</v>
      </c>
      <c r="C48" s="133" t="s">
        <v>54</v>
      </c>
      <c r="D48" s="133" t="s">
        <v>181</v>
      </c>
      <c r="E48" s="133">
        <v>10</v>
      </c>
      <c r="F48" s="133">
        <v>1.17</v>
      </c>
      <c r="G48" s="185">
        <v>397000</v>
      </c>
      <c r="H48" s="185">
        <v>44000</v>
      </c>
      <c r="I48" s="133" t="s">
        <v>182</v>
      </c>
      <c r="J48" s="133">
        <v>4010</v>
      </c>
      <c r="K48" s="133" t="s">
        <v>182</v>
      </c>
      <c r="L48" s="133"/>
    </row>
    <row r="49" spans="1:12" s="182" customFormat="1" ht="12.75">
      <c r="A49" s="182" t="s">
        <v>58</v>
      </c>
      <c r="B49" s="133">
        <v>31</v>
      </c>
      <c r="C49" s="133" t="s">
        <v>183</v>
      </c>
      <c r="D49" s="133" t="s">
        <v>181</v>
      </c>
      <c r="E49" s="133">
        <v>1</v>
      </c>
      <c r="F49" s="133">
        <v>1.16</v>
      </c>
      <c r="G49" s="185">
        <v>544</v>
      </c>
      <c r="H49" s="185">
        <v>46700</v>
      </c>
      <c r="I49" s="133" t="s">
        <v>182</v>
      </c>
      <c r="J49" s="133">
        <v>0.127</v>
      </c>
      <c r="K49" s="133" t="s">
        <v>182</v>
      </c>
      <c r="L49" s="133"/>
    </row>
    <row r="50" spans="1:12" s="182" customFormat="1" ht="12.75">
      <c r="A50" s="182" t="s">
        <v>157</v>
      </c>
      <c r="B50" s="133">
        <v>32</v>
      </c>
      <c r="C50" s="133" t="s">
        <v>185</v>
      </c>
      <c r="D50" s="133" t="s">
        <v>181</v>
      </c>
      <c r="E50" s="133">
        <v>1</v>
      </c>
      <c r="F50" s="133">
        <v>1.17</v>
      </c>
      <c r="G50" s="185">
        <v>1510</v>
      </c>
      <c r="H50" s="185">
        <v>43000</v>
      </c>
      <c r="I50" s="133">
        <v>1</v>
      </c>
      <c r="J50" s="133">
        <v>1.17</v>
      </c>
      <c r="K50" s="133">
        <v>117</v>
      </c>
      <c r="L50" s="133">
        <v>1</v>
      </c>
    </row>
    <row r="51" spans="1:12" ht="12.75">
      <c r="A51" s="1" t="s">
        <v>158</v>
      </c>
      <c r="B51" s="21">
        <v>33</v>
      </c>
      <c r="C51" s="21" t="s">
        <v>185</v>
      </c>
      <c r="D51" s="21" t="s">
        <v>181</v>
      </c>
      <c r="E51" s="21">
        <v>1</v>
      </c>
      <c r="F51" s="130">
        <v>1.17</v>
      </c>
      <c r="G51" s="128">
        <v>2660</v>
      </c>
      <c r="H51" s="129">
        <v>44600</v>
      </c>
      <c r="I51" s="21">
        <v>2</v>
      </c>
      <c r="J51" s="21">
        <v>2.26</v>
      </c>
      <c r="K51" s="21">
        <v>113</v>
      </c>
      <c r="L51" s="21">
        <v>1</v>
      </c>
    </row>
    <row r="52" spans="1:12" ht="12.75">
      <c r="A52" s="1" t="s">
        <v>159</v>
      </c>
      <c r="B52" s="21">
        <v>34</v>
      </c>
      <c r="C52" s="21" t="s">
        <v>185</v>
      </c>
      <c r="D52" s="21" t="s">
        <v>181</v>
      </c>
      <c r="E52" s="21">
        <v>1</v>
      </c>
      <c r="F52" s="130">
        <v>1.17</v>
      </c>
      <c r="G52" s="128">
        <v>49900</v>
      </c>
      <c r="H52" s="129">
        <v>47600</v>
      </c>
      <c r="I52" s="21">
        <v>50</v>
      </c>
      <c r="J52" s="21">
        <v>46.1</v>
      </c>
      <c r="K52" s="21">
        <v>92.2</v>
      </c>
      <c r="L52" s="21">
        <v>1</v>
      </c>
    </row>
    <row r="53" spans="1:12" ht="12.75">
      <c r="A53" s="1" t="s">
        <v>160</v>
      </c>
      <c r="B53" s="21">
        <v>35</v>
      </c>
      <c r="C53" s="21" t="s">
        <v>185</v>
      </c>
      <c r="D53" s="21" t="s">
        <v>181</v>
      </c>
      <c r="E53" s="21">
        <v>1</v>
      </c>
      <c r="F53" s="130">
        <v>1.16</v>
      </c>
      <c r="G53" s="128">
        <v>842000</v>
      </c>
      <c r="H53" s="129">
        <v>43800</v>
      </c>
      <c r="I53" s="21">
        <v>800</v>
      </c>
      <c r="J53" s="21">
        <v>853</v>
      </c>
      <c r="K53" s="21">
        <v>107</v>
      </c>
      <c r="L53" s="21">
        <v>1</v>
      </c>
    </row>
    <row r="54" spans="1:11" ht="12.75">
      <c r="A54" s="1" t="s">
        <v>58</v>
      </c>
      <c r="B54" s="21">
        <v>36</v>
      </c>
      <c r="C54" s="21" t="s">
        <v>183</v>
      </c>
      <c r="D54" s="21" t="s">
        <v>181</v>
      </c>
      <c r="E54" s="21">
        <v>1</v>
      </c>
      <c r="F54" s="130">
        <v>1.16</v>
      </c>
      <c r="G54" s="128">
        <v>657</v>
      </c>
      <c r="H54" s="129">
        <v>44900</v>
      </c>
      <c r="I54" s="21">
        <v>0</v>
      </c>
      <c r="J54" s="21" t="s">
        <v>182</v>
      </c>
      <c r="K54" s="21" t="s">
        <v>182</v>
      </c>
    </row>
    <row r="55" spans="1:12" ht="12.75">
      <c r="A55" s="1" t="s">
        <v>198</v>
      </c>
      <c r="B55" s="21">
        <v>37</v>
      </c>
      <c r="C55" s="21" t="s">
        <v>184</v>
      </c>
      <c r="D55" s="21" t="s">
        <v>181</v>
      </c>
      <c r="E55" s="21">
        <v>1</v>
      </c>
      <c r="F55" s="130">
        <v>1.16</v>
      </c>
      <c r="G55" s="128">
        <v>1200</v>
      </c>
      <c r="H55" s="129">
        <v>48900</v>
      </c>
      <c r="I55" s="21">
        <v>0.5</v>
      </c>
      <c r="J55" s="21">
        <v>0.696</v>
      </c>
      <c r="K55" s="21">
        <v>139</v>
      </c>
      <c r="L55" s="21">
        <v>0</v>
      </c>
    </row>
    <row r="56" spans="1:12" ht="12.75">
      <c r="A56" s="1" t="s">
        <v>199</v>
      </c>
      <c r="B56" s="21">
        <v>38</v>
      </c>
      <c r="C56" s="21" t="s">
        <v>184</v>
      </c>
      <c r="D56" s="21" t="s">
        <v>181</v>
      </c>
      <c r="E56" s="21">
        <v>1</v>
      </c>
      <c r="F56" s="130">
        <v>1.16</v>
      </c>
      <c r="G56" s="128">
        <v>1560</v>
      </c>
      <c r="H56" s="129">
        <v>45400</v>
      </c>
      <c r="I56" s="21">
        <v>1</v>
      </c>
      <c r="J56" s="21">
        <v>1.13</v>
      </c>
      <c r="K56" s="21">
        <v>113</v>
      </c>
      <c r="L56" s="21">
        <v>1</v>
      </c>
    </row>
    <row r="57" spans="1:12" ht="12.75">
      <c r="A57" s="1" t="s">
        <v>200</v>
      </c>
      <c r="B57" s="21">
        <v>39</v>
      </c>
      <c r="C57" s="21" t="s">
        <v>184</v>
      </c>
      <c r="D57" s="21" t="s">
        <v>181</v>
      </c>
      <c r="E57" s="21">
        <v>1</v>
      </c>
      <c r="F57" s="130">
        <v>1.16</v>
      </c>
      <c r="G57" s="128">
        <v>1880</v>
      </c>
      <c r="H57" s="129">
        <v>46500</v>
      </c>
      <c r="I57" s="21">
        <v>2</v>
      </c>
      <c r="J57" s="21">
        <v>1.4</v>
      </c>
      <c r="K57" s="21">
        <v>70.2</v>
      </c>
      <c r="L57" s="21">
        <v>0</v>
      </c>
    </row>
    <row r="58" spans="1:12" ht="12.75">
      <c r="A58" s="1" t="s">
        <v>201</v>
      </c>
      <c r="B58" s="21">
        <v>40</v>
      </c>
      <c r="C58" s="21" t="s">
        <v>184</v>
      </c>
      <c r="D58" s="21" t="s">
        <v>181</v>
      </c>
      <c r="E58" s="21">
        <v>1</v>
      </c>
      <c r="F58" s="130">
        <v>1.16</v>
      </c>
      <c r="G58" s="128">
        <v>5750</v>
      </c>
      <c r="H58" s="129">
        <v>45900</v>
      </c>
      <c r="I58" s="21">
        <v>5</v>
      </c>
      <c r="J58" s="21">
        <v>5.18</v>
      </c>
      <c r="K58" s="21">
        <v>104</v>
      </c>
      <c r="L58" s="21">
        <v>1</v>
      </c>
    </row>
    <row r="59" spans="1:12" ht="12.75">
      <c r="A59" s="1" t="s">
        <v>202</v>
      </c>
      <c r="B59" s="21">
        <v>41</v>
      </c>
      <c r="C59" s="21" t="s">
        <v>184</v>
      </c>
      <c r="D59" s="21" t="s">
        <v>181</v>
      </c>
      <c r="E59" s="21">
        <v>1</v>
      </c>
      <c r="F59" s="130">
        <v>1.17</v>
      </c>
      <c r="G59" s="128">
        <v>10300</v>
      </c>
      <c r="H59" s="129">
        <v>45800</v>
      </c>
      <c r="I59" s="21">
        <v>10</v>
      </c>
      <c r="J59" s="21">
        <v>9.61</v>
      </c>
      <c r="K59" s="21">
        <v>96.1</v>
      </c>
      <c r="L59" s="21">
        <v>1</v>
      </c>
    </row>
    <row r="60" spans="1:12" ht="12.75">
      <c r="A60" s="1" t="s">
        <v>203</v>
      </c>
      <c r="B60" s="21">
        <v>42</v>
      </c>
      <c r="C60" s="21" t="s">
        <v>184</v>
      </c>
      <c r="D60" s="21" t="s">
        <v>181</v>
      </c>
      <c r="E60" s="21">
        <v>1</v>
      </c>
      <c r="F60" s="130">
        <v>1.17</v>
      </c>
      <c r="G60" s="128">
        <v>55600</v>
      </c>
      <c r="H60" s="129">
        <v>49600</v>
      </c>
      <c r="I60" s="21">
        <v>50</v>
      </c>
      <c r="J60" s="21">
        <v>49.4</v>
      </c>
      <c r="K60" s="21">
        <v>98.8</v>
      </c>
      <c r="L60" s="21">
        <v>1</v>
      </c>
    </row>
    <row r="61" spans="1:12" ht="12.75">
      <c r="A61" s="1" t="s">
        <v>204</v>
      </c>
      <c r="B61" s="21">
        <v>43</v>
      </c>
      <c r="C61" s="21" t="s">
        <v>184</v>
      </c>
      <c r="D61" s="21" t="s">
        <v>181</v>
      </c>
      <c r="E61" s="21">
        <v>1</v>
      </c>
      <c r="F61" s="130">
        <v>1.16</v>
      </c>
      <c r="G61" s="128">
        <v>101000</v>
      </c>
      <c r="H61" s="129">
        <v>45600</v>
      </c>
      <c r="I61" s="21">
        <v>100</v>
      </c>
      <c r="J61" s="21">
        <v>97.5</v>
      </c>
      <c r="K61" s="21">
        <v>97.5</v>
      </c>
      <c r="L61" s="21">
        <v>1</v>
      </c>
    </row>
    <row r="62" spans="1:12" ht="12.75">
      <c r="A62" s="1" t="s">
        <v>205</v>
      </c>
      <c r="B62" s="21">
        <v>44</v>
      </c>
      <c r="C62" s="21" t="s">
        <v>184</v>
      </c>
      <c r="D62" s="21" t="s">
        <v>181</v>
      </c>
      <c r="E62" s="21">
        <v>1</v>
      </c>
      <c r="F62" s="130">
        <v>1.16</v>
      </c>
      <c r="G62" s="128">
        <v>522000</v>
      </c>
      <c r="H62" s="129">
        <v>49500</v>
      </c>
      <c r="I62" s="21">
        <v>500</v>
      </c>
      <c r="J62" s="21">
        <v>468</v>
      </c>
      <c r="K62" s="21">
        <v>93.6</v>
      </c>
      <c r="L62" s="21">
        <v>1</v>
      </c>
    </row>
    <row r="63" spans="1:12" ht="12.75">
      <c r="A63" s="1" t="s">
        <v>206</v>
      </c>
      <c r="B63" s="21">
        <v>45</v>
      </c>
      <c r="C63" s="21" t="s">
        <v>184</v>
      </c>
      <c r="D63" s="21" t="s">
        <v>181</v>
      </c>
      <c r="E63" s="21">
        <v>1</v>
      </c>
      <c r="F63" s="130">
        <v>1.17</v>
      </c>
      <c r="G63" s="128">
        <v>1060000</v>
      </c>
      <c r="H63" s="129">
        <v>48300</v>
      </c>
      <c r="I63" s="21">
        <v>1000</v>
      </c>
      <c r="J63" s="21">
        <v>971</v>
      </c>
      <c r="K63" s="21">
        <v>97.1</v>
      </c>
      <c r="L63" s="21">
        <v>1</v>
      </c>
    </row>
    <row r="64" ht="12.75">
      <c r="D64" s="162"/>
    </row>
    <row r="65" ht="12.75">
      <c r="D65" s="162"/>
    </row>
    <row r="66" ht="12.75">
      <c r="D66" s="162"/>
    </row>
    <row r="67" ht="23.25" customHeight="1">
      <c r="A67" s="153" t="s">
        <v>131</v>
      </c>
    </row>
    <row r="68" s="182" customFormat="1" ht="12.75">
      <c r="A68" s="182" t="s">
        <v>220</v>
      </c>
    </row>
    <row r="69" s="182" customFormat="1" ht="12.75">
      <c r="A69" s="182" t="s">
        <v>116</v>
      </c>
    </row>
    <row r="70" s="182" customFormat="1" ht="12.75">
      <c r="A70" s="182" t="s">
        <v>221</v>
      </c>
    </row>
    <row r="71" s="182" customFormat="1" ht="12.75"/>
    <row r="72" s="182" customFormat="1" ht="12.75">
      <c r="A72" s="182" t="s">
        <v>207</v>
      </c>
    </row>
    <row r="73" s="182" customFormat="1" ht="12.75">
      <c r="A73" s="182" t="s">
        <v>208</v>
      </c>
    </row>
    <row r="74" s="182" customFormat="1" ht="12.75">
      <c r="A74" s="182" t="s">
        <v>209</v>
      </c>
    </row>
    <row r="75" s="182" customFormat="1" ht="12.75"/>
    <row r="76" spans="1:6" s="182" customFormat="1" ht="12.75">
      <c r="A76" s="182" t="s">
        <v>210</v>
      </c>
      <c r="B76" s="182" t="s">
        <v>211</v>
      </c>
      <c r="C76" s="182" t="s">
        <v>212</v>
      </c>
      <c r="D76" s="182" t="s">
        <v>213</v>
      </c>
      <c r="E76" s="182" t="s">
        <v>214</v>
      </c>
      <c r="F76" s="182" t="s">
        <v>215</v>
      </c>
    </row>
    <row r="77" spans="1:2" s="182" customFormat="1" ht="12.75">
      <c r="A77" s="182" t="s">
        <v>216</v>
      </c>
      <c r="B77" s="182">
        <v>0.00755</v>
      </c>
    </row>
    <row r="78" spans="1:2" s="182" customFormat="1" ht="12.75">
      <c r="A78" s="182" t="s">
        <v>217</v>
      </c>
      <c r="B78" s="182">
        <v>0.0208</v>
      </c>
    </row>
    <row r="79" spans="1:2" s="182" customFormat="1" ht="12.75">
      <c r="A79" s="182" t="s">
        <v>218</v>
      </c>
      <c r="B79" s="182">
        <v>0.9971</v>
      </c>
    </row>
    <row r="80" s="182" customFormat="1" ht="12.75">
      <c r="A80" s="182" t="s">
        <v>219</v>
      </c>
    </row>
    <row r="81" s="182" customFormat="1" ht="12.75"/>
    <row r="82" s="182" customFormat="1" ht="12.75"/>
    <row r="83" s="182" customFormat="1" ht="12.75"/>
    <row r="84" spans="1:12" s="184" customFormat="1" ht="12.75">
      <c r="A84" s="184" t="s">
        <v>51</v>
      </c>
      <c r="B84" s="165" t="s">
        <v>52</v>
      </c>
      <c r="C84" s="165" t="s">
        <v>171</v>
      </c>
      <c r="D84" s="165" t="s">
        <v>172</v>
      </c>
      <c r="E84" s="165" t="s">
        <v>173</v>
      </c>
      <c r="F84" s="165" t="s">
        <v>174</v>
      </c>
      <c r="G84" s="165" t="s">
        <v>164</v>
      </c>
      <c r="H84" s="165" t="s">
        <v>175</v>
      </c>
      <c r="I84" s="165" t="s">
        <v>176</v>
      </c>
      <c r="J84" s="165" t="s">
        <v>177</v>
      </c>
      <c r="K84" s="165" t="s">
        <v>178</v>
      </c>
      <c r="L84" s="165" t="s">
        <v>179</v>
      </c>
    </row>
    <row r="85" spans="1:12" s="182" customFormat="1" ht="12.75">
      <c r="A85" s="182" t="s">
        <v>57</v>
      </c>
      <c r="B85" s="133">
        <v>1</v>
      </c>
      <c r="C85" s="133" t="s">
        <v>180</v>
      </c>
      <c r="D85" s="133" t="s">
        <v>222</v>
      </c>
      <c r="E85" s="133">
        <v>1</v>
      </c>
      <c r="F85" s="133">
        <v>1.17</v>
      </c>
      <c r="G85" s="185">
        <v>331</v>
      </c>
      <c r="H85" s="185">
        <v>96.4</v>
      </c>
      <c r="I85" s="133">
        <v>0</v>
      </c>
      <c r="J85" s="133" t="s">
        <v>182</v>
      </c>
      <c r="K85" s="133" t="s">
        <v>182</v>
      </c>
      <c r="L85" s="133"/>
    </row>
    <row r="86" spans="1:12" s="182" customFormat="1" ht="12.75">
      <c r="A86" s="182" t="s">
        <v>58</v>
      </c>
      <c r="B86" s="133">
        <v>2</v>
      </c>
      <c r="C86" s="133" t="s">
        <v>183</v>
      </c>
      <c r="D86" s="133" t="s">
        <v>222</v>
      </c>
      <c r="E86" s="133">
        <v>1</v>
      </c>
      <c r="F86" s="133">
        <v>1.17</v>
      </c>
      <c r="G86" s="185">
        <v>210</v>
      </c>
      <c r="H86" s="185">
        <v>46800</v>
      </c>
      <c r="I86" s="133">
        <v>0</v>
      </c>
      <c r="J86" s="133" t="s">
        <v>182</v>
      </c>
      <c r="K86" s="133" t="s">
        <v>182</v>
      </c>
      <c r="L86" s="133"/>
    </row>
    <row r="87" spans="1:12" s="182" customFormat="1" ht="12.75">
      <c r="A87" s="182" t="s">
        <v>118</v>
      </c>
      <c r="B87" s="133">
        <v>3</v>
      </c>
      <c r="C87" s="133" t="s">
        <v>184</v>
      </c>
      <c r="D87" s="133" t="s">
        <v>222</v>
      </c>
      <c r="E87" s="133">
        <v>1</v>
      </c>
      <c r="F87" s="133">
        <v>1.17</v>
      </c>
      <c r="G87" s="185">
        <v>828</v>
      </c>
      <c r="H87" s="185">
        <v>45900</v>
      </c>
      <c r="I87" s="133">
        <v>0.5</v>
      </c>
      <c r="J87" s="133">
        <v>0.504</v>
      </c>
      <c r="K87" s="133">
        <v>101</v>
      </c>
      <c r="L87" s="133">
        <v>1</v>
      </c>
    </row>
    <row r="88" spans="1:12" s="182" customFormat="1" ht="12.75">
      <c r="A88" s="182" t="s">
        <v>119</v>
      </c>
      <c r="B88" s="133">
        <v>4</v>
      </c>
      <c r="C88" s="133" t="s">
        <v>184</v>
      </c>
      <c r="D88" s="133" t="s">
        <v>222</v>
      </c>
      <c r="E88" s="133">
        <v>1</v>
      </c>
      <c r="F88" s="133">
        <v>1.17</v>
      </c>
      <c r="G88" s="185">
        <v>1170</v>
      </c>
      <c r="H88" s="185">
        <v>48700</v>
      </c>
      <c r="I88" s="133">
        <v>1</v>
      </c>
      <c r="J88" s="133">
        <v>0.788</v>
      </c>
      <c r="K88" s="133">
        <v>78.8</v>
      </c>
      <c r="L88" s="133">
        <v>0</v>
      </c>
    </row>
    <row r="89" spans="1:12" s="182" customFormat="1" ht="12.75">
      <c r="A89" s="182" t="s">
        <v>120</v>
      </c>
      <c r="B89" s="133">
        <v>5</v>
      </c>
      <c r="C89" s="133" t="s">
        <v>184</v>
      </c>
      <c r="D89" s="133" t="s">
        <v>222</v>
      </c>
      <c r="E89" s="133">
        <v>1</v>
      </c>
      <c r="F89" s="133">
        <v>1.16</v>
      </c>
      <c r="G89" s="185">
        <v>2520</v>
      </c>
      <c r="H89" s="185">
        <v>56700</v>
      </c>
      <c r="I89" s="133">
        <v>2</v>
      </c>
      <c r="J89" s="133">
        <v>1.77</v>
      </c>
      <c r="K89" s="133">
        <v>88.4</v>
      </c>
      <c r="L89" s="133">
        <v>1</v>
      </c>
    </row>
    <row r="90" spans="1:12" s="182" customFormat="1" ht="12.75">
      <c r="A90" s="182" t="s">
        <v>121</v>
      </c>
      <c r="B90" s="133">
        <v>6</v>
      </c>
      <c r="C90" s="133" t="s">
        <v>184</v>
      </c>
      <c r="D90" s="133" t="s">
        <v>222</v>
      </c>
      <c r="E90" s="133">
        <v>1</v>
      </c>
      <c r="F90" s="133">
        <v>1.17</v>
      </c>
      <c r="G90" s="185">
        <v>5520</v>
      </c>
      <c r="H90" s="185">
        <v>49500</v>
      </c>
      <c r="I90" s="133">
        <v>5</v>
      </c>
      <c r="J90" s="133">
        <v>4.99</v>
      </c>
      <c r="K90" s="133">
        <v>99.8</v>
      </c>
      <c r="L90" s="133">
        <v>1</v>
      </c>
    </row>
    <row r="91" spans="1:12" s="182" customFormat="1" ht="12.75">
      <c r="A91" s="182" t="s">
        <v>122</v>
      </c>
      <c r="B91" s="133">
        <v>7</v>
      </c>
      <c r="C91" s="133" t="s">
        <v>184</v>
      </c>
      <c r="D91" s="133" t="s">
        <v>222</v>
      </c>
      <c r="E91" s="133">
        <v>1</v>
      </c>
      <c r="F91" s="133">
        <v>1.17</v>
      </c>
      <c r="G91" s="185">
        <v>10100</v>
      </c>
      <c r="H91" s="185">
        <v>53600</v>
      </c>
      <c r="I91" s="133">
        <v>10</v>
      </c>
      <c r="J91" s="133">
        <v>8.72</v>
      </c>
      <c r="K91" s="133">
        <v>87.2</v>
      </c>
      <c r="L91" s="133">
        <v>1</v>
      </c>
    </row>
    <row r="92" spans="1:12" s="182" customFormat="1" ht="12.75">
      <c r="A92" s="182" t="s">
        <v>123</v>
      </c>
      <c r="B92" s="133">
        <v>8</v>
      </c>
      <c r="C92" s="133" t="s">
        <v>184</v>
      </c>
      <c r="D92" s="133" t="s">
        <v>222</v>
      </c>
      <c r="E92" s="133">
        <v>1</v>
      </c>
      <c r="F92" s="133">
        <v>1.17</v>
      </c>
      <c r="G92" s="185">
        <v>51200</v>
      </c>
      <c r="H92" s="185">
        <v>45100</v>
      </c>
      <c r="I92" s="133">
        <v>50</v>
      </c>
      <c r="J92" s="133">
        <v>54.1</v>
      </c>
      <c r="K92" s="133">
        <v>108</v>
      </c>
      <c r="L92" s="133">
        <v>1</v>
      </c>
    </row>
    <row r="93" spans="1:12" s="182" customFormat="1" ht="12.75">
      <c r="A93" s="182" t="s">
        <v>124</v>
      </c>
      <c r="B93" s="133">
        <v>9</v>
      </c>
      <c r="C93" s="133" t="s">
        <v>184</v>
      </c>
      <c r="D93" s="133" t="s">
        <v>222</v>
      </c>
      <c r="E93" s="133">
        <v>1</v>
      </c>
      <c r="F93" s="133">
        <v>1.17</v>
      </c>
      <c r="G93" s="185">
        <v>101000</v>
      </c>
      <c r="H93" s="185">
        <v>47300</v>
      </c>
      <c r="I93" s="133">
        <v>100</v>
      </c>
      <c r="J93" s="133">
        <v>102</v>
      </c>
      <c r="K93" s="133">
        <v>102</v>
      </c>
      <c r="L93" s="133">
        <v>1</v>
      </c>
    </row>
    <row r="94" spans="1:12" s="182" customFormat="1" ht="12.75">
      <c r="A94" s="182" t="s">
        <v>125</v>
      </c>
      <c r="B94" s="133">
        <v>10</v>
      </c>
      <c r="C94" s="133" t="s">
        <v>184</v>
      </c>
      <c r="D94" s="133" t="s">
        <v>222</v>
      </c>
      <c r="E94" s="133">
        <v>1</v>
      </c>
      <c r="F94" s="133">
        <v>1.17</v>
      </c>
      <c r="G94" s="185">
        <v>523000</v>
      </c>
      <c r="H94" s="185">
        <v>46500</v>
      </c>
      <c r="I94" s="133">
        <v>500</v>
      </c>
      <c r="J94" s="133">
        <v>540</v>
      </c>
      <c r="K94" s="133">
        <v>108</v>
      </c>
      <c r="L94" s="133">
        <v>1</v>
      </c>
    </row>
    <row r="95" spans="1:12" s="182" customFormat="1" ht="12.75">
      <c r="A95" s="182" t="s">
        <v>126</v>
      </c>
      <c r="B95" s="133">
        <v>11</v>
      </c>
      <c r="C95" s="133" t="s">
        <v>184</v>
      </c>
      <c r="D95" s="133" t="s">
        <v>222</v>
      </c>
      <c r="E95" s="133">
        <v>1</v>
      </c>
      <c r="F95" s="133">
        <v>1.17</v>
      </c>
      <c r="G95" s="185">
        <v>974000</v>
      </c>
      <c r="H95" s="185">
        <v>49100</v>
      </c>
      <c r="I95" s="133">
        <v>1000</v>
      </c>
      <c r="J95" s="133">
        <v>952</v>
      </c>
      <c r="K95" s="133">
        <v>95.2</v>
      </c>
      <c r="L95" s="133">
        <v>1</v>
      </c>
    </row>
    <row r="96" spans="1:12" s="182" customFormat="1" ht="12.75">
      <c r="A96" s="182" t="s">
        <v>58</v>
      </c>
      <c r="B96" s="133">
        <v>12</v>
      </c>
      <c r="C96" s="133" t="s">
        <v>183</v>
      </c>
      <c r="D96" s="133" t="s">
        <v>222</v>
      </c>
      <c r="E96" s="133">
        <v>1</v>
      </c>
      <c r="F96" s="133">
        <v>1.17</v>
      </c>
      <c r="G96" s="185">
        <v>923</v>
      </c>
      <c r="H96" s="185">
        <v>49800</v>
      </c>
      <c r="I96" s="133">
        <v>0</v>
      </c>
      <c r="J96" s="133" t="s">
        <v>182</v>
      </c>
      <c r="K96" s="133" t="s">
        <v>182</v>
      </c>
      <c r="L96" s="133"/>
    </row>
    <row r="97" spans="1:12" s="182" customFormat="1" ht="12.75">
      <c r="A97" s="182" t="s">
        <v>127</v>
      </c>
      <c r="B97" s="133">
        <v>13</v>
      </c>
      <c r="C97" s="133" t="s">
        <v>185</v>
      </c>
      <c r="D97" s="133" t="s">
        <v>222</v>
      </c>
      <c r="E97" s="133">
        <v>1</v>
      </c>
      <c r="F97" s="133">
        <v>1.17</v>
      </c>
      <c r="G97" s="185">
        <v>1630</v>
      </c>
      <c r="H97" s="185">
        <v>45200</v>
      </c>
      <c r="I97" s="133">
        <v>1</v>
      </c>
      <c r="J97" s="133">
        <v>1.37</v>
      </c>
      <c r="K97" s="133">
        <v>137</v>
      </c>
      <c r="L97" s="133">
        <v>0</v>
      </c>
    </row>
    <row r="98" spans="1:12" s="182" customFormat="1" ht="12.75">
      <c r="A98" s="182" t="s">
        <v>128</v>
      </c>
      <c r="B98" s="133">
        <v>14</v>
      </c>
      <c r="C98" s="133" t="s">
        <v>185</v>
      </c>
      <c r="D98" s="133" t="s">
        <v>222</v>
      </c>
      <c r="E98" s="133">
        <v>1</v>
      </c>
      <c r="F98" s="133">
        <v>1.17</v>
      </c>
      <c r="G98" s="185">
        <v>2320</v>
      </c>
      <c r="H98" s="185">
        <v>46000</v>
      </c>
      <c r="I98" s="133">
        <v>2</v>
      </c>
      <c r="J98" s="133">
        <v>2.06</v>
      </c>
      <c r="K98" s="133">
        <v>103</v>
      </c>
      <c r="L98" s="133">
        <v>1</v>
      </c>
    </row>
    <row r="99" spans="1:12" s="182" customFormat="1" ht="12.75">
      <c r="A99" s="182" t="s">
        <v>129</v>
      </c>
      <c r="B99" s="133">
        <v>15</v>
      </c>
      <c r="C99" s="133" t="s">
        <v>185</v>
      </c>
      <c r="D99" s="133" t="s">
        <v>222</v>
      </c>
      <c r="E99" s="133">
        <v>1</v>
      </c>
      <c r="F99" s="133">
        <v>1.17</v>
      </c>
      <c r="G99" s="185">
        <v>53500</v>
      </c>
      <c r="H99" s="185">
        <v>44200</v>
      </c>
      <c r="I99" s="133">
        <v>50</v>
      </c>
      <c r="J99" s="133">
        <v>57.7</v>
      </c>
      <c r="K99" s="133">
        <v>115</v>
      </c>
      <c r="L99" s="133">
        <v>1</v>
      </c>
    </row>
    <row r="100" spans="1:12" s="182" customFormat="1" ht="12.75">
      <c r="A100" s="182" t="s">
        <v>145</v>
      </c>
      <c r="B100" s="133">
        <v>16</v>
      </c>
      <c r="C100" s="133" t="s">
        <v>185</v>
      </c>
      <c r="D100" s="133" t="s">
        <v>222</v>
      </c>
      <c r="E100" s="133">
        <v>1</v>
      </c>
      <c r="F100" s="133">
        <v>1.16</v>
      </c>
      <c r="G100" s="185">
        <v>833000</v>
      </c>
      <c r="H100" s="185">
        <v>47000</v>
      </c>
      <c r="I100" s="133">
        <v>800</v>
      </c>
      <c r="J100" s="133">
        <v>851</v>
      </c>
      <c r="K100" s="133">
        <v>106</v>
      </c>
      <c r="L100" s="133">
        <v>1</v>
      </c>
    </row>
    <row r="101" spans="1:12" s="182" customFormat="1" ht="12.75">
      <c r="A101" s="182" t="s">
        <v>58</v>
      </c>
      <c r="B101" s="133">
        <v>17</v>
      </c>
      <c r="C101" s="133" t="s">
        <v>183</v>
      </c>
      <c r="D101" s="133" t="s">
        <v>222</v>
      </c>
      <c r="E101" s="133">
        <v>1</v>
      </c>
      <c r="F101" s="133">
        <v>1.17</v>
      </c>
      <c r="G101" s="185">
        <v>505</v>
      </c>
      <c r="H101" s="185">
        <v>47100</v>
      </c>
      <c r="I101" s="133">
        <v>0</v>
      </c>
      <c r="J101" s="133" t="s">
        <v>182</v>
      </c>
      <c r="K101" s="133" t="s">
        <v>182</v>
      </c>
      <c r="L101" s="133"/>
    </row>
    <row r="102" spans="1:12" s="182" customFormat="1" ht="12.75">
      <c r="A102" s="182" t="s">
        <v>189</v>
      </c>
      <c r="B102" s="133">
        <v>18</v>
      </c>
      <c r="C102" s="133" t="s">
        <v>54</v>
      </c>
      <c r="D102" s="133" t="s">
        <v>222</v>
      </c>
      <c r="E102" s="133">
        <v>1</v>
      </c>
      <c r="F102" s="133">
        <v>1.17</v>
      </c>
      <c r="G102" s="185">
        <v>10800</v>
      </c>
      <c r="H102" s="185">
        <v>47200</v>
      </c>
      <c r="I102" s="133" t="s">
        <v>182</v>
      </c>
      <c r="J102" s="133">
        <v>10.6</v>
      </c>
      <c r="K102" s="133" t="s">
        <v>182</v>
      </c>
      <c r="L102" s="133"/>
    </row>
    <row r="103" spans="1:12" s="182" customFormat="1" ht="12.75">
      <c r="A103" s="182" t="s">
        <v>190</v>
      </c>
      <c r="B103" s="133">
        <v>19</v>
      </c>
      <c r="C103" s="133" t="s">
        <v>54</v>
      </c>
      <c r="D103" s="133" t="s">
        <v>222</v>
      </c>
      <c r="E103" s="133">
        <v>1</v>
      </c>
      <c r="F103" s="133">
        <v>1.16</v>
      </c>
      <c r="G103" s="185">
        <v>8760</v>
      </c>
      <c r="H103" s="185">
        <v>46000</v>
      </c>
      <c r="I103" s="133" t="s">
        <v>182</v>
      </c>
      <c r="J103" s="133">
        <v>8.77</v>
      </c>
      <c r="K103" s="133" t="s">
        <v>182</v>
      </c>
      <c r="L103" s="133"/>
    </row>
    <row r="104" spans="1:12" s="182" customFormat="1" ht="12.75">
      <c r="A104" s="182" t="s">
        <v>191</v>
      </c>
      <c r="B104" s="133">
        <v>20</v>
      </c>
      <c r="C104" s="133" t="s">
        <v>54</v>
      </c>
      <c r="D104" s="133" t="s">
        <v>222</v>
      </c>
      <c r="E104" s="133">
        <v>1</v>
      </c>
      <c r="F104" s="133">
        <v>1.16</v>
      </c>
      <c r="G104" s="185">
        <v>4440</v>
      </c>
      <c r="H104" s="185">
        <v>49600</v>
      </c>
      <c r="I104" s="133" t="s">
        <v>182</v>
      </c>
      <c r="J104" s="133">
        <v>3.93</v>
      </c>
      <c r="K104" s="133" t="s">
        <v>182</v>
      </c>
      <c r="L104" s="133"/>
    </row>
    <row r="105" spans="1:12" s="182" customFormat="1" ht="12.75">
      <c r="A105" s="182" t="s">
        <v>192</v>
      </c>
      <c r="B105" s="133">
        <v>21</v>
      </c>
      <c r="C105" s="133" t="s">
        <v>54</v>
      </c>
      <c r="D105" s="133" t="s">
        <v>222</v>
      </c>
      <c r="E105" s="133">
        <v>1</v>
      </c>
      <c r="F105" s="133">
        <v>1.17</v>
      </c>
      <c r="G105" s="185">
        <v>84400</v>
      </c>
      <c r="H105" s="185">
        <v>48100</v>
      </c>
      <c r="I105" s="133" t="s">
        <v>182</v>
      </c>
      <c r="J105" s="133">
        <v>83.9</v>
      </c>
      <c r="K105" s="133" t="s">
        <v>182</v>
      </c>
      <c r="L105" s="133"/>
    </row>
    <row r="106" spans="1:12" s="182" customFormat="1" ht="12.75">
      <c r="A106" s="182" t="s">
        <v>193</v>
      </c>
      <c r="B106" s="133">
        <v>22</v>
      </c>
      <c r="C106" s="133" t="s">
        <v>54</v>
      </c>
      <c r="D106" s="133" t="s">
        <v>222</v>
      </c>
      <c r="E106" s="133">
        <v>1</v>
      </c>
      <c r="F106" s="133">
        <v>1.17</v>
      </c>
      <c r="G106" s="185">
        <v>102000</v>
      </c>
      <c r="H106" s="185">
        <v>45000</v>
      </c>
      <c r="I106" s="133" t="s">
        <v>182</v>
      </c>
      <c r="J106" s="133">
        <v>109</v>
      </c>
      <c r="K106" s="133" t="s">
        <v>182</v>
      </c>
      <c r="L106" s="133"/>
    </row>
    <row r="107" spans="1:12" s="182" customFormat="1" ht="12.75">
      <c r="A107" s="182" t="s">
        <v>194</v>
      </c>
      <c r="B107" s="133">
        <v>23</v>
      </c>
      <c r="C107" s="133" t="s">
        <v>54</v>
      </c>
      <c r="D107" s="133" t="s">
        <v>222</v>
      </c>
      <c r="E107" s="133">
        <v>1</v>
      </c>
      <c r="F107" s="133">
        <v>1.17</v>
      </c>
      <c r="G107" s="185">
        <v>80800</v>
      </c>
      <c r="H107" s="185">
        <v>49400</v>
      </c>
      <c r="I107" s="133" t="s">
        <v>182</v>
      </c>
      <c r="J107" s="133">
        <v>78.1</v>
      </c>
      <c r="K107" s="133" t="s">
        <v>182</v>
      </c>
      <c r="L107" s="133"/>
    </row>
    <row r="108" spans="1:12" s="182" customFormat="1" ht="12.75">
      <c r="A108" s="182" t="s">
        <v>195</v>
      </c>
      <c r="B108" s="133">
        <v>24</v>
      </c>
      <c r="C108" s="133" t="s">
        <v>54</v>
      </c>
      <c r="D108" s="133" t="s">
        <v>222</v>
      </c>
      <c r="E108" s="133">
        <v>1</v>
      </c>
      <c r="F108" s="133">
        <v>1.17</v>
      </c>
      <c r="G108" s="185">
        <v>237000</v>
      </c>
      <c r="H108" s="185">
        <v>46600</v>
      </c>
      <c r="I108" s="133" t="s">
        <v>182</v>
      </c>
      <c r="J108" s="133">
        <v>244</v>
      </c>
      <c r="K108" s="133" t="s">
        <v>182</v>
      </c>
      <c r="L108" s="133"/>
    </row>
    <row r="109" spans="1:12" s="182" customFormat="1" ht="12.75">
      <c r="A109" s="182" t="s">
        <v>196</v>
      </c>
      <c r="B109" s="133">
        <v>25</v>
      </c>
      <c r="C109" s="133" t="s">
        <v>54</v>
      </c>
      <c r="D109" s="133" t="s">
        <v>222</v>
      </c>
      <c r="E109" s="133">
        <v>1</v>
      </c>
      <c r="F109" s="133">
        <v>1.17</v>
      </c>
      <c r="G109" s="185">
        <v>287000</v>
      </c>
      <c r="H109" s="185">
        <v>49900</v>
      </c>
      <c r="I109" s="133" t="s">
        <v>182</v>
      </c>
      <c r="J109" s="133">
        <v>275</v>
      </c>
      <c r="K109" s="133" t="s">
        <v>182</v>
      </c>
      <c r="L109" s="133"/>
    </row>
    <row r="110" spans="1:12" s="182" customFormat="1" ht="12.75">
      <c r="A110" s="182" t="s">
        <v>197</v>
      </c>
      <c r="B110" s="133">
        <v>26</v>
      </c>
      <c r="C110" s="133" t="s">
        <v>54</v>
      </c>
      <c r="D110" s="133" t="s">
        <v>222</v>
      </c>
      <c r="E110" s="133">
        <v>1</v>
      </c>
      <c r="F110" s="133">
        <v>1.16</v>
      </c>
      <c r="G110" s="185">
        <v>299000</v>
      </c>
      <c r="H110" s="185">
        <v>47200</v>
      </c>
      <c r="I110" s="133" t="s">
        <v>182</v>
      </c>
      <c r="J110" s="133">
        <v>304</v>
      </c>
      <c r="K110" s="133" t="s">
        <v>182</v>
      </c>
      <c r="L110" s="133"/>
    </row>
    <row r="111" spans="1:12" s="182" customFormat="1" ht="12.75">
      <c r="A111" s="182" t="s">
        <v>58</v>
      </c>
      <c r="B111" s="133">
        <v>27</v>
      </c>
      <c r="C111" s="21" t="s">
        <v>183</v>
      </c>
      <c r="D111" s="133" t="s">
        <v>222</v>
      </c>
      <c r="E111" s="133">
        <v>1</v>
      </c>
      <c r="F111" s="133">
        <v>1.16</v>
      </c>
      <c r="G111" s="185">
        <v>371</v>
      </c>
      <c r="H111" s="185">
        <v>51500</v>
      </c>
      <c r="I111" s="133" t="s">
        <v>182</v>
      </c>
      <c r="J111" s="133" t="s">
        <v>223</v>
      </c>
      <c r="K111" s="133" t="s">
        <v>182</v>
      </c>
      <c r="L111" s="133"/>
    </row>
    <row r="112" spans="1:12" s="182" customFormat="1" ht="12.75">
      <c r="A112" s="182" t="s">
        <v>157</v>
      </c>
      <c r="B112" s="133">
        <v>28</v>
      </c>
      <c r="C112" s="133" t="s">
        <v>185</v>
      </c>
      <c r="D112" s="133" t="s">
        <v>222</v>
      </c>
      <c r="E112" s="133">
        <v>1</v>
      </c>
      <c r="F112" s="133">
        <v>1.17</v>
      </c>
      <c r="G112" s="185">
        <v>1640</v>
      </c>
      <c r="H112" s="185">
        <v>50400</v>
      </c>
      <c r="I112" s="133">
        <v>1</v>
      </c>
      <c r="J112" s="133">
        <v>1.2</v>
      </c>
      <c r="K112" s="133">
        <v>120</v>
      </c>
      <c r="L112" s="133">
        <v>1</v>
      </c>
    </row>
    <row r="113" spans="1:15" ht="12.75">
      <c r="A113" s="1" t="s">
        <v>158</v>
      </c>
      <c r="B113" s="21">
        <v>29</v>
      </c>
      <c r="C113" s="21" t="s">
        <v>185</v>
      </c>
      <c r="D113" s="21" t="s">
        <v>222</v>
      </c>
      <c r="E113" s="21">
        <v>1</v>
      </c>
      <c r="F113" s="130">
        <v>1.17</v>
      </c>
      <c r="G113" s="128">
        <v>2420</v>
      </c>
      <c r="H113" s="129">
        <v>47500</v>
      </c>
      <c r="I113" s="245">
        <v>2</v>
      </c>
      <c r="J113" s="21">
        <v>2.09</v>
      </c>
      <c r="K113" s="21">
        <v>104</v>
      </c>
      <c r="L113" s="21">
        <v>1</v>
      </c>
      <c r="O113" s="167"/>
    </row>
    <row r="114" spans="1:15" ht="12.75">
      <c r="A114" s="1" t="s">
        <v>159</v>
      </c>
      <c r="B114" s="21">
        <v>30</v>
      </c>
      <c r="C114" s="21" t="s">
        <v>185</v>
      </c>
      <c r="D114" s="21" t="s">
        <v>222</v>
      </c>
      <c r="E114" s="21">
        <v>1</v>
      </c>
      <c r="F114" s="130">
        <v>1.16</v>
      </c>
      <c r="G114" s="128">
        <v>54300</v>
      </c>
      <c r="H114" s="129">
        <v>48600</v>
      </c>
      <c r="I114" s="245">
        <v>50</v>
      </c>
      <c r="J114" s="21">
        <v>53.3</v>
      </c>
      <c r="K114" s="21">
        <v>107</v>
      </c>
      <c r="L114" s="21">
        <v>1</v>
      </c>
      <c r="O114" s="167"/>
    </row>
    <row r="115" spans="1:15" ht="12.75">
      <c r="A115" s="1" t="s">
        <v>160</v>
      </c>
      <c r="B115" s="21">
        <v>31</v>
      </c>
      <c r="C115" s="21" t="s">
        <v>185</v>
      </c>
      <c r="D115" s="21" t="s">
        <v>222</v>
      </c>
      <c r="E115" s="21">
        <v>1</v>
      </c>
      <c r="F115" s="130">
        <v>1.16</v>
      </c>
      <c r="G115" s="128">
        <v>820000</v>
      </c>
      <c r="H115" s="129">
        <v>51700</v>
      </c>
      <c r="I115" s="245">
        <v>800</v>
      </c>
      <c r="J115" s="21">
        <v>760</v>
      </c>
      <c r="K115" s="21">
        <v>95</v>
      </c>
      <c r="L115" s="21">
        <v>1</v>
      </c>
      <c r="O115" s="167"/>
    </row>
    <row r="116" spans="1:15" ht="12.75">
      <c r="A116" s="1" t="s">
        <v>58</v>
      </c>
      <c r="B116" s="21">
        <v>32</v>
      </c>
      <c r="C116" s="21" t="s">
        <v>183</v>
      </c>
      <c r="D116" s="21" t="s">
        <v>222</v>
      </c>
      <c r="E116" s="21">
        <v>1</v>
      </c>
      <c r="F116" s="130">
        <v>1.17</v>
      </c>
      <c r="G116" s="128">
        <v>682</v>
      </c>
      <c r="H116" s="129">
        <v>49200</v>
      </c>
      <c r="I116" s="245">
        <v>0</v>
      </c>
      <c r="J116" s="21" t="s">
        <v>182</v>
      </c>
      <c r="K116" s="21" t="s">
        <v>182</v>
      </c>
      <c r="O116" s="167"/>
    </row>
    <row r="117" spans="1:15" ht="12.75">
      <c r="A117" s="1" t="s">
        <v>198</v>
      </c>
      <c r="B117" s="21">
        <v>33</v>
      </c>
      <c r="C117" s="21" t="s">
        <v>184</v>
      </c>
      <c r="D117" s="21" t="s">
        <v>222</v>
      </c>
      <c r="E117" s="21">
        <v>1</v>
      </c>
      <c r="F117" s="130">
        <v>1.16</v>
      </c>
      <c r="G117" s="128">
        <v>856</v>
      </c>
      <c r="H117" s="129">
        <v>48000</v>
      </c>
      <c r="I117" s="245">
        <v>0.5</v>
      </c>
      <c r="J117" s="21">
        <v>0.493</v>
      </c>
      <c r="K117" s="21">
        <v>98.6</v>
      </c>
      <c r="L117" s="21">
        <v>0</v>
      </c>
      <c r="O117" s="167"/>
    </row>
    <row r="118" spans="1:15" ht="12.75">
      <c r="A118" s="1" t="s">
        <v>199</v>
      </c>
      <c r="B118" s="21">
        <v>34</v>
      </c>
      <c r="C118" s="21" t="s">
        <v>184</v>
      </c>
      <c r="D118" s="21" t="s">
        <v>222</v>
      </c>
      <c r="E118" s="21">
        <v>1</v>
      </c>
      <c r="F118" s="130">
        <v>1.17</v>
      </c>
      <c r="G118" s="128">
        <v>1430</v>
      </c>
      <c r="H118" s="129">
        <v>49000</v>
      </c>
      <c r="I118" s="245">
        <v>1</v>
      </c>
      <c r="J118" s="21">
        <v>1.04</v>
      </c>
      <c r="K118" s="21">
        <v>104</v>
      </c>
      <c r="L118" s="21">
        <v>1</v>
      </c>
      <c r="O118" s="167"/>
    </row>
    <row r="119" spans="1:15" ht="12.75">
      <c r="A119" s="1" t="s">
        <v>200</v>
      </c>
      <c r="B119" s="21">
        <v>35</v>
      </c>
      <c r="C119" s="21" t="s">
        <v>184</v>
      </c>
      <c r="D119" s="21" t="s">
        <v>222</v>
      </c>
      <c r="E119" s="21">
        <v>1</v>
      </c>
      <c r="F119" s="130">
        <v>1.16</v>
      </c>
      <c r="G119" s="128">
        <v>2460</v>
      </c>
      <c r="H119" s="129">
        <v>47500</v>
      </c>
      <c r="I119" s="245">
        <v>2</v>
      </c>
      <c r="J119" s="21">
        <v>2.12</v>
      </c>
      <c r="K119" s="21">
        <v>106</v>
      </c>
      <c r="L119" s="21">
        <v>1</v>
      </c>
      <c r="O119" s="167"/>
    </row>
    <row r="120" spans="1:15" ht="12.75">
      <c r="A120" s="1" t="s">
        <v>201</v>
      </c>
      <c r="B120" s="21">
        <v>36</v>
      </c>
      <c r="C120" s="21" t="s">
        <v>184</v>
      </c>
      <c r="D120" s="21" t="s">
        <v>222</v>
      </c>
      <c r="E120" s="21">
        <v>1</v>
      </c>
      <c r="F120" s="130">
        <v>1.17</v>
      </c>
      <c r="G120" s="128">
        <v>5010</v>
      </c>
      <c r="H120" s="129">
        <v>49700</v>
      </c>
      <c r="I120" s="245">
        <v>5</v>
      </c>
      <c r="J120" s="21">
        <v>4.48</v>
      </c>
      <c r="K120" s="21">
        <v>89.5</v>
      </c>
      <c r="L120" s="21">
        <v>1</v>
      </c>
      <c r="O120" s="167"/>
    </row>
    <row r="121" spans="1:15" ht="12.75">
      <c r="A121" s="1" t="s">
        <v>202</v>
      </c>
      <c r="B121" s="21">
        <v>37</v>
      </c>
      <c r="C121" s="21" t="s">
        <v>184</v>
      </c>
      <c r="D121" s="21" t="s">
        <v>222</v>
      </c>
      <c r="E121" s="21">
        <v>1</v>
      </c>
      <c r="F121" s="130">
        <v>1.17</v>
      </c>
      <c r="G121" s="128">
        <v>10800</v>
      </c>
      <c r="H121" s="129">
        <v>48000</v>
      </c>
      <c r="I121" s="245">
        <v>10</v>
      </c>
      <c r="J121" s="21">
        <v>10.5</v>
      </c>
      <c r="K121" s="21">
        <v>105</v>
      </c>
      <c r="L121" s="21">
        <v>1</v>
      </c>
      <c r="O121" s="167"/>
    </row>
    <row r="122" spans="1:15" ht="12.75">
      <c r="A122" s="1" t="s">
        <v>203</v>
      </c>
      <c r="B122" s="21">
        <v>38</v>
      </c>
      <c r="C122" s="21" t="s">
        <v>184</v>
      </c>
      <c r="D122" s="21" t="s">
        <v>222</v>
      </c>
      <c r="E122" s="21">
        <v>1</v>
      </c>
      <c r="F122" s="130">
        <v>1.17</v>
      </c>
      <c r="G122" s="128">
        <v>53400</v>
      </c>
      <c r="H122" s="129">
        <v>47600</v>
      </c>
      <c r="I122" s="245">
        <v>50</v>
      </c>
      <c r="J122" s="21">
        <v>53.4</v>
      </c>
      <c r="K122" s="21">
        <v>107</v>
      </c>
      <c r="L122" s="21">
        <v>1</v>
      </c>
      <c r="O122" s="167"/>
    </row>
    <row r="123" spans="1:15" ht="12.75">
      <c r="A123" s="1" t="s">
        <v>204</v>
      </c>
      <c r="B123" s="21">
        <v>39</v>
      </c>
      <c r="C123" s="21" t="s">
        <v>184</v>
      </c>
      <c r="D123" s="21" t="s">
        <v>222</v>
      </c>
      <c r="E123" s="21">
        <v>1</v>
      </c>
      <c r="F123" s="130">
        <v>1.17</v>
      </c>
      <c r="G123" s="128">
        <v>103000</v>
      </c>
      <c r="H123" s="129">
        <v>47400</v>
      </c>
      <c r="I123" s="245">
        <v>100</v>
      </c>
      <c r="J123" s="21">
        <v>104</v>
      </c>
      <c r="K123" s="21">
        <v>104</v>
      </c>
      <c r="L123" s="21">
        <v>1</v>
      </c>
      <c r="O123" s="167"/>
    </row>
    <row r="124" spans="1:15" ht="12.75">
      <c r="A124" s="1" t="s">
        <v>205</v>
      </c>
      <c r="B124" s="21">
        <v>40</v>
      </c>
      <c r="C124" s="21" t="s">
        <v>184</v>
      </c>
      <c r="D124" s="21" t="s">
        <v>222</v>
      </c>
      <c r="E124" s="21">
        <v>1</v>
      </c>
      <c r="F124" s="130">
        <v>1.16</v>
      </c>
      <c r="G124" s="128">
        <v>516000</v>
      </c>
      <c r="H124" s="129">
        <v>50200</v>
      </c>
      <c r="I124" s="245">
        <v>500</v>
      </c>
      <c r="J124" s="21">
        <v>493</v>
      </c>
      <c r="K124" s="21">
        <v>98.6</v>
      </c>
      <c r="L124" s="21">
        <v>1</v>
      </c>
      <c r="O124" s="167"/>
    </row>
    <row r="125" spans="1:12" ht="12.75">
      <c r="A125" s="1" t="s">
        <v>206</v>
      </c>
      <c r="B125" s="21">
        <v>41</v>
      </c>
      <c r="C125" s="21" t="s">
        <v>184</v>
      </c>
      <c r="D125" s="21" t="s">
        <v>222</v>
      </c>
      <c r="E125" s="21">
        <v>1</v>
      </c>
      <c r="F125" s="130">
        <v>1.17</v>
      </c>
      <c r="G125" s="128">
        <v>1040000</v>
      </c>
      <c r="H125" s="129">
        <v>51000</v>
      </c>
      <c r="I125" s="245">
        <v>1000</v>
      </c>
      <c r="J125" s="21">
        <v>975</v>
      </c>
      <c r="K125" s="21">
        <v>97.5</v>
      </c>
      <c r="L125" s="21">
        <v>1</v>
      </c>
    </row>
  </sheetData>
  <sheetProtection/>
  <printOptions/>
  <pageMargins left="0.75" right="0.75" top="1" bottom="1" header="0.5" footer="0.5"/>
  <pageSetup horizontalDpi="300" verticalDpi="300" orientation="portrait" scale="46"/>
</worksheet>
</file>

<file path=xl/worksheets/sheet6.xml><?xml version="1.0" encoding="utf-8"?>
<worksheet xmlns="http://schemas.openxmlformats.org/spreadsheetml/2006/main" xmlns:r="http://schemas.openxmlformats.org/officeDocument/2006/relationships">
  <dimension ref="A1:I39"/>
  <sheetViews>
    <sheetView zoomScale="75" zoomScaleNormal="75" zoomScalePageLayoutView="0" workbookViewId="0" topLeftCell="A1">
      <selection activeCell="A1" sqref="A1"/>
    </sheetView>
  </sheetViews>
  <sheetFormatPr defaultColWidth="8.8515625" defaultRowHeight="12.75"/>
  <cols>
    <col min="1" max="1" width="8.8515625" style="0" customWidth="1"/>
    <col min="2" max="2" width="16.28125" style="0" customWidth="1"/>
    <col min="3" max="3" width="21.140625" style="0" customWidth="1"/>
    <col min="4" max="4" width="16.421875" style="0" customWidth="1"/>
    <col min="5" max="6" width="8.8515625" style="0" customWidth="1"/>
    <col min="7" max="7" width="20.421875" style="0" customWidth="1"/>
    <col min="8" max="8" width="17.28125" style="0" customWidth="1"/>
    <col min="9" max="9" width="16.7109375" style="0" customWidth="1"/>
  </cols>
  <sheetData>
    <row r="1" spans="1:9" ht="16.5" thickBot="1">
      <c r="A1" s="233" t="s">
        <v>299</v>
      </c>
      <c r="B1" s="234"/>
      <c r="C1" s="235"/>
      <c r="D1" s="236"/>
      <c r="F1" s="233" t="s">
        <v>300</v>
      </c>
      <c r="G1" s="234"/>
      <c r="H1" s="235"/>
      <c r="I1" s="236"/>
    </row>
    <row r="2" spans="1:9" ht="16.5">
      <c r="A2" s="237" t="s">
        <v>255</v>
      </c>
      <c r="B2" s="237" t="s">
        <v>256</v>
      </c>
      <c r="C2" s="237" t="s">
        <v>257</v>
      </c>
      <c r="D2" s="238"/>
      <c r="F2" s="237" t="s">
        <v>255</v>
      </c>
      <c r="G2" s="237" t="s">
        <v>256</v>
      </c>
      <c r="H2" s="237" t="s">
        <v>257</v>
      </c>
      <c r="I2" s="238"/>
    </row>
    <row r="3" spans="1:9" ht="15.75">
      <c r="A3" s="239">
        <v>1</v>
      </c>
      <c r="B3" s="239">
        <v>0</v>
      </c>
      <c r="C3" s="240">
        <v>10</v>
      </c>
      <c r="D3" s="241"/>
      <c r="F3" s="239">
        <v>2</v>
      </c>
      <c r="G3" s="239">
        <v>0</v>
      </c>
      <c r="H3" s="240">
        <v>10</v>
      </c>
      <c r="I3" s="241"/>
    </row>
    <row r="4" spans="1:9" ht="15.75">
      <c r="A4" s="240"/>
      <c r="B4" s="241"/>
      <c r="C4" s="241"/>
      <c r="D4" s="241"/>
      <c r="F4" s="240"/>
      <c r="G4" s="241"/>
      <c r="H4" s="241"/>
      <c r="I4" s="241"/>
    </row>
    <row r="5" spans="1:9" ht="16.5">
      <c r="A5" s="237" t="s">
        <v>258</v>
      </c>
      <c r="B5" s="237" t="s">
        <v>259</v>
      </c>
      <c r="C5" s="237" t="s">
        <v>260</v>
      </c>
      <c r="D5" s="237" t="s">
        <v>302</v>
      </c>
      <c r="F5" s="237" t="s">
        <v>258</v>
      </c>
      <c r="G5" s="237" t="s">
        <v>259</v>
      </c>
      <c r="H5" s="237" t="s">
        <v>260</v>
      </c>
      <c r="I5" s="237" t="s">
        <v>301</v>
      </c>
    </row>
    <row r="6" spans="1:9" ht="15.75" customHeight="1">
      <c r="A6" s="242">
        <v>1</v>
      </c>
      <c r="B6" s="242" t="s">
        <v>261</v>
      </c>
      <c r="C6" s="242"/>
      <c r="D6" s="242">
        <v>0.99525582</v>
      </c>
      <c r="F6" s="242">
        <v>2</v>
      </c>
      <c r="G6" s="242" t="s">
        <v>261</v>
      </c>
      <c r="H6" s="246"/>
      <c r="I6" s="242">
        <v>0.9901936</v>
      </c>
    </row>
    <row r="7" spans="1:9" ht="15.75" customHeight="1">
      <c r="A7" s="242">
        <v>1</v>
      </c>
      <c r="B7" s="242" t="s">
        <v>262</v>
      </c>
      <c r="C7" s="242"/>
      <c r="D7" s="242">
        <v>0.99051164</v>
      </c>
      <c r="F7" s="242">
        <v>2</v>
      </c>
      <c r="G7" s="242" t="s">
        <v>262</v>
      </c>
      <c r="H7" s="246"/>
      <c r="I7" s="242">
        <v>0.98038719</v>
      </c>
    </row>
    <row r="8" spans="1:9" ht="15.75" customHeight="1">
      <c r="A8" s="242">
        <v>1</v>
      </c>
      <c r="B8" s="242" t="s">
        <v>263</v>
      </c>
      <c r="C8" s="242"/>
      <c r="D8" s="242">
        <v>-0.99762509</v>
      </c>
      <c r="F8" s="242">
        <v>2</v>
      </c>
      <c r="G8" s="242" t="s">
        <v>263</v>
      </c>
      <c r="H8" s="246"/>
      <c r="I8" s="242">
        <v>-0.99508472</v>
      </c>
    </row>
    <row r="9" spans="1:9" ht="15.75" customHeight="1">
      <c r="A9" s="242">
        <v>1</v>
      </c>
      <c r="B9" s="242" t="s">
        <v>264</v>
      </c>
      <c r="C9" s="242"/>
      <c r="D9" s="242">
        <v>3</v>
      </c>
      <c r="F9" s="242">
        <v>2</v>
      </c>
      <c r="G9" s="242" t="s">
        <v>264</v>
      </c>
      <c r="H9" s="246"/>
      <c r="I9" s="242">
        <v>3</v>
      </c>
    </row>
    <row r="10" spans="1:9" ht="15.75" customHeight="1">
      <c r="A10" s="242">
        <v>1</v>
      </c>
      <c r="B10" s="242" t="s">
        <v>265</v>
      </c>
      <c r="C10" s="242" t="s">
        <v>266</v>
      </c>
      <c r="D10" s="242">
        <v>4.3369492</v>
      </c>
      <c r="F10" s="242">
        <v>2</v>
      </c>
      <c r="G10" s="242" t="s">
        <v>265</v>
      </c>
      <c r="H10" s="246" t="s">
        <v>266</v>
      </c>
      <c r="I10" s="242">
        <v>4.3303175</v>
      </c>
    </row>
    <row r="11" spans="1:9" ht="15.75" customHeight="1">
      <c r="A11" s="242">
        <v>1</v>
      </c>
      <c r="B11" s="242" t="s">
        <v>267</v>
      </c>
      <c r="C11" s="242" t="s">
        <v>231</v>
      </c>
      <c r="D11" s="242">
        <v>0.167</v>
      </c>
      <c r="F11" s="242">
        <v>2</v>
      </c>
      <c r="G11" s="242" t="s">
        <v>267</v>
      </c>
      <c r="H11" s="246" t="s">
        <v>231</v>
      </c>
      <c r="I11" s="242">
        <v>0.167</v>
      </c>
    </row>
    <row r="12" spans="1:9" ht="15.75" customHeight="1">
      <c r="A12" s="242">
        <v>1</v>
      </c>
      <c r="B12" s="242" t="s">
        <v>268</v>
      </c>
      <c r="C12" s="242" t="s">
        <v>231</v>
      </c>
      <c r="D12" s="242">
        <v>1</v>
      </c>
      <c r="F12" s="242">
        <v>2</v>
      </c>
      <c r="G12" s="242" t="s">
        <v>268</v>
      </c>
      <c r="H12" s="246" t="s">
        <v>231</v>
      </c>
      <c r="I12" s="242">
        <v>1</v>
      </c>
    </row>
    <row r="13" spans="1:9" ht="15.75" customHeight="1">
      <c r="A13" s="242">
        <v>1</v>
      </c>
      <c r="B13" s="243" t="s">
        <v>269</v>
      </c>
      <c r="C13" s="243" t="s">
        <v>231</v>
      </c>
      <c r="D13" s="243">
        <v>0.15982368</v>
      </c>
      <c r="F13" s="242">
        <v>2</v>
      </c>
      <c r="G13" s="243" t="s">
        <v>269</v>
      </c>
      <c r="H13" s="247" t="s">
        <v>231</v>
      </c>
      <c r="I13" s="243">
        <v>0.16006844</v>
      </c>
    </row>
    <row r="14" spans="1:9" ht="15.75" customHeight="1">
      <c r="A14" s="242">
        <v>1</v>
      </c>
      <c r="B14" s="242" t="s">
        <v>270</v>
      </c>
      <c r="C14" s="242" t="s">
        <v>231</v>
      </c>
      <c r="D14" s="242">
        <v>0</v>
      </c>
      <c r="F14" s="242">
        <v>2</v>
      </c>
      <c r="G14" s="242" t="s">
        <v>270</v>
      </c>
      <c r="H14" s="246" t="s">
        <v>231</v>
      </c>
      <c r="I14" s="242">
        <v>0</v>
      </c>
    </row>
    <row r="15" spans="1:9" ht="15.75" customHeight="1">
      <c r="A15" s="242">
        <v>1</v>
      </c>
      <c r="B15" s="243" t="s">
        <v>232</v>
      </c>
      <c r="C15" s="243" t="s">
        <v>231</v>
      </c>
      <c r="D15" s="243">
        <v>0.167</v>
      </c>
      <c r="F15" s="242">
        <v>2</v>
      </c>
      <c r="G15" s="243" t="s">
        <v>232</v>
      </c>
      <c r="H15" s="247" t="s">
        <v>231</v>
      </c>
      <c r="I15" s="243">
        <v>0.167</v>
      </c>
    </row>
    <row r="16" spans="1:9" ht="15.75" customHeight="1">
      <c r="A16" s="242">
        <v>1</v>
      </c>
      <c r="B16" s="243" t="s">
        <v>233</v>
      </c>
      <c r="C16" s="243" t="s">
        <v>271</v>
      </c>
      <c r="D16" s="243">
        <v>3457</v>
      </c>
      <c r="F16" s="242">
        <v>2</v>
      </c>
      <c r="G16" s="243" t="s">
        <v>233</v>
      </c>
      <c r="H16" s="247" t="s">
        <v>310</v>
      </c>
      <c r="I16" s="243">
        <v>1372</v>
      </c>
    </row>
    <row r="17" spans="1:9" ht="15.75" customHeight="1">
      <c r="A17" s="242">
        <v>1</v>
      </c>
      <c r="B17" s="242" t="s">
        <v>272</v>
      </c>
      <c r="C17" s="242" t="s">
        <v>273</v>
      </c>
      <c r="D17" s="242">
        <v>345.7</v>
      </c>
      <c r="F17" s="242">
        <v>2</v>
      </c>
      <c r="G17" s="242" t="s">
        <v>272</v>
      </c>
      <c r="H17" s="246" t="s">
        <v>311</v>
      </c>
      <c r="I17" s="242">
        <v>137.2</v>
      </c>
    </row>
    <row r="18" spans="1:9" ht="15.75" customHeight="1">
      <c r="A18" s="242">
        <v>1</v>
      </c>
      <c r="B18" s="242" t="s">
        <v>274</v>
      </c>
      <c r="C18" s="242" t="s">
        <v>231</v>
      </c>
      <c r="D18" s="242">
        <v>1</v>
      </c>
      <c r="F18" s="242">
        <v>2</v>
      </c>
      <c r="G18" s="242" t="s">
        <v>274</v>
      </c>
      <c r="H18" s="246" t="s">
        <v>231</v>
      </c>
      <c r="I18" s="242">
        <v>1</v>
      </c>
    </row>
    <row r="19" spans="1:9" ht="15.75" customHeight="1">
      <c r="A19" s="242">
        <v>1</v>
      </c>
      <c r="B19" s="242" t="s">
        <v>275</v>
      </c>
      <c r="C19" s="242" t="s">
        <v>271</v>
      </c>
      <c r="D19" s="242">
        <v>96</v>
      </c>
      <c r="F19" s="242">
        <v>2</v>
      </c>
      <c r="G19" s="242" t="s">
        <v>275</v>
      </c>
      <c r="H19" s="246" t="s">
        <v>310</v>
      </c>
      <c r="I19" s="242">
        <v>38.8</v>
      </c>
    </row>
    <row r="20" spans="1:9" ht="15.75" customHeight="1">
      <c r="A20" s="242">
        <v>1</v>
      </c>
      <c r="B20" s="243" t="s">
        <v>235</v>
      </c>
      <c r="C20" s="243" t="s">
        <v>276</v>
      </c>
      <c r="D20" s="243">
        <v>1315.9955</v>
      </c>
      <c r="F20" s="242">
        <v>2</v>
      </c>
      <c r="G20" s="243" t="s">
        <v>235</v>
      </c>
      <c r="H20" s="247" t="s">
        <v>312</v>
      </c>
      <c r="I20" s="243">
        <v>540.958</v>
      </c>
    </row>
    <row r="21" spans="1:9" ht="15.75" customHeight="1">
      <c r="A21" s="242">
        <v>1</v>
      </c>
      <c r="B21" s="242" t="s">
        <v>277</v>
      </c>
      <c r="C21" s="242" t="s">
        <v>276</v>
      </c>
      <c r="D21" s="242">
        <v>1315.9955</v>
      </c>
      <c r="F21" s="242">
        <v>2</v>
      </c>
      <c r="G21" s="242" t="s">
        <v>277</v>
      </c>
      <c r="H21" s="246" t="s">
        <v>312</v>
      </c>
      <c r="I21" s="242">
        <v>540.958</v>
      </c>
    </row>
    <row r="22" spans="1:9" ht="15.75" customHeight="1">
      <c r="A22" s="242">
        <v>1</v>
      </c>
      <c r="B22" s="243" t="s">
        <v>278</v>
      </c>
      <c r="C22" s="243" t="s">
        <v>276</v>
      </c>
      <c r="D22" s="243">
        <v>1338.1309</v>
      </c>
      <c r="F22" s="242">
        <v>2</v>
      </c>
      <c r="G22" s="243" t="s">
        <v>278</v>
      </c>
      <c r="H22" s="247" t="s">
        <v>312</v>
      </c>
      <c r="I22" s="243">
        <v>549.91808</v>
      </c>
    </row>
    <row r="23" spans="1:9" ht="15.75" customHeight="1">
      <c r="A23" s="242">
        <v>1</v>
      </c>
      <c r="B23" s="242" t="s">
        <v>279</v>
      </c>
      <c r="C23" s="242" t="s">
        <v>280</v>
      </c>
      <c r="D23" s="242">
        <v>133.81309</v>
      </c>
      <c r="F23" s="242">
        <v>2</v>
      </c>
      <c r="G23" s="242" t="s">
        <v>279</v>
      </c>
      <c r="H23" s="246" t="s">
        <v>313</v>
      </c>
      <c r="I23" s="242">
        <v>54.991808</v>
      </c>
    </row>
    <row r="24" spans="1:9" ht="15.75" customHeight="1">
      <c r="A24" s="242">
        <v>1</v>
      </c>
      <c r="B24" s="243" t="s">
        <v>238</v>
      </c>
      <c r="C24" s="243" t="s">
        <v>239</v>
      </c>
      <c r="D24" s="243">
        <v>1.6542011</v>
      </c>
      <c r="F24" s="242">
        <v>2</v>
      </c>
      <c r="G24" s="243" t="s">
        <v>238</v>
      </c>
      <c r="H24" s="247" t="s">
        <v>239</v>
      </c>
      <c r="I24" s="243">
        <v>1.6293485</v>
      </c>
    </row>
    <row r="25" spans="1:9" ht="15.75" customHeight="1">
      <c r="A25" s="242">
        <v>1</v>
      </c>
      <c r="B25" s="242" t="s">
        <v>281</v>
      </c>
      <c r="C25" s="242" t="s">
        <v>282</v>
      </c>
      <c r="D25" s="242">
        <v>1723.1261</v>
      </c>
      <c r="F25" s="242">
        <v>2</v>
      </c>
      <c r="G25" s="242" t="s">
        <v>281</v>
      </c>
      <c r="H25" s="246" t="s">
        <v>314</v>
      </c>
      <c r="I25" s="242">
        <v>4199.3518</v>
      </c>
    </row>
    <row r="26" spans="1:9" ht="15.75" customHeight="1">
      <c r="A26" s="242">
        <v>1</v>
      </c>
      <c r="B26" s="242" t="s">
        <v>283</v>
      </c>
      <c r="C26" s="242" t="s">
        <v>284</v>
      </c>
      <c r="D26" s="242">
        <v>7473.1106</v>
      </c>
      <c r="F26" s="242">
        <v>2</v>
      </c>
      <c r="G26" s="242" t="s">
        <v>283</v>
      </c>
      <c r="H26" s="246" t="s">
        <v>315</v>
      </c>
      <c r="I26" s="242">
        <v>18184.527</v>
      </c>
    </row>
    <row r="27" spans="1:9" ht="15.75" customHeight="1">
      <c r="A27" s="242">
        <v>1</v>
      </c>
      <c r="B27" s="242" t="s">
        <v>285</v>
      </c>
      <c r="C27" s="242" t="s">
        <v>276</v>
      </c>
      <c r="D27" s="242">
        <v>1339.4426</v>
      </c>
      <c r="F27" s="242">
        <v>2</v>
      </c>
      <c r="G27" s="242" t="s">
        <v>285</v>
      </c>
      <c r="H27" s="246" t="s">
        <v>312</v>
      </c>
      <c r="I27" s="242">
        <v>550.69205</v>
      </c>
    </row>
    <row r="28" spans="1:9" ht="15.75" customHeight="1">
      <c r="A28" s="242">
        <v>1</v>
      </c>
      <c r="B28" s="242" t="s">
        <v>286</v>
      </c>
      <c r="C28" s="242" t="s">
        <v>280</v>
      </c>
      <c r="D28" s="242">
        <v>133.94426</v>
      </c>
      <c r="F28" s="242">
        <v>2</v>
      </c>
      <c r="G28" s="242" t="s">
        <v>286</v>
      </c>
      <c r="H28" s="246" t="s">
        <v>313</v>
      </c>
      <c r="I28" s="242">
        <v>55.069205</v>
      </c>
    </row>
    <row r="29" spans="1:9" ht="15.75" customHeight="1">
      <c r="A29" s="242">
        <v>1</v>
      </c>
      <c r="B29" s="242" t="s">
        <v>287</v>
      </c>
      <c r="C29" s="242" t="s">
        <v>239</v>
      </c>
      <c r="D29" s="242">
        <v>1.7505087</v>
      </c>
      <c r="F29" s="242">
        <v>2</v>
      </c>
      <c r="G29" s="242" t="s">
        <v>287</v>
      </c>
      <c r="H29" s="246" t="s">
        <v>239</v>
      </c>
      <c r="I29" s="242">
        <v>1.7676038</v>
      </c>
    </row>
    <row r="30" spans="1:9" ht="15.75" customHeight="1">
      <c r="A30" s="242">
        <v>1</v>
      </c>
      <c r="B30" s="242" t="s">
        <v>288</v>
      </c>
      <c r="C30" s="242" t="s">
        <v>282</v>
      </c>
      <c r="D30" s="242">
        <v>1721.4387</v>
      </c>
      <c r="F30" s="242">
        <v>2</v>
      </c>
      <c r="G30" s="242" t="s">
        <v>288</v>
      </c>
      <c r="H30" s="246" t="s">
        <v>314</v>
      </c>
      <c r="I30" s="242">
        <v>4193.4498</v>
      </c>
    </row>
    <row r="31" spans="1:9" ht="15.75" customHeight="1">
      <c r="A31" s="242">
        <v>1</v>
      </c>
      <c r="B31" s="242" t="s">
        <v>289</v>
      </c>
      <c r="C31" s="242" t="s">
        <v>284</v>
      </c>
      <c r="D31" s="242">
        <v>7465.7923</v>
      </c>
      <c r="F31" s="242">
        <v>2</v>
      </c>
      <c r="G31" s="242" t="s">
        <v>289</v>
      </c>
      <c r="H31" s="246" t="s">
        <v>315</v>
      </c>
      <c r="I31" s="242">
        <v>18158.969</v>
      </c>
    </row>
    <row r="32" spans="1:9" ht="15.75" customHeight="1">
      <c r="A32" s="242">
        <v>1</v>
      </c>
      <c r="B32" s="242" t="s">
        <v>290</v>
      </c>
      <c r="C32" s="242" t="s">
        <v>291</v>
      </c>
      <c r="D32" s="242">
        <v>382.2025</v>
      </c>
      <c r="F32" s="242">
        <v>2</v>
      </c>
      <c r="G32" s="242" t="s">
        <v>290</v>
      </c>
      <c r="H32" s="246" t="s">
        <v>316</v>
      </c>
      <c r="I32" s="242">
        <v>161.11</v>
      </c>
    </row>
    <row r="33" spans="1:9" ht="15.75" customHeight="1">
      <c r="A33" s="242">
        <v>1</v>
      </c>
      <c r="B33" s="242" t="s">
        <v>292</v>
      </c>
      <c r="C33" s="242" t="s">
        <v>291</v>
      </c>
      <c r="D33" s="242">
        <v>409.44178</v>
      </c>
      <c r="F33" s="242">
        <v>2</v>
      </c>
      <c r="G33" s="242" t="s">
        <v>292</v>
      </c>
      <c r="H33" s="246" t="s">
        <v>316</v>
      </c>
      <c r="I33" s="242">
        <v>172.13923</v>
      </c>
    </row>
    <row r="34" spans="1:9" ht="15.75" customHeight="1">
      <c r="A34" s="242">
        <v>1</v>
      </c>
      <c r="B34" s="242" t="s">
        <v>293</v>
      </c>
      <c r="C34" s="242" t="s">
        <v>239</v>
      </c>
      <c r="D34" s="242">
        <v>6.6527848</v>
      </c>
      <c r="F34" s="242">
        <v>2</v>
      </c>
      <c r="G34" s="242" t="s">
        <v>293</v>
      </c>
      <c r="H34" s="246" t="s">
        <v>239</v>
      </c>
      <c r="I34" s="242">
        <v>6.4071583</v>
      </c>
    </row>
    <row r="35" spans="1:9" ht="15.75" customHeight="1">
      <c r="A35" s="242">
        <v>1</v>
      </c>
      <c r="B35" s="242" t="s">
        <v>294</v>
      </c>
      <c r="C35" s="242" t="s">
        <v>291</v>
      </c>
      <c r="D35" s="242">
        <v>411.05591</v>
      </c>
      <c r="F35" s="242">
        <v>2</v>
      </c>
      <c r="G35" s="242" t="s">
        <v>294</v>
      </c>
      <c r="H35" s="246" t="s">
        <v>316</v>
      </c>
      <c r="I35" s="242">
        <v>173.09194</v>
      </c>
    </row>
    <row r="36" spans="1:9" ht="15.75" customHeight="1">
      <c r="A36" s="242">
        <v>1</v>
      </c>
      <c r="B36" s="242" t="s">
        <v>295</v>
      </c>
      <c r="C36" s="242" t="s">
        <v>239</v>
      </c>
      <c r="D36" s="242">
        <v>7.0193387</v>
      </c>
      <c r="F36" s="242">
        <v>2</v>
      </c>
      <c r="G36" s="242" t="s">
        <v>295</v>
      </c>
      <c r="H36" s="246" t="s">
        <v>239</v>
      </c>
      <c r="I36" s="242">
        <v>6.9222972</v>
      </c>
    </row>
    <row r="37" spans="1:9" ht="15.75" customHeight="1">
      <c r="A37" s="242">
        <v>1</v>
      </c>
      <c r="B37" s="242" t="s">
        <v>296</v>
      </c>
      <c r="C37" s="242" t="s">
        <v>231</v>
      </c>
      <c r="D37" s="242">
        <v>0.29042842</v>
      </c>
      <c r="F37" s="242">
        <v>2</v>
      </c>
      <c r="G37" s="242" t="s">
        <v>296</v>
      </c>
      <c r="H37" s="246" t="s">
        <v>231</v>
      </c>
      <c r="I37" s="242">
        <v>0.29782349</v>
      </c>
    </row>
    <row r="38" spans="1:9" ht="15.75" customHeight="1">
      <c r="A38" s="242">
        <v>1</v>
      </c>
      <c r="B38" s="243" t="s">
        <v>297</v>
      </c>
      <c r="C38" s="243" t="s">
        <v>231</v>
      </c>
      <c r="D38" s="243">
        <v>0.30598037</v>
      </c>
      <c r="F38" s="242">
        <v>2</v>
      </c>
      <c r="G38" s="243" t="s">
        <v>297</v>
      </c>
      <c r="H38" s="247" t="s">
        <v>231</v>
      </c>
      <c r="I38" s="243">
        <v>0.31302705</v>
      </c>
    </row>
    <row r="39" spans="1:9" ht="15.75" customHeight="1">
      <c r="A39" s="242">
        <v>1</v>
      </c>
      <c r="B39" s="242" t="s">
        <v>298</v>
      </c>
      <c r="C39" s="242" t="s">
        <v>231</v>
      </c>
      <c r="D39" s="242">
        <v>0.3068858</v>
      </c>
      <c r="F39" s="242">
        <v>2</v>
      </c>
      <c r="G39" s="242" t="s">
        <v>298</v>
      </c>
      <c r="H39" s="246" t="s">
        <v>231</v>
      </c>
      <c r="I39" s="242">
        <v>0.31431712</v>
      </c>
    </row>
  </sheetData>
  <sheetProtection/>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Yue Chen</dc:creator>
  <cp:keywords/>
  <dc:description/>
  <cp:lastModifiedBy>Microsoft Office User</cp:lastModifiedBy>
  <cp:lastPrinted>2019-01-21T15:19:28Z</cp:lastPrinted>
  <dcterms:created xsi:type="dcterms:W3CDTF">2005-09-02T12:52:47Z</dcterms:created>
  <dcterms:modified xsi:type="dcterms:W3CDTF">2020-12-10T22:02:11Z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2052-6.6.0.2330</vt:lpwstr>
  </property>
</Properties>
</file>