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zhou11/Desktop/RCC/Writing paper/08012020 submission/@@Cancer research submission (11152020)/12102020 summary/"/>
    </mc:Choice>
  </mc:AlternateContent>
  <xr:revisionPtr revIDLastSave="0" documentId="13_ncr:1_{B80BFD65-D9D5-F646-B3C0-4D586E4C6E2A}" xr6:coauthVersionLast="36" xr6:coauthVersionMax="36" xr10:uidLastSave="{00000000-0000-0000-0000-000000000000}"/>
  <bookViews>
    <workbookView xWindow="4300" yWindow="460" windowWidth="25160" windowHeight="16240" firstSheet="4" activeTab="11" xr2:uid="{3E884BF5-A5F1-FC4E-9420-B1DAC4663405}"/>
  </bookViews>
  <sheets>
    <sheet name="Figure 1" sheetId="1" r:id="rId1"/>
    <sheet name="Figure 2" sheetId="12" r:id="rId2"/>
    <sheet name="Figure 3" sheetId="11" r:id="rId3"/>
    <sheet name="Figure 4" sheetId="6" r:id="rId4"/>
    <sheet name="Figure 5" sheetId="7" r:id="rId5"/>
    <sheet name="Figure 6" sheetId="10" r:id="rId6"/>
    <sheet name="Supplementary Fig.2" sheetId="4" r:id="rId7"/>
    <sheet name="Supplementary Fig.3" sheetId="18" r:id="rId8"/>
    <sheet name="Supplementary Fig.4" sheetId="8" r:id="rId9"/>
    <sheet name="Supplementary Fig.5" sheetId="19" r:id="rId10"/>
    <sheet name="Supplementary Fig.6" sheetId="15" r:id="rId11"/>
    <sheet name="Supplementary Fig.7" sheetId="13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3" l="1"/>
  <c r="R86" i="13"/>
  <c r="M86" i="13"/>
  <c r="H86" i="13"/>
  <c r="H77" i="13"/>
  <c r="H74" i="13"/>
  <c r="L13" i="15" l="1"/>
  <c r="E120" i="6" l="1"/>
  <c r="P177" i="11"/>
  <c r="P168" i="11"/>
  <c r="P165" i="11"/>
  <c r="K51" i="12" l="1"/>
  <c r="F135" i="4" l="1"/>
  <c r="F133" i="4"/>
  <c r="G77" i="10" l="1"/>
  <c r="G83" i="10"/>
  <c r="G80" i="10"/>
  <c r="L74" i="10"/>
  <c r="L77" i="10"/>
  <c r="L83" i="10"/>
  <c r="L80" i="10"/>
  <c r="Q74" i="10"/>
  <c r="Q77" i="10"/>
  <c r="Q80" i="10"/>
  <c r="Q83" i="10"/>
  <c r="V83" i="10"/>
  <c r="V80" i="10"/>
  <c r="V77" i="10"/>
  <c r="V74" i="10"/>
  <c r="L17" i="7"/>
  <c r="L14" i="7"/>
  <c r="L8" i="7"/>
  <c r="L11" i="7"/>
  <c r="G74" i="10"/>
  <c r="V17" i="7"/>
  <c r="V14" i="7"/>
  <c r="V11" i="7"/>
  <c r="V8" i="7"/>
  <c r="Q17" i="7"/>
  <c r="Q14" i="7"/>
  <c r="Q11" i="7"/>
  <c r="Q8" i="7"/>
  <c r="F136" i="4" l="1"/>
  <c r="F137" i="4"/>
  <c r="F138" i="4"/>
  <c r="F139" i="4"/>
  <c r="I138" i="4"/>
  <c r="I139" i="4"/>
  <c r="H138" i="4"/>
  <c r="H139" i="4"/>
  <c r="G138" i="4"/>
  <c r="G139" i="4"/>
  <c r="E136" i="4"/>
  <c r="E138" i="4"/>
  <c r="E139" i="4"/>
  <c r="H135" i="4"/>
  <c r="I135" i="4"/>
  <c r="E135" i="4"/>
  <c r="I136" i="4"/>
  <c r="G135" i="4" l="1"/>
  <c r="E137" i="4"/>
  <c r="G137" i="4"/>
  <c r="H137" i="4"/>
  <c r="I137" i="4"/>
  <c r="G136" i="4"/>
  <c r="H136" i="4"/>
  <c r="V85" i="15"/>
  <c r="L46" i="8" l="1"/>
  <c r="L43" i="8"/>
  <c r="L40" i="8"/>
  <c r="L37" i="8"/>
  <c r="G37" i="8"/>
  <c r="G46" i="8"/>
  <c r="G43" i="8"/>
  <c r="G40" i="8"/>
  <c r="V88" i="15" l="1"/>
  <c r="Q97" i="15"/>
  <c r="L97" i="15"/>
  <c r="G97" i="15"/>
  <c r="V94" i="15"/>
  <c r="Q94" i="15"/>
  <c r="L91" i="15"/>
  <c r="G94" i="15"/>
  <c r="Q91" i="15"/>
  <c r="L85" i="15"/>
  <c r="G91" i="15"/>
  <c r="V91" i="15"/>
  <c r="Q88" i="15"/>
  <c r="L88" i="15"/>
  <c r="G88" i="15"/>
  <c r="V97" i="15"/>
  <c r="Q85" i="15"/>
  <c r="L94" i="15"/>
  <c r="G85" i="15"/>
  <c r="T23" i="19" l="1"/>
  <c r="S23" i="19"/>
  <c r="R23" i="19"/>
  <c r="Q23" i="19"/>
  <c r="P23" i="19"/>
  <c r="O23" i="19"/>
  <c r="L18" i="19"/>
  <c r="K18" i="19"/>
  <c r="J18" i="19"/>
  <c r="I18" i="19"/>
  <c r="H18" i="19"/>
  <c r="G18" i="19"/>
  <c r="G20" i="19" s="1"/>
  <c r="H21" i="19" s="1"/>
  <c r="H23" i="19" s="1"/>
  <c r="T16" i="19"/>
  <c r="S16" i="19"/>
  <c r="R16" i="19"/>
  <c r="Q16" i="19"/>
  <c r="P16" i="19"/>
  <c r="O16" i="19"/>
  <c r="W86" i="13"/>
  <c r="R80" i="13"/>
  <c r="W77" i="13"/>
  <c r="R83" i="13"/>
  <c r="M83" i="13"/>
  <c r="H83" i="13"/>
  <c r="W74" i="13"/>
  <c r="H80" i="13"/>
  <c r="W80" i="13"/>
  <c r="R74" i="13"/>
  <c r="M77" i="13"/>
  <c r="W83" i="13"/>
  <c r="R77" i="13"/>
  <c r="M74" i="13"/>
  <c r="G21" i="19" l="1"/>
  <c r="G23" i="19" s="1"/>
  <c r="I20" i="19"/>
  <c r="I21" i="19" s="1"/>
  <c r="I23" i="19" s="1"/>
  <c r="K20" i="19"/>
  <c r="L21" i="19" s="1"/>
  <c r="L23" i="19" s="1"/>
  <c r="U15" i="18"/>
  <c r="P15" i="18"/>
  <c r="K15" i="18"/>
  <c r="F15" i="18"/>
  <c r="U12" i="18"/>
  <c r="P12" i="18"/>
  <c r="K12" i="18"/>
  <c r="F12" i="18"/>
  <c r="U9" i="18"/>
  <c r="P9" i="18"/>
  <c r="K9" i="18"/>
  <c r="F9" i="18"/>
  <c r="J21" i="19" l="1"/>
  <c r="J23" i="19" s="1"/>
  <c r="K21" i="19"/>
  <c r="K23" i="19" s="1"/>
  <c r="L76" i="15"/>
  <c r="G76" i="15"/>
  <c r="L73" i="15"/>
  <c r="G73" i="15"/>
  <c r="L70" i="15"/>
  <c r="G70" i="15"/>
  <c r="L61" i="15"/>
  <c r="G61" i="15"/>
  <c r="L58" i="15"/>
  <c r="G58" i="15"/>
  <c r="L55" i="15"/>
  <c r="G55" i="15"/>
  <c r="L52" i="15"/>
  <c r="G52" i="15"/>
  <c r="L49" i="15"/>
  <c r="G49" i="15"/>
  <c r="V36" i="7" l="1"/>
  <c r="I121" i="4" l="1"/>
  <c r="I123" i="4" s="1"/>
  <c r="H121" i="4"/>
  <c r="G121" i="4"/>
  <c r="F121" i="4"/>
  <c r="F123" i="4" s="1"/>
  <c r="E121" i="4"/>
  <c r="E123" i="4" s="1"/>
  <c r="I112" i="4"/>
  <c r="H112" i="4"/>
  <c r="G112" i="4"/>
  <c r="F112" i="4"/>
  <c r="F114" i="4" s="1"/>
  <c r="E112" i="4"/>
  <c r="I103" i="4"/>
  <c r="I105" i="4" s="1"/>
  <c r="H103" i="4"/>
  <c r="H105" i="4" s="1"/>
  <c r="G103" i="4"/>
  <c r="G105" i="4" s="1"/>
  <c r="F103" i="4"/>
  <c r="F105" i="4" s="1"/>
  <c r="E103" i="4"/>
  <c r="E105" i="4" s="1"/>
  <c r="I94" i="4"/>
  <c r="I96" i="4" s="1"/>
  <c r="H94" i="4"/>
  <c r="H96" i="4" s="1"/>
  <c r="G94" i="4"/>
  <c r="F94" i="4"/>
  <c r="F96" i="4" s="1"/>
  <c r="E94" i="4"/>
  <c r="I85" i="4"/>
  <c r="I87" i="4" s="1"/>
  <c r="H85" i="4"/>
  <c r="G85" i="4"/>
  <c r="F85" i="4"/>
  <c r="F87" i="4" s="1"/>
  <c r="E85" i="4"/>
  <c r="E87" i="4" s="1"/>
  <c r="G114" i="4" l="1"/>
  <c r="G87" i="4"/>
  <c r="H114" i="4"/>
  <c r="G123" i="4"/>
  <c r="H87" i="4"/>
  <c r="G96" i="4"/>
  <c r="E114" i="4"/>
  <c r="I114" i="4"/>
  <c r="H123" i="4"/>
  <c r="E96" i="4"/>
  <c r="K168" i="11"/>
  <c r="U128" i="11"/>
  <c r="R32" i="13"/>
  <c r="G8" i="8" l="1"/>
  <c r="G5" i="8"/>
  <c r="Q31" i="15"/>
  <c r="V16" i="15"/>
  <c r="G19" i="15"/>
  <c r="G7" i="15"/>
  <c r="H56" i="13"/>
  <c r="W16" i="13"/>
  <c r="M13" i="13"/>
  <c r="M22" i="13"/>
  <c r="M16" i="13"/>
  <c r="H38" i="13"/>
  <c r="M65" i="13"/>
  <c r="M56" i="13"/>
  <c r="M53" i="13"/>
  <c r="M62" i="13"/>
  <c r="M59" i="13"/>
  <c r="W35" i="13"/>
  <c r="V104" i="10"/>
  <c r="M118" i="6"/>
  <c r="E88" i="6"/>
  <c r="E90" i="6" s="1"/>
  <c r="N93" i="6"/>
  <c r="M86" i="6"/>
  <c r="U165" i="11"/>
  <c r="V48" i="12"/>
  <c r="K54" i="12"/>
  <c r="K58" i="1"/>
  <c r="F127" i="1" l="1"/>
  <c r="P93" i="6" l="1"/>
  <c r="P125" i="6"/>
  <c r="P118" i="6"/>
  <c r="V67" i="12" l="1"/>
  <c r="Q67" i="12"/>
  <c r="V64" i="12"/>
  <c r="Q64" i="12"/>
  <c r="V61" i="12"/>
  <c r="Q61" i="12"/>
  <c r="V54" i="12"/>
  <c r="Q54" i="12"/>
  <c r="V51" i="12"/>
  <c r="Q51" i="12"/>
  <c r="Q48" i="12"/>
  <c r="K148" i="1" l="1"/>
  <c r="L73" i="6"/>
  <c r="L56" i="10"/>
  <c r="V65" i="10"/>
  <c r="Q53" i="10"/>
  <c r="R53" i="13"/>
  <c r="H62" i="13"/>
  <c r="M10" i="13"/>
  <c r="R22" i="13"/>
  <c r="R19" i="13"/>
  <c r="Q28" i="15"/>
  <c r="Q13" i="15"/>
  <c r="L79" i="8" l="1"/>
  <c r="G73" i="8"/>
  <c r="L76" i="8"/>
  <c r="G79" i="8"/>
  <c r="L73" i="8"/>
  <c r="G76" i="8"/>
  <c r="L70" i="8"/>
  <c r="G70" i="8"/>
  <c r="L67" i="8"/>
  <c r="G67" i="8"/>
  <c r="V34" i="15"/>
  <c r="Q40" i="15"/>
  <c r="L31" i="15"/>
  <c r="G40" i="15"/>
  <c r="V37" i="15"/>
  <c r="Q37" i="15"/>
  <c r="L37" i="15"/>
  <c r="G31" i="15"/>
  <c r="Q34" i="15"/>
  <c r="L40" i="15"/>
  <c r="G34" i="15"/>
  <c r="V31" i="15"/>
  <c r="L34" i="15"/>
  <c r="G37" i="15"/>
  <c r="V28" i="15"/>
  <c r="L28" i="15"/>
  <c r="G28" i="15"/>
  <c r="V19" i="15"/>
  <c r="Q7" i="15"/>
  <c r="L16" i="15"/>
  <c r="Q16" i="15"/>
  <c r="L7" i="15"/>
  <c r="G16" i="15"/>
  <c r="V13" i="15"/>
  <c r="G13" i="15"/>
  <c r="V10" i="15"/>
  <c r="Q19" i="15"/>
  <c r="L10" i="15"/>
  <c r="G10" i="15"/>
  <c r="V7" i="15"/>
  <c r="Q10" i="15"/>
  <c r="L19" i="15"/>
  <c r="V55" i="6" l="1"/>
  <c r="V52" i="6"/>
  <c r="V49" i="6"/>
  <c r="L43" i="6"/>
  <c r="L34" i="6"/>
  <c r="L37" i="6"/>
  <c r="G120" i="6" l="1"/>
  <c r="E122" i="6"/>
  <c r="E123" i="6" s="1"/>
  <c r="G122" i="6" l="1"/>
  <c r="G123" i="6" s="1"/>
  <c r="J88" i="6"/>
  <c r="I88" i="6"/>
  <c r="I90" i="6" s="1"/>
  <c r="H88" i="6"/>
  <c r="G88" i="6"/>
  <c r="F88" i="6"/>
  <c r="F91" i="6" s="1"/>
  <c r="F93" i="6" s="1"/>
  <c r="R93" i="6"/>
  <c r="Q93" i="6"/>
  <c r="O93" i="6"/>
  <c r="M93" i="6"/>
  <c r="R86" i="6"/>
  <c r="Q86" i="6"/>
  <c r="P86" i="6"/>
  <c r="O86" i="6"/>
  <c r="N86" i="6"/>
  <c r="J91" i="6" l="1"/>
  <c r="J93" i="6" s="1"/>
  <c r="G90" i="6"/>
  <c r="G91" i="6" s="1"/>
  <c r="G93" i="6" s="1"/>
  <c r="I91" i="6"/>
  <c r="I93" i="6" s="1"/>
  <c r="W62" i="13"/>
  <c r="W56" i="13"/>
  <c r="W65" i="13"/>
  <c r="W59" i="13"/>
  <c r="W53" i="13"/>
  <c r="R62" i="13"/>
  <c r="R56" i="13"/>
  <c r="R59" i="13"/>
  <c r="R65" i="13"/>
  <c r="H65" i="13"/>
  <c r="H59" i="13"/>
  <c r="H53" i="13"/>
  <c r="W44" i="13"/>
  <c r="W41" i="13"/>
  <c r="W38" i="13"/>
  <c r="W32" i="13"/>
  <c r="R44" i="13"/>
  <c r="R41" i="13"/>
  <c r="R38" i="13"/>
  <c r="R35" i="13"/>
  <c r="M35" i="13"/>
  <c r="M44" i="13"/>
  <c r="M41" i="13"/>
  <c r="M38" i="13"/>
  <c r="M32" i="13"/>
  <c r="H35" i="13"/>
  <c r="H32" i="13"/>
  <c r="H44" i="13"/>
  <c r="H41" i="13"/>
  <c r="W22" i="13"/>
  <c r="W19" i="13"/>
  <c r="W13" i="13"/>
  <c r="W10" i="13"/>
  <c r="R16" i="13"/>
  <c r="R10" i="13"/>
  <c r="M19" i="13"/>
  <c r="H22" i="13"/>
  <c r="H13" i="13"/>
  <c r="H10" i="13"/>
  <c r="H19" i="13"/>
  <c r="H16" i="13"/>
  <c r="H91" i="6" l="1"/>
  <c r="H93" i="6" s="1"/>
  <c r="E91" i="6"/>
  <c r="E93" i="6" s="1"/>
  <c r="F7" i="4"/>
  <c r="F8" i="4" s="1"/>
  <c r="F9" i="4" s="1"/>
  <c r="G7" i="4"/>
  <c r="G8" i="4" s="1"/>
  <c r="G9" i="4" s="1"/>
  <c r="H7" i="4"/>
  <c r="H8" i="4" s="1"/>
  <c r="H9" i="4" s="1"/>
  <c r="E7" i="4"/>
  <c r="E8" i="4" s="1"/>
  <c r="E9" i="4" s="1"/>
  <c r="G89" i="7" l="1"/>
  <c r="G54" i="7"/>
  <c r="I120" i="6" l="1"/>
  <c r="F134" i="11"/>
  <c r="F131" i="11"/>
  <c r="F114" i="11"/>
  <c r="P114" i="11"/>
  <c r="U96" i="11"/>
  <c r="P90" i="11"/>
  <c r="K96" i="11"/>
  <c r="K84" i="11"/>
  <c r="K134" i="11"/>
  <c r="M60" i="4"/>
  <c r="N60" i="4"/>
  <c r="O60" i="4"/>
  <c r="P60" i="4"/>
  <c r="L60" i="4"/>
  <c r="O68" i="4"/>
  <c r="L55" i="4"/>
  <c r="K145" i="1"/>
  <c r="I122" i="6" l="1"/>
  <c r="I123" i="6" s="1"/>
  <c r="G86" i="7"/>
  <c r="G95" i="7"/>
  <c r="K128" i="11" l="1"/>
  <c r="U125" i="11"/>
  <c r="F148" i="1"/>
  <c r="Q65" i="10" l="1"/>
  <c r="L14" i="8"/>
  <c r="G14" i="8"/>
  <c r="L11" i="8"/>
  <c r="G11" i="8"/>
  <c r="L5" i="8"/>
  <c r="V98" i="10"/>
  <c r="Q98" i="10"/>
  <c r="L92" i="10"/>
  <c r="G92" i="10"/>
  <c r="V101" i="10"/>
  <c r="Q101" i="10"/>
  <c r="L95" i="10"/>
  <c r="G101" i="10"/>
  <c r="V95" i="10"/>
  <c r="Q92" i="10"/>
  <c r="L101" i="10"/>
  <c r="G104" i="10"/>
  <c r="V92" i="10"/>
  <c r="Q104" i="10"/>
  <c r="L104" i="10"/>
  <c r="G98" i="10"/>
  <c r="Q95" i="10"/>
  <c r="L98" i="10"/>
  <c r="G95" i="10"/>
  <c r="V59" i="10"/>
  <c r="Q62" i="10"/>
  <c r="L53" i="10"/>
  <c r="G65" i="10"/>
  <c r="V53" i="10"/>
  <c r="Q56" i="10"/>
  <c r="G53" i="10"/>
  <c r="Q59" i="10"/>
  <c r="L62" i="10"/>
  <c r="G59" i="10"/>
  <c r="V56" i="10"/>
  <c r="L59" i="10"/>
  <c r="G56" i="10"/>
  <c r="V62" i="10"/>
  <c r="G62" i="10"/>
  <c r="G40" i="6"/>
  <c r="K157" i="1"/>
  <c r="F145" i="1"/>
  <c r="F154" i="1"/>
  <c r="K151" i="1"/>
  <c r="F151" i="1"/>
  <c r="K154" i="1"/>
  <c r="F157" i="1"/>
  <c r="K115" i="1"/>
  <c r="F118" i="1"/>
  <c r="K121" i="1"/>
  <c r="F124" i="1"/>
  <c r="K124" i="1"/>
  <c r="F121" i="1"/>
  <c r="K118" i="1"/>
  <c r="K127" i="1"/>
  <c r="F115" i="1"/>
  <c r="F95" i="1" l="1"/>
  <c r="F89" i="1"/>
  <c r="F86" i="1"/>
  <c r="F83" i="1"/>
  <c r="F55" i="1" l="1"/>
  <c r="K95" i="1"/>
  <c r="K64" i="12" l="1"/>
  <c r="F67" i="12"/>
  <c r="K67" i="12"/>
  <c r="F64" i="12"/>
  <c r="K61" i="12"/>
  <c r="F61" i="12"/>
  <c r="F54" i="12"/>
  <c r="F51" i="12"/>
  <c r="K48" i="12"/>
  <c r="F48" i="12"/>
  <c r="U177" i="11"/>
  <c r="K171" i="11"/>
  <c r="F165" i="11"/>
  <c r="U168" i="11"/>
  <c r="F174" i="11"/>
  <c r="U171" i="11"/>
  <c r="P171" i="11"/>
  <c r="K177" i="11"/>
  <c r="F171" i="11"/>
  <c r="U174" i="11"/>
  <c r="K165" i="11"/>
  <c r="F168" i="11"/>
  <c r="P174" i="11"/>
  <c r="K174" i="11"/>
  <c r="F177" i="11"/>
  <c r="U157" i="11"/>
  <c r="P154" i="11"/>
  <c r="K145" i="11"/>
  <c r="F148" i="11"/>
  <c r="U151" i="11"/>
  <c r="P148" i="11"/>
  <c r="K154" i="11"/>
  <c r="F154" i="11"/>
  <c r="U154" i="11"/>
  <c r="P145" i="11"/>
  <c r="K157" i="11"/>
  <c r="F151" i="11"/>
  <c r="U145" i="11"/>
  <c r="P151" i="11"/>
  <c r="K148" i="11"/>
  <c r="F145" i="11"/>
  <c r="U148" i="11"/>
  <c r="P157" i="11"/>
  <c r="K151" i="11"/>
  <c r="F157" i="11"/>
  <c r="P137" i="11"/>
  <c r="K137" i="11"/>
  <c r="U131" i="11"/>
  <c r="P125" i="11"/>
  <c r="F125" i="11"/>
  <c r="P131" i="11"/>
  <c r="K131" i="11"/>
  <c r="U137" i="11"/>
  <c r="P128" i="11"/>
  <c r="F128" i="11"/>
  <c r="U134" i="11"/>
  <c r="P134" i="11"/>
  <c r="K125" i="11"/>
  <c r="F137" i="11"/>
  <c r="U63" i="11"/>
  <c r="P72" i="11"/>
  <c r="K63" i="11"/>
  <c r="F75" i="11"/>
  <c r="U72" i="11"/>
  <c r="P63" i="11"/>
  <c r="K72" i="11"/>
  <c r="F69" i="11"/>
  <c r="U69" i="11"/>
  <c r="P69" i="11"/>
  <c r="K69" i="11"/>
  <c r="F63" i="11"/>
  <c r="U66" i="11"/>
  <c r="P66" i="11"/>
  <c r="K75" i="11"/>
  <c r="F66" i="11"/>
  <c r="U75" i="11"/>
  <c r="P75" i="11"/>
  <c r="K66" i="11"/>
  <c r="F72" i="11"/>
  <c r="U84" i="11"/>
  <c r="P93" i="11"/>
  <c r="K90" i="11"/>
  <c r="F90" i="11"/>
  <c r="U90" i="11"/>
  <c r="P84" i="11"/>
  <c r="K93" i="11"/>
  <c r="F93" i="11"/>
  <c r="U93" i="11"/>
  <c r="F84" i="11"/>
  <c r="P87" i="11"/>
  <c r="K87" i="11"/>
  <c r="F87" i="11"/>
  <c r="U87" i="11"/>
  <c r="P96" i="11"/>
  <c r="F96" i="11"/>
  <c r="U117" i="11"/>
  <c r="P117" i="11"/>
  <c r="K117" i="11"/>
  <c r="F117" i="11"/>
  <c r="U114" i="11"/>
  <c r="K114" i="11"/>
  <c r="U111" i="11"/>
  <c r="P111" i="11"/>
  <c r="K108" i="11"/>
  <c r="F111" i="11"/>
  <c r="U108" i="11"/>
  <c r="P108" i="11"/>
  <c r="K111" i="11"/>
  <c r="F108" i="11"/>
  <c r="U105" i="11"/>
  <c r="P105" i="11"/>
  <c r="K105" i="11"/>
  <c r="F105" i="11"/>
  <c r="G42" i="7" l="1"/>
  <c r="L42" i="7"/>
  <c r="Q33" i="7"/>
  <c r="V45" i="7"/>
  <c r="G45" i="7"/>
  <c r="L39" i="7"/>
  <c r="Q45" i="7"/>
  <c r="V39" i="7"/>
  <c r="G39" i="7"/>
  <c r="L33" i="7"/>
  <c r="Q39" i="7"/>
  <c r="V33" i="7"/>
  <c r="G36" i="7"/>
  <c r="L45" i="7"/>
  <c r="Q42" i="7"/>
  <c r="V42" i="7"/>
  <c r="G33" i="7"/>
  <c r="L36" i="7"/>
  <c r="Q36" i="7"/>
  <c r="L89" i="7" l="1"/>
  <c r="L95" i="7"/>
  <c r="L92" i="7"/>
  <c r="G92" i="7"/>
  <c r="L98" i="7"/>
  <c r="L86" i="7"/>
  <c r="G98" i="7"/>
  <c r="L63" i="7"/>
  <c r="G66" i="7"/>
  <c r="L57" i="7"/>
  <c r="L66" i="7"/>
  <c r="G60" i="7"/>
  <c r="L54" i="7"/>
  <c r="G57" i="7"/>
  <c r="L60" i="7"/>
  <c r="G63" i="7"/>
  <c r="G17" i="7"/>
  <c r="G8" i="7"/>
  <c r="G14" i="7"/>
  <c r="G11" i="7"/>
  <c r="R125" i="6"/>
  <c r="Q125" i="6"/>
  <c r="O125" i="6"/>
  <c r="N125" i="6"/>
  <c r="M125" i="6"/>
  <c r="N118" i="6"/>
  <c r="O118" i="6"/>
  <c r="Q118" i="6"/>
  <c r="R118" i="6"/>
  <c r="J120" i="6"/>
  <c r="J123" i="6" s="1"/>
  <c r="J125" i="6" s="1"/>
  <c r="H120" i="6"/>
  <c r="H123" i="6" s="1"/>
  <c r="F120" i="6"/>
  <c r="F123" i="6" l="1"/>
  <c r="F125" i="6" s="1"/>
  <c r="H125" i="6"/>
  <c r="I125" i="6"/>
  <c r="E125" i="6"/>
  <c r="G125" i="6"/>
  <c r="F21" i="4" l="1"/>
  <c r="F24" i="4" s="1"/>
  <c r="G21" i="4"/>
  <c r="G24" i="4" s="1"/>
  <c r="H21" i="4"/>
  <c r="H24" i="4" s="1"/>
  <c r="I21" i="4"/>
  <c r="I24" i="4" s="1"/>
  <c r="E21" i="4"/>
  <c r="E24" i="4" s="1"/>
  <c r="V64" i="6"/>
  <c r="L64" i="6"/>
  <c r="G73" i="6"/>
  <c r="V73" i="6"/>
  <c r="L70" i="6"/>
  <c r="G64" i="6"/>
  <c r="V67" i="6"/>
  <c r="L76" i="6"/>
  <c r="G70" i="6"/>
  <c r="V76" i="6"/>
  <c r="L67" i="6"/>
  <c r="G67" i="6"/>
  <c r="V70" i="6"/>
  <c r="G76" i="6"/>
  <c r="V46" i="6"/>
  <c r="V34" i="6"/>
  <c r="V40" i="6"/>
  <c r="V37" i="6"/>
  <c r="V43" i="6"/>
  <c r="K89" i="1" l="1"/>
  <c r="K55" i="1"/>
  <c r="F26" i="4" l="1"/>
  <c r="G26" i="4"/>
  <c r="H26" i="4"/>
  <c r="I26" i="4"/>
  <c r="E26" i="4"/>
  <c r="F70" i="4"/>
  <c r="F73" i="4" s="1"/>
  <c r="F75" i="4" s="1"/>
  <c r="G70" i="4"/>
  <c r="H70" i="4"/>
  <c r="I70" i="4"/>
  <c r="I73" i="4" s="1"/>
  <c r="I75" i="4" s="1"/>
  <c r="E70" i="4"/>
  <c r="E73" i="4" s="1"/>
  <c r="E75" i="4" s="1"/>
  <c r="P73" i="4"/>
  <c r="O73" i="4"/>
  <c r="N73" i="4"/>
  <c r="M73" i="4"/>
  <c r="L73" i="4"/>
  <c r="P68" i="4"/>
  <c r="N68" i="4"/>
  <c r="M68" i="4"/>
  <c r="L68" i="4"/>
  <c r="I45" i="4"/>
  <c r="I48" i="4" s="1"/>
  <c r="I50" i="4" s="1"/>
  <c r="H45" i="4"/>
  <c r="H48" i="4" s="1"/>
  <c r="H50" i="4" s="1"/>
  <c r="G45" i="4"/>
  <c r="G48" i="4" s="1"/>
  <c r="G50" i="4" s="1"/>
  <c r="F45" i="4"/>
  <c r="F48" i="4" s="1"/>
  <c r="F50" i="4" s="1"/>
  <c r="E45" i="4"/>
  <c r="I33" i="4"/>
  <c r="I36" i="4" s="1"/>
  <c r="I38" i="4" s="1"/>
  <c r="H33" i="4"/>
  <c r="H36" i="4" s="1"/>
  <c r="H38" i="4" s="1"/>
  <c r="G33" i="4"/>
  <c r="G36" i="4" s="1"/>
  <c r="G38" i="4" s="1"/>
  <c r="F33" i="4"/>
  <c r="F36" i="4" s="1"/>
  <c r="F38" i="4" s="1"/>
  <c r="E33" i="4"/>
  <c r="E36" i="4" s="1"/>
  <c r="E38" i="4" s="1"/>
  <c r="F57" i="4"/>
  <c r="F60" i="4" s="1"/>
  <c r="F62" i="4" s="1"/>
  <c r="G57" i="4"/>
  <c r="G60" i="4" s="1"/>
  <c r="G62" i="4" s="1"/>
  <c r="H57" i="4"/>
  <c r="H60" i="4" s="1"/>
  <c r="H62" i="4" s="1"/>
  <c r="I57" i="4"/>
  <c r="E57" i="4"/>
  <c r="E60" i="4" s="1"/>
  <c r="E62" i="4" s="1"/>
  <c r="P48" i="4"/>
  <c r="O48" i="4"/>
  <c r="N48" i="4"/>
  <c r="M48" i="4"/>
  <c r="L48" i="4"/>
  <c r="P43" i="4"/>
  <c r="O43" i="4"/>
  <c r="N43" i="4"/>
  <c r="M43" i="4"/>
  <c r="L43" i="4"/>
  <c r="P36" i="4"/>
  <c r="O36" i="4"/>
  <c r="N36" i="4"/>
  <c r="M36" i="4"/>
  <c r="L36" i="4"/>
  <c r="P31" i="4"/>
  <c r="O31" i="4"/>
  <c r="N31" i="4"/>
  <c r="M31" i="4"/>
  <c r="L31" i="4"/>
  <c r="P55" i="4"/>
  <c r="O55" i="4"/>
  <c r="N55" i="4"/>
  <c r="M55" i="4"/>
  <c r="M25" i="4"/>
  <c r="N25" i="4"/>
  <c r="O25" i="4"/>
  <c r="P25" i="4"/>
  <c r="L25" i="4"/>
  <c r="M20" i="4"/>
  <c r="N20" i="4"/>
  <c r="O20" i="4"/>
  <c r="P20" i="4"/>
  <c r="L20" i="4"/>
  <c r="G73" i="4" l="1"/>
  <c r="G75" i="4" s="1"/>
  <c r="H73" i="4"/>
  <c r="H75" i="4" s="1"/>
  <c r="E48" i="4"/>
  <c r="E50" i="4" s="1"/>
  <c r="I60" i="4"/>
  <c r="I62" i="4" s="1"/>
  <c r="K52" i="1"/>
  <c r="K64" i="1"/>
  <c r="K61" i="1"/>
  <c r="F52" i="1"/>
  <c r="F58" i="1"/>
  <c r="F61" i="1"/>
  <c r="F64" i="1"/>
  <c r="K83" i="1"/>
  <c r="K86" i="1"/>
  <c r="K92" i="1"/>
  <c r="G43" i="6" l="1"/>
  <c r="G37" i="6"/>
  <c r="G46" i="6"/>
  <c r="G34" i="6"/>
  <c r="L49" i="6"/>
  <c r="L55" i="6"/>
  <c r="L40" i="6"/>
  <c r="L52" i="6"/>
  <c r="L46" i="6"/>
  <c r="Q37" i="6"/>
  <c r="Q34" i="6"/>
  <c r="Q40" i="6"/>
  <c r="Q43" i="6"/>
  <c r="Q46" i="6"/>
  <c r="Q67" i="6"/>
  <c r="Q70" i="6"/>
  <c r="Q76" i="6"/>
  <c r="Q64" i="6"/>
  <c r="Q73" i="6"/>
</calcChain>
</file>

<file path=xl/sharedStrings.xml><?xml version="1.0" encoding="utf-8"?>
<sst xmlns="http://schemas.openxmlformats.org/spreadsheetml/2006/main" count="4314" uniqueCount="843">
  <si>
    <t>WT</t>
  </si>
  <si>
    <t>Mouse #</t>
  </si>
  <si>
    <t>Image #</t>
  </si>
  <si>
    <t>Average per mouse</t>
  </si>
  <si>
    <t>Table Analyzed</t>
  </si>
  <si>
    <t>Column B</t>
  </si>
  <si>
    <t>vs.</t>
  </si>
  <si>
    <t>Column A</t>
  </si>
  <si>
    <t>P value</t>
  </si>
  <si>
    <t>&lt;.001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</si>
  <si>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</si>
  <si>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</si>
  <si>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</si>
  <si>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</si>
  <si>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</si>
  <si>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</si>
  <si>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% area</t>
  </si>
  <si>
    <t>Unpaired t test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</si>
  <si>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</si>
  <si>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</si>
  <si>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</si>
  <si>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</si>
  <si>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</si>
  <si>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</si>
  <si>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</si>
  <si>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MTS</t>
  </si>
  <si>
    <t>**</t>
  </si>
  <si>
    <t>ns</t>
  </si>
  <si>
    <t>No</t>
  </si>
  <si>
    <t>Sirus red</t>
  </si>
  <si>
    <t>*</t>
  </si>
  <si>
    <t>a-SMA</t>
  </si>
  <si>
    <t>13.10 ± 2.177</t>
  </si>
  <si>
    <t>Delta Ct</t>
  </si>
  <si>
    <t>Average</t>
  </si>
  <si>
    <t>Delta Delta Ct</t>
  </si>
  <si>
    <t>Fold Change</t>
  </si>
  <si>
    <t>Control sgRNA</t>
  </si>
  <si>
    <t>Vhl sgRNA1</t>
  </si>
  <si>
    <t>Vhl sgRNA2</t>
  </si>
  <si>
    <t>Vhl sgRNA3</t>
  </si>
  <si>
    <t>Gapdh</t>
  </si>
  <si>
    <t>Vhl</t>
  </si>
  <si>
    <t>Average of technical replicates</t>
  </si>
  <si>
    <t>n=1</t>
  </si>
  <si>
    <t>n=2</t>
  </si>
  <si>
    <t>n=3</t>
  </si>
  <si>
    <t>n=4</t>
  </si>
  <si>
    <t>n=5</t>
  </si>
  <si>
    <t>β-actin</t>
  </si>
  <si>
    <t>VHL sgRNA</t>
  </si>
  <si>
    <t>Number of comparisons per family</t>
  </si>
  <si>
    <t>Alpha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</si>
  <si>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</si>
  <si>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</si>
  <si>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</si>
  <si>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</si>
  <si>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</si>
  <si>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</si>
  <si>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-0.3294 to 0.2494</t>
  </si>
  <si>
    <t>A-B</t>
  </si>
  <si>
    <t>WT vs. WT</t>
  </si>
  <si>
    <t>-0.1908 to 0.3880</t>
  </si>
  <si>
    <t>A-C</t>
  </si>
  <si>
    <t>-0.2206 to 0.3582</t>
  </si>
  <si>
    <t>A-D</t>
  </si>
  <si>
    <t>-0.1508 to 0.4280</t>
  </si>
  <si>
    <t>B-C</t>
  </si>
  <si>
    <t>-0.1806 to 0.3982</t>
  </si>
  <si>
    <t>B-D</t>
  </si>
  <si>
    <t>-0.3192 to 0.2596</t>
  </si>
  <si>
    <t>C-D</t>
  </si>
  <si>
    <t>Number of families</t>
  </si>
  <si>
    <t>Contralateral kidney</t>
  </si>
  <si>
    <t xml:space="preserve">Contralateral kidney </t>
  </si>
  <si>
    <t>&gt;.999</t>
  </si>
  <si>
    <t>A-E</t>
  </si>
  <si>
    <t>A-F</t>
  </si>
  <si>
    <t>A-G</t>
  </si>
  <si>
    <t>A-H</t>
  </si>
  <si>
    <t>B-E</t>
  </si>
  <si>
    <t>B-F</t>
  </si>
  <si>
    <t>B-G</t>
  </si>
  <si>
    <t>B-H</t>
  </si>
  <si>
    <t>C-E</t>
  </si>
  <si>
    <t>C-F</t>
  </si>
  <si>
    <t>C-G</t>
  </si>
  <si>
    <t>C-H</t>
  </si>
  <si>
    <t>D-E</t>
  </si>
  <si>
    <t>D-F</t>
  </si>
  <si>
    <t>D-G</t>
  </si>
  <si>
    <t>D-H</t>
  </si>
  <si>
    <t>E-F</t>
  </si>
  <si>
    <t>E-G</t>
  </si>
  <si>
    <t>E-H</t>
  </si>
  <si>
    <t>F-G</t>
  </si>
  <si>
    <t>F-H</t>
  </si>
  <si>
    <t>G-H</t>
  </si>
  <si>
    <t>Vhl/β-actin</t>
  </si>
  <si>
    <t>average of control</t>
  </si>
  <si>
    <t>-0.8573 to 0.6913</t>
  </si>
  <si>
    <t>-3.311 to -1.763</t>
  </si>
  <si>
    <t>-2.538 to -0.9899</t>
  </si>
  <si>
    <t>-1.869 to -0.3203</t>
  </si>
  <si>
    <t>-3.228 to -1.680</t>
  </si>
  <si>
    <t>-2.455 to -0.9069</t>
  </si>
  <si>
    <t>-1.786 to -0.2373</t>
  </si>
  <si>
    <t>-0.001481 to 1.547</t>
  </si>
  <si>
    <t>0.6681 to 2.217</t>
  </si>
  <si>
    <t>-0.1047 to 1.444</t>
  </si>
  <si>
    <t xml:space="preserve">Injuried kidney </t>
  </si>
  <si>
    <t>Injuried kidney</t>
  </si>
  <si>
    <t>-29.32 to -15.91</t>
  </si>
  <si>
    <t>-7.284 to 6.127</t>
  </si>
  <si>
    <t>-37.64 to -24.23</t>
  </si>
  <si>
    <t>15.33 to 28.74</t>
  </si>
  <si>
    <t>-15.03 to -1.620</t>
  </si>
  <si>
    <t>-37.07 to -23.65</t>
  </si>
  <si>
    <t>t=4.399, df=8</t>
  </si>
  <si>
    <t>11.65 ± 2.649</t>
  </si>
  <si>
    <t>5.543 to 17.76</t>
  </si>
  <si>
    <t>12.07 ± 3.820</t>
  </si>
  <si>
    <t>-23.48 to -11.86</t>
  </si>
  <si>
    <t>-10.27 to 1.343</t>
  </si>
  <si>
    <t>-36.67 to -25.06</t>
  </si>
  <si>
    <t>7.391 to 19.01</t>
  </si>
  <si>
    <t>-19.01 to -7.390</t>
  </si>
  <si>
    <t>-32.21 to -20.59</t>
  </si>
  <si>
    <t>-27.12 to -13.28</t>
  </si>
  <si>
    <t>-8.786 to 5.053</t>
  </si>
  <si>
    <t>-40.99 to -27.15</t>
  </si>
  <si>
    <t>11.41 to 25.25</t>
  </si>
  <si>
    <t>-20.79 to -6.947</t>
  </si>
  <si>
    <t>-39.12 to -25.28</t>
  </si>
  <si>
    <t>-20.56 to -9.396</t>
  </si>
  <si>
    <t>Number</t>
  </si>
  <si>
    <t>CXCL13</t>
  </si>
  <si>
    <t>TIMP1</t>
  </si>
  <si>
    <t>CXCL1</t>
  </si>
  <si>
    <t>IL-1𝛾α</t>
  </si>
  <si>
    <t>C5/C5α</t>
  </si>
  <si>
    <t>CD54</t>
  </si>
  <si>
    <t>IFN-𝜸α</t>
  </si>
  <si>
    <t>IL-1α</t>
  </si>
  <si>
    <t>CXCL12</t>
  </si>
  <si>
    <t>M-CSF</t>
  </si>
  <si>
    <t>CCL2</t>
  </si>
  <si>
    <t>CCL12</t>
  </si>
  <si>
    <t>without IRI</t>
  </si>
  <si>
    <t>with IRI</t>
  </si>
  <si>
    <t>-8.198 to 6.887</t>
  </si>
  <si>
    <t>-25.60 to -10.51</t>
  </si>
  <si>
    <t>-17.27 to -2.184</t>
  </si>
  <si>
    <t>-24.94 to -9.857</t>
  </si>
  <si>
    <t>Cxcl1</t>
  </si>
  <si>
    <t>Cxcr2</t>
  </si>
  <si>
    <t>24 h</t>
  </si>
  <si>
    <t>48 h</t>
  </si>
  <si>
    <t>concentration of CXCR2 (μg/mL))</t>
  </si>
  <si>
    <t>Contralateral</t>
  </si>
  <si>
    <t>IRI</t>
  </si>
  <si>
    <t>t=3.103, df=8</t>
  </si>
  <si>
    <t>6.515 to 12.40</t>
  </si>
  <si>
    <t>7.554 to 13.44</t>
  </si>
  <si>
    <t>-14.09 to -8.203</t>
  </si>
  <si>
    <t>sgRNA kidney</t>
  </si>
  <si>
    <t>WT, control sgRNA</t>
  </si>
  <si>
    <t>WT, VHLsgRNA</t>
  </si>
  <si>
    <t>Isotype treatment</t>
  </si>
  <si>
    <t>Anti-CXCR2 treatment</t>
  </si>
  <si>
    <t>-3.112 to 4.865</t>
  </si>
  <si>
    <t>-11.23 to -3.248</t>
  </si>
  <si>
    <t>-12.34 to -4.364</t>
  </si>
  <si>
    <t>-12.10 to -4.125</t>
  </si>
  <si>
    <t>-13.22 to -5.241</t>
  </si>
  <si>
    <t>-5.104 to 2.873</t>
  </si>
  <si>
    <t>Fig.1C Kidney weight/body weight (%)</t>
  </si>
  <si>
    <t xml:space="preserve">WT,Injuried kidney 	</t>
  </si>
  <si>
    <t xml:space="preserve">WT,Contralateral kidney 	</t>
  </si>
  <si>
    <t>14.67 ± 1.875</t>
  </si>
  <si>
    <t>-16.34 to -4.431</t>
  </si>
  <si>
    <t>-19.81 to -5.714</t>
  </si>
  <si>
    <t>-6.934 to 7.158</t>
  </si>
  <si>
    <t>-31.72 to -17.63</t>
  </si>
  <si>
    <t>5.825 to 19.92</t>
  </si>
  <si>
    <t>-18.96 to -4.870</t>
  </si>
  <si>
    <t>-31.83 to -17.74</t>
  </si>
  <si>
    <t>-19.79 to -4.146</t>
  </si>
  <si>
    <t>-9.331 to 6.309</t>
  </si>
  <si>
    <t>-29.80 to -14.16</t>
  </si>
  <si>
    <t>2.635 to 18.27</t>
  </si>
  <si>
    <t>-17.83 to -2.190</t>
  </si>
  <si>
    <t>-28.28 to -12.64</t>
  </si>
  <si>
    <t>-14.37 to -3.198</t>
  </si>
  <si>
    <t>-5.920 to 5.248</t>
  </si>
  <si>
    <t>2.862 to 14.03</t>
  </si>
  <si>
    <t>-11.78 to -0.6137</t>
  </si>
  <si>
    <t>-20.23 to -9.060</t>
  </si>
  <si>
    <t>-15.87 to -0.7861</t>
  </si>
  <si>
    <t>0.1309 to 15.22</t>
  </si>
  <si>
    <t>0 vs. 12.5</t>
  </si>
  <si>
    <t>0 vs. 25</t>
  </si>
  <si>
    <t>0 vs. 50</t>
  </si>
  <si>
    <t>12.5 vs. 25</t>
  </si>
  <si>
    <t>12.5 vs. 50</t>
  </si>
  <si>
    <t>25 vs. 50</t>
  </si>
  <si>
    <t>-4.630 to 1.255</t>
  </si>
  <si>
    <t>-16.14 to -2.525</t>
  </si>
  <si>
    <t>1.547 to 15.16</t>
  </si>
  <si>
    <t>1.567 to 15.18</t>
  </si>
  <si>
    <t>10.88 to 24.49</t>
  </si>
  <si>
    <t>10.90 to 24.51</t>
  </si>
  <si>
    <t>-6.785 to 6.825</t>
  </si>
  <si>
    <t xml:space="preserve">G+C positive </t>
  </si>
  <si>
    <t>Heteroduplex density</t>
  </si>
  <si>
    <t xml:space="preserve">Density from (i) </t>
  </si>
  <si>
    <t xml:space="preserve">Fraction cleaved (fcut) </t>
  </si>
  <si>
    <r>
      <t xml:space="preserve"> (1 – fcut)</t>
    </r>
    <r>
      <rPr>
        <vertAlign val="superscript"/>
        <sz val="12"/>
        <color rgb="FF000000"/>
        <rFont val="Arial"/>
        <family val="2"/>
      </rPr>
      <t>1/2</t>
    </r>
  </si>
  <si>
    <r>
      <t>Indel% = 100 X (1 – (1 – fcut)</t>
    </r>
    <r>
      <rPr>
        <vertAlign val="superscript"/>
        <sz val="12"/>
        <color rgb="FF000000"/>
        <rFont val="Arial"/>
        <family val="2"/>
      </rPr>
      <t>1/2</t>
    </r>
    <r>
      <rPr>
        <sz val="12"/>
        <color rgb="FF000000"/>
        <rFont val="Arial"/>
        <family val="2"/>
      </rPr>
      <t>)</t>
    </r>
  </si>
  <si>
    <t>-1.904 to 3.981</t>
  </si>
  <si>
    <t>9.241 to 15.13</t>
  </si>
  <si>
    <t>-16.48 to -4.572</t>
  </si>
  <si>
    <t>-5.686 to 6.225</t>
  </si>
  <si>
    <t>-16.07 to -4.162</t>
  </si>
  <si>
    <t>4.841 to 16.75</t>
  </si>
  <si>
    <t>-5.546 to 6.365</t>
  </si>
  <si>
    <t>cxcl1 IHC no AKI</t>
  </si>
  <si>
    <t>Unpaired t test with Welch's correction</t>
  </si>
  <si>
    <t>Welch-corrected t, df</t>
  </si>
  <si>
    <t>-20.50 to -2.932</t>
  </si>
  <si>
    <t>0.6174 to 18.18</t>
  </si>
  <si>
    <t>0.2086 to 17.77</t>
  </si>
  <si>
    <t>12.33 to 29.90</t>
  </si>
  <si>
    <t>11.92 to 29.49</t>
  </si>
  <si>
    <t>-9.191 to 8.374</t>
  </si>
  <si>
    <t>-19.26 to -6.485</t>
  </si>
  <si>
    <t>0.7886 to 13.56</t>
  </si>
  <si>
    <t>0.6355 to 13.41</t>
  </si>
  <si>
    <t>13.66 to 26.43</t>
  </si>
  <si>
    <t>13.51 to 26.28</t>
  </si>
  <si>
    <t>-6.539 to 6.233</t>
  </si>
  <si>
    <t xml:space="preserve">mouse # </t>
  </si>
  <si>
    <t>Density density from (ii)</t>
  </si>
  <si>
    <t>IRI cancer cells</t>
  </si>
  <si>
    <t>Contralateral cancer cells</t>
  </si>
  <si>
    <t>-27.24 to 17.56</t>
  </si>
  <si>
    <t>-22.71 to 22.09</t>
  </si>
  <si>
    <t>-20.85 to 23.95</t>
  </si>
  <si>
    <t>-17.87 to 26.93</t>
  </si>
  <si>
    <t>-16.01 to 28.79</t>
  </si>
  <si>
    <t>-20.54 to 24.26</t>
  </si>
  <si>
    <t>-27.05 to 14.42</t>
  </si>
  <si>
    <t>-33.13 to 8.342</t>
  </si>
  <si>
    <t>-24.46 to 17.01</t>
  </si>
  <si>
    <t>-26.82 to 14.65</t>
  </si>
  <si>
    <t>-18.15 to 23.33</t>
  </si>
  <si>
    <t>-12.06 to 29.41</t>
  </si>
  <si>
    <t>-27.92 to 17.41</t>
  </si>
  <si>
    <t>-42.18 to 3.151</t>
  </si>
  <si>
    <t>-30.44 to 14.89</t>
  </si>
  <si>
    <t>-36.93 to 8.408</t>
  </si>
  <si>
    <t>-25.18 to 20.15</t>
  </si>
  <si>
    <t>-10.92 to 34.41</t>
  </si>
  <si>
    <t>necrotic area</t>
  </si>
  <si>
    <t>t=4.265, df=3.000</t>
  </si>
  <si>
    <t>-31.41 to 5.390</t>
  </si>
  <si>
    <t>-26.89 to 9.911</t>
  </si>
  <si>
    <t>-28.92 to 7.885</t>
  </si>
  <si>
    <t>-13.88 to 22.92</t>
  </si>
  <si>
    <t>-15.91 to 20.90</t>
  </si>
  <si>
    <t>-20.43 to 16.38</t>
  </si>
  <si>
    <t>F test to compare variances</t>
  </si>
  <si>
    <t>F, DFn, Dfd</t>
  </si>
  <si>
    <t>Data analyzed</t>
  </si>
  <si>
    <t>Sample size, column A</t>
  </si>
  <si>
    <t>Sample size, column B</t>
  </si>
  <si>
    <t>t=3.159, df=4.639</t>
  </si>
  <si>
    <t>2.013 to 22.12</t>
  </si>
  <si>
    <t>t=6.016, df=4.592</t>
  </si>
  <si>
    <t>7.347 to 18.85</t>
  </si>
  <si>
    <t>t=7.826, df=4.202</t>
  </si>
  <si>
    <t>9.564 to 19.78</t>
  </si>
  <si>
    <t>sgRNA injection kidney</t>
  </si>
  <si>
    <t>contralateral kidney</t>
  </si>
  <si>
    <t>t=7.044, df=2.000</t>
  </si>
  <si>
    <t>1.977 ± 0.2806</t>
  </si>
  <si>
    <t>0.7693 to 3.184</t>
  </si>
  <si>
    <t>Infinity, 2, 2</t>
  </si>
  <si>
    <t>t=13.32, df=2.000</t>
  </si>
  <si>
    <t>-1.443 ± 0.1084</t>
  </si>
  <si>
    <t>-1.910 to -0.9770</t>
  </si>
  <si>
    <t>-4.514 ± 1.059</t>
  </si>
  <si>
    <t>-7.883 to -1.146</t>
  </si>
  <si>
    <t>497965, 3, 3</t>
  </si>
  <si>
    <t>t=0.1169, df=8</t>
  </si>
  <si>
    <t>0.04592 ± 0.3927</t>
  </si>
  <si>
    <t>-0.8596 to 0.9514</t>
  </si>
  <si>
    <t>1.116, 4, 4</t>
  </si>
  <si>
    <t>12.44, 4, 4</t>
  </si>
  <si>
    <t>2.229, 4, 4</t>
  </si>
  <si>
    <t>collagen 1</t>
  </si>
  <si>
    <t>39.56, 4, 4</t>
  </si>
  <si>
    <t>13.44, 4, 4</t>
  </si>
  <si>
    <t>24h</t>
  </si>
  <si>
    <t>48h</t>
  </si>
  <si>
    <t>15.20 ± 4.898</t>
  </si>
  <si>
    <t>3.905 to 26.49</t>
  </si>
  <si>
    <t>3.551, 4, 4</t>
  </si>
  <si>
    <t>Fig. 2B Relative percentage of dysplasia region in kidney (%)</t>
  </si>
  <si>
    <t>Fig.2C Kidney weight /body weight (%)</t>
  </si>
  <si>
    <t>Fig. 2E Relative percentage of VHL postive region in kidney (%)</t>
  </si>
  <si>
    <t>Fig.3B Kidney weight /body weight (%)</t>
  </si>
  <si>
    <t>Fig.3D Relative percentage of dysplasia region in kidney</t>
  </si>
  <si>
    <t>Fig.3E Relative percentage of  tumor region in kidney</t>
  </si>
  <si>
    <t>Fig. 3G Percent Sirus Red positive area/visual field (200X)</t>
  </si>
  <si>
    <t>Fig. 3I Percent of  interstitial fibrosis/visual field (200X)</t>
  </si>
  <si>
    <t>Fig. 3K  Percent collagen I positive area per visual field (200X)</t>
  </si>
  <si>
    <t>Fig. 3M Percent a-SMA postive area/visual field (200X)</t>
  </si>
  <si>
    <t>Fig. 3O Percent FSP-1 postive area/visual field (200X)</t>
  </si>
  <si>
    <t>Fig.3Q Percent CD31 postive area/visual field (200X)</t>
  </si>
  <si>
    <t>Fig.4B All cytokine quantifications</t>
  </si>
  <si>
    <t>Fig.4C CXCL1 cytokine levels</t>
  </si>
  <si>
    <t>Fig.4F Percent CXCL1 postive area/visual field (200X)</t>
  </si>
  <si>
    <t>Fig.4G Percent CXCR2 postive area/visual field (200X)</t>
  </si>
  <si>
    <r>
      <t>Fig.4H Relative</t>
    </r>
    <r>
      <rPr>
        <b/>
        <i/>
        <sz val="14"/>
        <color theme="1"/>
        <rFont val="Arial"/>
        <family val="2"/>
      </rPr>
      <t xml:space="preserve"> Cxcl1</t>
    </r>
    <r>
      <rPr>
        <b/>
        <sz val="14"/>
        <color theme="1"/>
        <rFont val="Arial"/>
        <family val="2"/>
      </rPr>
      <t xml:space="preserve"> mRNA levels</t>
    </r>
  </si>
  <si>
    <r>
      <t>Fig.4I Relative</t>
    </r>
    <r>
      <rPr>
        <b/>
        <i/>
        <sz val="14"/>
        <color theme="1"/>
        <rFont val="Arial"/>
        <family val="2"/>
      </rPr>
      <t xml:space="preserve"> Cxcr2</t>
    </r>
    <r>
      <rPr>
        <b/>
        <sz val="14"/>
        <color theme="1"/>
        <rFont val="Arial"/>
        <family val="2"/>
      </rPr>
      <t xml:space="preserve"> mRNA levels</t>
    </r>
  </si>
  <si>
    <t>Fig.4J Effect of anti-CXCR2 antibody treatment on cell survivial on IRI kidney</t>
  </si>
  <si>
    <t>Fig.4K Effect of anti-CXCR2 antibody treatment on cell survivial on contralatral kidney</t>
  </si>
  <si>
    <t>Fig.5D Percent CD3 postive area/visual field (200X)</t>
  </si>
  <si>
    <t>Fig.6B Relative percentage of tumor region in kidney (%)</t>
  </si>
  <si>
    <t>Fig. 6I Percent CD3 postive area/visual field (200X)</t>
  </si>
  <si>
    <t>Fig.1H Percent of Sirus Red positive area per visual field (200X)</t>
  </si>
  <si>
    <t>Fig.1H Percent of interstitial fibrosis per visual field (200X)</t>
  </si>
  <si>
    <t>Fig.1H Percent collagen I positive area per visual field (200X)</t>
  </si>
  <si>
    <t>Fig.1H Percent of a-SMA positive area per visual field (200X)</t>
  </si>
  <si>
    <t>Fig.6C Relative percentage of dysplasia region in kidney (%)</t>
  </si>
  <si>
    <t>Dysplastic
cells; Contralateral</t>
  </si>
  <si>
    <t>Dysplastic 
cells; IRI</t>
  </si>
  <si>
    <t>Fibroblast;
Contralateral</t>
  </si>
  <si>
    <t>Dysplastic cells; 
Contralateral</t>
  </si>
  <si>
    <t xml:space="preserve">Fig.1F Relative percentage of dysplasia region </t>
  </si>
  <si>
    <t>&lt;0.0001</t>
  </si>
  <si>
    <t>****</t>
  </si>
  <si>
    <t>GPPY</t>
  </si>
  <si>
    <r>
      <t>GPPY</t>
    </r>
    <r>
      <rPr>
        <sz val="12"/>
        <rFont val="Arial"/>
        <family val="2"/>
      </rPr>
      <t>,control sgRNA</t>
    </r>
  </si>
  <si>
    <r>
      <t>GPPY</t>
    </r>
    <r>
      <rPr>
        <sz val="12"/>
        <rFont val="Arial"/>
        <family val="2"/>
      </rPr>
      <t>,VHL sgRNA</t>
    </r>
  </si>
  <si>
    <t>GPPY vs. WT</t>
  </si>
  <si>
    <t>GPPY vs. GPPY</t>
  </si>
  <si>
    <t>WT vs. GPPY</t>
  </si>
  <si>
    <t xml:space="preserve">GPPY,Injuried kidney 	</t>
  </si>
  <si>
    <t xml:space="preserve">GPPY,Contralateral kidney 	</t>
  </si>
  <si>
    <t>GPPY,Contralateral</t>
  </si>
  <si>
    <t>GPPY, IRI</t>
  </si>
  <si>
    <t>GPPY, Contralateral</t>
  </si>
  <si>
    <t>One-tailed</t>
  </si>
  <si>
    <t>t=3.899, df=2.030</t>
  </si>
  <si>
    <t>4.079 ± 1.046</t>
  </si>
  <si>
    <t>-0.3585 to 8.516</t>
  </si>
  <si>
    <t>131.4, 2, 2</t>
  </si>
  <si>
    <t>Dunn's multiple comparisons test</t>
  </si>
  <si>
    <t>Mean rank diff.</t>
  </si>
  <si>
    <t>-15.54 to -5.372</t>
  </si>
  <si>
    <t>3.443 to 13.61</t>
  </si>
  <si>
    <t>0.6802 to 10.85</t>
  </si>
  <si>
    <t>13.90 to 24.07</t>
  </si>
  <si>
    <t>11.14 to 21.31</t>
  </si>
  <si>
    <t>-7.847 to 2.322</t>
  </si>
  <si>
    <t xml:space="preserve">sgRNA kidney dysplasia in GPPY groups </t>
  </si>
  <si>
    <t>Weeks</t>
  </si>
  <si>
    <t>0.2154 (L881)</t>
  </si>
  <si>
    <t>0 (Q627)</t>
  </si>
  <si>
    <t>5.1938 (L756)</t>
  </si>
  <si>
    <t>8.5364 (N92)</t>
  </si>
  <si>
    <t>3.8025 (N99)</t>
  </si>
  <si>
    <t>4.0379 (N95)</t>
  </si>
  <si>
    <t>12.3347 (S550)</t>
  </si>
  <si>
    <t>0 (Y760)</t>
  </si>
  <si>
    <t>14.3728 (N117)</t>
  </si>
  <si>
    <t>0.3521(Q624)</t>
  </si>
  <si>
    <t>7.6123 (Q622)</t>
  </si>
  <si>
    <t>9.8216 (Q621)</t>
  </si>
  <si>
    <t>1.5536 (L751)</t>
  </si>
  <si>
    <t>3.4021(N157)</t>
  </si>
  <si>
    <t>6.4176 (N192)</t>
  </si>
  <si>
    <t>8.7659 (N107)</t>
  </si>
  <si>
    <t>9.7382 (N90)</t>
  </si>
  <si>
    <t>O390</t>
  </si>
  <si>
    <t>O391</t>
  </si>
  <si>
    <t>O393</t>
  </si>
  <si>
    <t>B921</t>
  </si>
  <si>
    <t>O366</t>
  </si>
  <si>
    <t>O375</t>
  </si>
  <si>
    <t>O373</t>
  </si>
  <si>
    <t>B944</t>
  </si>
  <si>
    <t>B945</t>
  </si>
  <si>
    <t>O371</t>
  </si>
  <si>
    <t>O372</t>
  </si>
  <si>
    <t>B960</t>
  </si>
  <si>
    <t>0.7041 (O390)</t>
  </si>
  <si>
    <t>0.8837 (O391)</t>
  </si>
  <si>
    <t>0.9762 (O393)</t>
  </si>
  <si>
    <t>0.8424 (B921)</t>
  </si>
  <si>
    <t>1.0636 (O366)</t>
  </si>
  <si>
    <t>0.8322 (O373)</t>
  </si>
  <si>
    <t>0.7194 (B944)</t>
  </si>
  <si>
    <t>0.7276 (B945)</t>
  </si>
  <si>
    <t>0.7323 (O371)</t>
  </si>
  <si>
    <t>0.7836 (O372)</t>
  </si>
  <si>
    <t>0.8424 (B960)</t>
  </si>
  <si>
    <t>0.7041 (K16)</t>
  </si>
  <si>
    <t>0.9762 (S660)</t>
  </si>
  <si>
    <t>0.8424 (G256)</t>
  </si>
  <si>
    <t>0.7778 (O304)</t>
  </si>
  <si>
    <t>1.2152 (O328)</t>
  </si>
  <si>
    <t>1.7447 (W026)</t>
  </si>
  <si>
    <t>1.2525 (G275)</t>
  </si>
  <si>
    <t>0.9205 (K16)</t>
  </si>
  <si>
    <t>1.0513 (S660)</t>
  </si>
  <si>
    <t>0.7862 (G256)</t>
  </si>
  <si>
    <t>0.7602 (O304)</t>
  </si>
  <si>
    <t>1.3249 (O328)</t>
  </si>
  <si>
    <t>1.2681 (B992)</t>
  </si>
  <si>
    <t>K16</t>
  </si>
  <si>
    <t>S660</t>
  </si>
  <si>
    <t>W72</t>
  </si>
  <si>
    <t>K18</t>
  </si>
  <si>
    <t>Q622</t>
  </si>
  <si>
    <t>Q624</t>
  </si>
  <si>
    <t>38.21 (N192)</t>
  </si>
  <si>
    <t>19.49 (Q622)</t>
  </si>
  <si>
    <t>43.61 (Q624)</t>
  </si>
  <si>
    <t>20.19 (W031)</t>
  </si>
  <si>
    <t>38.29 (Q619)</t>
  </si>
  <si>
    <t>26.18 (Q623)</t>
  </si>
  <si>
    <t>157.28 (O304)</t>
  </si>
  <si>
    <t>W021</t>
  </si>
  <si>
    <t>W022</t>
  </si>
  <si>
    <t>W026</t>
  </si>
  <si>
    <t>G275</t>
  </si>
  <si>
    <t>G226</t>
  </si>
  <si>
    <t>N97</t>
  </si>
  <si>
    <t>N199</t>
  </si>
  <si>
    <t>S546</t>
  </si>
  <si>
    <t>0 (B995)</t>
  </si>
  <si>
    <t>0 (B996)</t>
  </si>
  <si>
    <t>0 (G274)</t>
  </si>
  <si>
    <t>0 (G266)</t>
  </si>
  <si>
    <t>0 (G237)</t>
  </si>
  <si>
    <t>0 (G241)</t>
  </si>
  <si>
    <t>0 (G233)</t>
  </si>
  <si>
    <t>0 (G264)</t>
  </si>
  <si>
    <t>0 (G265)</t>
  </si>
  <si>
    <t>0 (B986)</t>
  </si>
  <si>
    <t>0 (G242)</t>
  </si>
  <si>
    <t>11.4092 (G264)</t>
  </si>
  <si>
    <t>7.3733 (G265)</t>
  </si>
  <si>
    <t>8.2021 (B986)</t>
  </si>
  <si>
    <t>13.9017 (G264)</t>
  </si>
  <si>
    <t>3.1022 (G265)</t>
  </si>
  <si>
    <t>G264</t>
  </si>
  <si>
    <t>G265</t>
  </si>
  <si>
    <t>B986</t>
  </si>
  <si>
    <t>G240</t>
  </si>
  <si>
    <t>G242</t>
  </si>
  <si>
    <t>L756</t>
  </si>
  <si>
    <t>L881</t>
  </si>
  <si>
    <t>Q627</t>
  </si>
  <si>
    <t>L763</t>
  </si>
  <si>
    <t>L750</t>
  </si>
  <si>
    <t>N195</t>
  </si>
  <si>
    <t>W031</t>
  </si>
  <si>
    <t>Q619</t>
  </si>
  <si>
    <t>Q623</t>
  </si>
  <si>
    <t>W016</t>
  </si>
  <si>
    <t>9.2415 (W016)</t>
  </si>
  <si>
    <t>1.0636 (O306)</t>
  </si>
  <si>
    <t>0.7301 (O306)</t>
  </si>
  <si>
    <t>0 (W72)</t>
  </si>
  <si>
    <t>0 (S660)</t>
  </si>
  <si>
    <t>0 (O306)</t>
  </si>
  <si>
    <t>0 (O304)</t>
  </si>
  <si>
    <t>0 (O328)</t>
  </si>
  <si>
    <t>0 (B992)</t>
  </si>
  <si>
    <t>0 (K16)</t>
  </si>
  <si>
    <t>3.3621 (W72)</t>
  </si>
  <si>
    <t>16.6717 (K18)</t>
  </si>
  <si>
    <t>11.0373 (W021)</t>
  </si>
  <si>
    <t>5.8382 (W022)</t>
  </si>
  <si>
    <t>10.5475 (W026)</t>
  </si>
  <si>
    <t>7.9068 (G275)</t>
  </si>
  <si>
    <t>0 (G256)</t>
  </si>
  <si>
    <t>6.1065 (G275)</t>
  </si>
  <si>
    <t>17.4794 (W026)</t>
  </si>
  <si>
    <t>10.9302 (K18)</t>
  </si>
  <si>
    <t>8.6742 (W021)</t>
  </si>
  <si>
    <t>8.0934 (W022)</t>
  </si>
  <si>
    <t>6.6308 (W026)</t>
  </si>
  <si>
    <t>0 (G275)</t>
  </si>
  <si>
    <t>8.9326 (W72)</t>
  </si>
  <si>
    <t>31.4987 (K18)</t>
  </si>
  <si>
    <t>30.5725 (W022)</t>
  </si>
  <si>
    <t>24.4281 (W026)</t>
  </si>
  <si>
    <t>21.32 (N199)</t>
  </si>
  <si>
    <t>68.65 (B992)</t>
  </si>
  <si>
    <t>91.76 (O306)</t>
  </si>
  <si>
    <t>649.38 (W021)</t>
  </si>
  <si>
    <t>O304</t>
  </si>
  <si>
    <t>B992</t>
  </si>
  <si>
    <t>0.8837 (O301)</t>
  </si>
  <si>
    <t>O328</t>
  </si>
  <si>
    <t>45.57 (O328)</t>
  </si>
  <si>
    <t>0 (G263)</t>
  </si>
  <si>
    <t>0 (G259)</t>
  </si>
  <si>
    <t>1.1183 (G260)</t>
  </si>
  <si>
    <t>0 (B997)</t>
  </si>
  <si>
    <t>0 (G262)</t>
  </si>
  <si>
    <t>5.1749 (G260)</t>
  </si>
  <si>
    <t>4.2413 (B997)</t>
  </si>
  <si>
    <t>B998</t>
  </si>
  <si>
    <t>O374</t>
  </si>
  <si>
    <t>G260</t>
  </si>
  <si>
    <t>B997</t>
  </si>
  <si>
    <t>G262</t>
  </si>
  <si>
    <t>5.7001 (G260)</t>
  </si>
  <si>
    <t>11.1619 (B997)</t>
  </si>
  <si>
    <t>5.5122 (G262)</t>
  </si>
  <si>
    <t>9.1064 (B997)</t>
  </si>
  <si>
    <t>15.4115 (G262)</t>
  </si>
  <si>
    <t>1.0945 (L763)</t>
  </si>
  <si>
    <t>1.1773 (L750)</t>
  </si>
  <si>
    <t>1.0552 (G105)</t>
  </si>
  <si>
    <t>1.2028 (N89)</t>
  </si>
  <si>
    <t>1.2845 (N91)</t>
  </si>
  <si>
    <t>1.1623 (N93)</t>
  </si>
  <si>
    <t>0.7041 (N97)</t>
  </si>
  <si>
    <t>0.8837 (N121)</t>
  </si>
  <si>
    <t>0.9762 (N195)</t>
  </si>
  <si>
    <t>0.8432 (N199)</t>
  </si>
  <si>
    <t>0.7424 (W031)</t>
  </si>
  <si>
    <t>0.6862 (W033)</t>
  </si>
  <si>
    <t>0.7304 (Q619)</t>
  </si>
  <si>
    <t>1.1602 (Q623)</t>
  </si>
  <si>
    <t>0.6249 (S501)</t>
  </si>
  <si>
    <t>1.776 (L756)</t>
  </si>
  <si>
    <t>1.4056 (L881)</t>
  </si>
  <si>
    <t>1.2843 (Q624)</t>
  </si>
  <si>
    <t>1.6568 (N96)</t>
  </si>
  <si>
    <t>1.6407 (N99)</t>
  </si>
  <si>
    <t>1.2633 (N146)</t>
  </si>
  <si>
    <t>1.4663 (N192)</t>
  </si>
  <si>
    <t>1.7064 (Q622)</t>
  </si>
  <si>
    <t>1.6404 (Q621)</t>
  </si>
  <si>
    <t>1.3839 (S546)</t>
  </si>
  <si>
    <t>1.6444 (W016)</t>
  </si>
  <si>
    <t>0 (O390)</t>
  </si>
  <si>
    <t>0 (O391)</t>
  </si>
  <si>
    <t>0 (O393)</t>
  </si>
  <si>
    <t>0 (O373)</t>
  </si>
  <si>
    <t>0 (B944)</t>
  </si>
  <si>
    <t>0 (B945)</t>
  </si>
  <si>
    <t>0.3132 (B921)</t>
  </si>
  <si>
    <t>0.1281 (O375)</t>
  </si>
  <si>
    <t>0 (B921)</t>
  </si>
  <si>
    <t>0.1553(O366)</t>
  </si>
  <si>
    <t>0.2918 (O375)</t>
  </si>
  <si>
    <t>2.5365 (B960)</t>
  </si>
  <si>
    <t xml:space="preserve"> 4.0132 (O371)</t>
  </si>
  <si>
    <t>6.1281 (O372)</t>
  </si>
  <si>
    <t>0.3138 (S549)</t>
  </si>
  <si>
    <t>0 (Y761)</t>
  </si>
  <si>
    <t>0 (S546)</t>
  </si>
  <si>
    <t>0 (N154)</t>
  </si>
  <si>
    <t>0 (N146)</t>
  </si>
  <si>
    <t xml:space="preserve"> 0 (G240)</t>
  </si>
  <si>
    <t>2.1092 (G226)</t>
  </si>
  <si>
    <t>6.8936 (G226)</t>
  </si>
  <si>
    <t>15.6035 (G226)</t>
  </si>
  <si>
    <t>0 (G226)</t>
  </si>
  <si>
    <t>12.7329 (G226)</t>
  </si>
  <si>
    <t>429.87 (W026)</t>
  </si>
  <si>
    <t>WT vs. Vector control</t>
  </si>
  <si>
    <t>-0.2784 to 0.4104</t>
  </si>
  <si>
    <r>
      <t xml:space="preserve">WT vs. </t>
    </r>
    <r>
      <rPr>
        <i/>
        <sz val="14"/>
        <rFont val="Arial"/>
        <family val="2"/>
      </rPr>
      <t xml:space="preserve">Vhl </t>
    </r>
    <r>
      <rPr>
        <sz val="14"/>
        <rFont val="Arial"/>
        <family val="2"/>
      </rPr>
      <t>sgRNA1</t>
    </r>
  </si>
  <si>
    <t>0.1327 to 0.8216</t>
  </si>
  <si>
    <r>
      <t xml:space="preserve">WT vs. </t>
    </r>
    <r>
      <rPr>
        <i/>
        <sz val="14"/>
        <rFont val="Arial"/>
        <family val="2"/>
      </rPr>
      <t xml:space="preserve">Vhl </t>
    </r>
    <r>
      <rPr>
        <sz val="14"/>
        <rFont val="Arial"/>
        <family val="2"/>
      </rPr>
      <t>sgRNA2</t>
    </r>
  </si>
  <si>
    <t>0.2505 to 0.9393</t>
  </si>
  <si>
    <r>
      <t xml:space="preserve">WT vs. </t>
    </r>
    <r>
      <rPr>
        <i/>
        <sz val="14"/>
        <rFont val="Arial"/>
        <family val="2"/>
      </rPr>
      <t>Vhl</t>
    </r>
    <r>
      <rPr>
        <sz val="14"/>
        <rFont val="Arial"/>
        <family val="2"/>
      </rPr>
      <t xml:space="preserve"> sgRNA3</t>
    </r>
  </si>
  <si>
    <t>0.3276 to 1.016</t>
  </si>
  <si>
    <r>
      <t xml:space="preserve">Vector control vs. </t>
    </r>
    <r>
      <rPr>
        <i/>
        <sz val="14"/>
        <rFont val="Arial"/>
        <family val="2"/>
      </rPr>
      <t xml:space="preserve">Vhl </t>
    </r>
    <r>
      <rPr>
        <sz val="14"/>
        <rFont val="Arial"/>
        <family val="2"/>
      </rPr>
      <t>sgRNA1</t>
    </r>
  </si>
  <si>
    <t>0.06671 to 0.7556</t>
  </si>
  <si>
    <r>
      <t xml:space="preserve">Vector control vs. </t>
    </r>
    <r>
      <rPr>
        <i/>
        <sz val="14"/>
        <rFont val="Arial"/>
        <family val="2"/>
      </rPr>
      <t xml:space="preserve">Vhl </t>
    </r>
    <r>
      <rPr>
        <sz val="14"/>
        <rFont val="Arial"/>
        <family val="2"/>
      </rPr>
      <t>sgRNA2</t>
    </r>
  </si>
  <si>
    <t>0.1845 to 0.8733</t>
  </si>
  <si>
    <r>
      <t xml:space="preserve">Vector control vs. </t>
    </r>
    <r>
      <rPr>
        <i/>
        <sz val="14"/>
        <rFont val="Arial"/>
        <family val="2"/>
      </rPr>
      <t>Vhl</t>
    </r>
    <r>
      <rPr>
        <sz val="14"/>
        <rFont val="Arial"/>
        <family val="2"/>
      </rPr>
      <t xml:space="preserve"> sgRNA3</t>
    </r>
  </si>
  <si>
    <t>0.2616 to 0.9504</t>
  </si>
  <si>
    <r>
      <t xml:space="preserve">Vhl </t>
    </r>
    <r>
      <rPr>
        <sz val="14"/>
        <rFont val="Arial"/>
        <family val="2"/>
      </rPr>
      <t xml:space="preserve">sgRNA1 vs. </t>
    </r>
    <r>
      <rPr>
        <i/>
        <sz val="14"/>
        <rFont val="Arial"/>
        <family val="2"/>
      </rPr>
      <t xml:space="preserve">Vhl </t>
    </r>
    <r>
      <rPr>
        <sz val="14"/>
        <rFont val="Arial"/>
        <family val="2"/>
      </rPr>
      <t>sgRNA2</t>
    </r>
  </si>
  <si>
    <t>-0.2267 to 0.4622</t>
  </si>
  <si>
    <r>
      <t xml:space="preserve">Vhl </t>
    </r>
    <r>
      <rPr>
        <sz val="14"/>
        <rFont val="Arial"/>
        <family val="2"/>
      </rPr>
      <t xml:space="preserve">sgRNA1 vs. </t>
    </r>
    <r>
      <rPr>
        <i/>
        <sz val="14"/>
        <rFont val="Arial"/>
        <family val="2"/>
      </rPr>
      <t>Vhl</t>
    </r>
    <r>
      <rPr>
        <sz val="14"/>
        <rFont val="Arial"/>
        <family val="2"/>
      </rPr>
      <t xml:space="preserve"> sgRNA3</t>
    </r>
  </si>
  <si>
    <t>-0.1496 to 0.5393</t>
  </si>
  <si>
    <r>
      <t xml:space="preserve">Vhl </t>
    </r>
    <r>
      <rPr>
        <sz val="14"/>
        <rFont val="Arial"/>
        <family val="2"/>
      </rPr>
      <t xml:space="preserve">sgRNA2 vs. </t>
    </r>
    <r>
      <rPr>
        <i/>
        <sz val="14"/>
        <rFont val="Arial"/>
        <family val="2"/>
      </rPr>
      <t>Vhl</t>
    </r>
    <r>
      <rPr>
        <sz val="14"/>
        <rFont val="Arial"/>
        <family val="2"/>
      </rPr>
      <t xml:space="preserve"> sgRNA3</t>
    </r>
  </si>
  <si>
    <t>-0.2673 to 0.4215</t>
  </si>
  <si>
    <t>22.8873 (O305)</t>
  </si>
  <si>
    <t>9.8209 (O305)</t>
  </si>
  <si>
    <t>16.8648 (O305)</t>
  </si>
  <si>
    <t>0 (O305)</t>
  </si>
  <si>
    <t>0 (O301)</t>
  </si>
  <si>
    <t>1.1139 (O301)</t>
  </si>
  <si>
    <t>22.28 (W016)</t>
  </si>
  <si>
    <t>O305</t>
  </si>
  <si>
    <t>Statistical comparisons were performed based on Delta Delta Ct values in each group </t>
  </si>
  <si>
    <t>CXCL1 qPCR delta delta CT value</t>
  </si>
  <si>
    <t>CXCR2 qPCR delta delta CT value</t>
  </si>
  <si>
    <t>cd68 WT vs GPPY IRI</t>
  </si>
  <si>
    <t>t=10.18, df=4.167</t>
  </si>
  <si>
    <t>14.29 ± 1.404</t>
  </si>
  <si>
    <t>10.45 to 18.12</t>
  </si>
  <si>
    <t>cd68 WT vs GPPY Contralateral</t>
  </si>
  <si>
    <t>t=9.371, df=4.388</t>
  </si>
  <si>
    <t>14.67 ± 1.566</t>
  </si>
  <si>
    <t>10.47 to 18.87</t>
  </si>
  <si>
    <t>t=0.3556, df=8</t>
  </si>
  <si>
    <t>0.7348 ± 2.066</t>
  </si>
  <si>
    <t>-4.030 to 5.499</t>
  </si>
  <si>
    <t>cd68 GPPY IRI vs GPPY Contralateral</t>
  </si>
  <si>
    <t>kidney weight to body weight WT vs GPPY IRI</t>
  </si>
  <si>
    <t>t=5.458, df=8.746</t>
  </si>
  <si>
    <t>0.9499 ± 0.1740</t>
  </si>
  <si>
    <t>0.5544 to 1.345</t>
  </si>
  <si>
    <t>7.889, 7, 7</t>
  </si>
  <si>
    <t>kidney weight to body weight WT vs GPPY Contralateral</t>
  </si>
  <si>
    <t>kidney weight to body weight GPPY IRI vs GPPY Contralateral</t>
  </si>
  <si>
    <t>t=2.375, df=7.885</t>
  </si>
  <si>
    <t>1.594 ± 0.6711</t>
  </si>
  <si>
    <t>0.04229 to 3.145</t>
  </si>
  <si>
    <t>15.76, 7, 7</t>
  </si>
  <si>
    <t>t=3.754, df=7.221</t>
  </si>
  <si>
    <t>2.462 ± 0.6559</t>
  </si>
  <si>
    <t>0.9210 to 4.004</t>
  </si>
  <si>
    <t>63.23, 7, 7</t>
  </si>
  <si>
    <t>Fig.6E Percent FSP-1 postive area/visual field (200X)</t>
  </si>
  <si>
    <t>0.84 (B992)</t>
  </si>
  <si>
    <t>5.4176 (O323)</t>
  </si>
  <si>
    <t>10.5101 (G242)</t>
  </si>
  <si>
    <t>4.2308 (G240)</t>
  </si>
  <si>
    <t>0 (G258)</t>
  </si>
  <si>
    <t>Tumor region analysis</t>
  </si>
  <si>
    <t>Dysplasia region analysis</t>
  </si>
  <si>
    <t>CXCR2 FSP-1</t>
  </si>
  <si>
    <t>CXCR2 Ly6G</t>
  </si>
  <si>
    <t>t=3.744, df=8</t>
  </si>
  <si>
    <t>13.20 ± 3.526</t>
  </si>
  <si>
    <t>5.069 to 21.33</t>
  </si>
  <si>
    <t>4.934, 4, 4</t>
  </si>
  <si>
    <t>6.1280 (N96)</t>
  </si>
  <si>
    <t>6.1280 (O303)</t>
  </si>
  <si>
    <t xml:space="preserve">Contralateral kidney 	</t>
  </si>
  <si>
    <t>7.9231 (G275)</t>
  </si>
  <si>
    <t>16.1733 (W021)</t>
  </si>
  <si>
    <t>23.9796 (W021)</t>
  </si>
  <si>
    <t>7.7834 (W72)</t>
  </si>
  <si>
    <t xml:space="preserve"> </t>
  </si>
  <si>
    <t>6.9886 (B986)</t>
  </si>
  <si>
    <t>8.9871 (G242)</t>
  </si>
  <si>
    <t>4.9676 (G240)</t>
  </si>
  <si>
    <t>1.5159 (N95)</t>
  </si>
  <si>
    <t>1.9389 (N117)</t>
  </si>
  <si>
    <t>1.3483 (W72)</t>
  </si>
  <si>
    <t>2.5915 (O305)</t>
  </si>
  <si>
    <t>4.3839 (O305)</t>
  </si>
  <si>
    <t>1.4668 (W72)</t>
  </si>
  <si>
    <t>3.1702 (W022)</t>
  </si>
  <si>
    <t>1.8444 (G275)</t>
  </si>
  <si>
    <t>2.6405 (G226)</t>
  </si>
  <si>
    <t>5.7064 (W021)</t>
  </si>
  <si>
    <t>2.0633 (W026)</t>
  </si>
  <si>
    <t>25.4627 (K18)</t>
  </si>
  <si>
    <t>13.5912 (W022)</t>
  </si>
  <si>
    <t>6.3801 (K18)</t>
  </si>
  <si>
    <t>2.2594 (K18)</t>
  </si>
  <si>
    <t>2.0195 (W021)</t>
  </si>
  <si>
    <t>1.5791 (W022)</t>
  </si>
  <si>
    <t>568.64 (W022)</t>
  </si>
  <si>
    <t>282.98 (G226)</t>
  </si>
  <si>
    <t>5.0234 (B998)</t>
  </si>
  <si>
    <t>21.3578 (B998)</t>
  </si>
  <si>
    <t>3.9972 (O374)</t>
  </si>
  <si>
    <t>15.6412 (O374)</t>
  </si>
  <si>
    <t>15.8315 (B998)</t>
  </si>
  <si>
    <t>9.2817 (O374)</t>
  </si>
  <si>
    <t>18.1632 (B998)</t>
  </si>
  <si>
    <t>13.8241 (O374)</t>
  </si>
  <si>
    <t>23.8924 (G260)</t>
  </si>
  <si>
    <t>dysplasia  cells</t>
  </si>
  <si>
    <t>Contralateral fibroblasts</t>
  </si>
  <si>
    <t>GPPY fibroblasts</t>
  </si>
  <si>
    <t>-8.804 to -1.503</t>
  </si>
  <si>
    <t>-3.517 to 3.784</t>
  </si>
  <si>
    <t>-15.42 to -8.124</t>
  </si>
  <si>
    <t>1.636 to 8.937</t>
  </si>
  <si>
    <t>-10.27 to -2.970</t>
  </si>
  <si>
    <t>-15.56 to -8.257</t>
  </si>
  <si>
    <t>-1.886 to 5.847</t>
  </si>
  <si>
    <t>-13.97 to -6.237</t>
  </si>
  <si>
    <t>-12.69 to -4.959</t>
  </si>
  <si>
    <t>-15.95 to -8.217</t>
  </si>
  <si>
    <t>-14.67 to -6.940</t>
  </si>
  <si>
    <t>-2.589 to 5.144</t>
  </si>
  <si>
    <t>0.8178 (N194)</t>
  </si>
  <si>
    <t>1.0432 (W141)</t>
  </si>
  <si>
    <t>0.6144 (N156)</t>
  </si>
  <si>
    <t>0.9853 (N155)</t>
  </si>
  <si>
    <t>0.9245 (G104)</t>
  </si>
  <si>
    <t>1.0951 (G103)</t>
  </si>
  <si>
    <t>0.9142 (S562)</t>
  </si>
  <si>
    <t>0.9042 (G106)</t>
  </si>
  <si>
    <t>1.9151 (S550)</t>
  </si>
  <si>
    <t>1.3895 (S546)</t>
  </si>
  <si>
    <t>1.8234 (O303)</t>
  </si>
  <si>
    <t>1.5325 (O323)</t>
  </si>
  <si>
    <t>1.3248 (S657)</t>
  </si>
  <si>
    <t>0.7563 (FW005)</t>
  </si>
  <si>
    <t>1.1313 (H177)</t>
  </si>
  <si>
    <t>0.8014 (H185)</t>
  </si>
  <si>
    <t>0 (O366)</t>
  </si>
  <si>
    <t>0.2553 (O371)</t>
  </si>
  <si>
    <t>0.1764 (O372)</t>
  </si>
  <si>
    <t>0.0797 (B960)</t>
  </si>
  <si>
    <t>kidney weight/body weight(%)</t>
  </si>
  <si>
    <t>1.0092 (Y761)</t>
  </si>
  <si>
    <t>1.0622 (S549)</t>
  </si>
  <si>
    <t>0.8033 (Q627)</t>
  </si>
  <si>
    <t>0.8153 (N98)</t>
  </si>
  <si>
    <t>0.8418 (Y760)</t>
  </si>
  <si>
    <t>0.8147 (N154)</t>
  </si>
  <si>
    <t>1.2207 (N92)</t>
  </si>
  <si>
    <t>1.3523 (N90)</t>
  </si>
  <si>
    <t>1.0834 (N88)</t>
  </si>
  <si>
    <t>t=5.881, df=41.55</t>
  </si>
  <si>
    <t>0.4467 ± 0.07596</t>
  </si>
  <si>
    <t>0.2934 to 0.6001</t>
  </si>
  <si>
    <t>3.086, 26, 25</t>
  </si>
  <si>
    <t>Control sgRNA injection kidney</t>
  </si>
  <si>
    <t>VHL sgRNA injection kidney</t>
  </si>
  <si>
    <r>
      <t>GPPY</t>
    </r>
    <r>
      <rPr>
        <sz val="12"/>
        <rFont val="Arial"/>
        <family val="2"/>
      </rPr>
      <t>, sgRNA kidney</t>
    </r>
  </si>
  <si>
    <t>GPPY, Contralateral kidney</t>
  </si>
  <si>
    <t>CXCR2 qPCR fibroblast delta delta CT value</t>
  </si>
  <si>
    <t>t=15.88, df=2.000</t>
  </si>
  <si>
    <t>3.013 ± 0.1898</t>
  </si>
  <si>
    <t>2.197 to 3.830</t>
  </si>
  <si>
    <t>Supplementary Fig.7C Percent collagen I positive area per visual field (200X)</t>
  </si>
  <si>
    <t>Supplementary Fig.7E Percent a-SMA postive area/visual field (200X)</t>
  </si>
  <si>
    <t>Supplementary Fig.7G Percent CD31 postive area/visual field (200X)</t>
  </si>
  <si>
    <t>Supplementary Fig.7I Percent CD8 postive area/visual field (200X)</t>
  </si>
  <si>
    <t>Supplementary Fig. 6B Percent CD68 postive area/visual field (200X)</t>
  </si>
  <si>
    <t>Supplementary Fig.6D Percent CD163 postive area/visual field (200X)</t>
  </si>
  <si>
    <t>Fibroblast;
no IRI</t>
  </si>
  <si>
    <r>
      <t>Supplementary Fig. 5F Relative</t>
    </r>
    <r>
      <rPr>
        <b/>
        <i/>
        <sz val="14"/>
        <color theme="1"/>
        <rFont val="Arial"/>
        <family val="2"/>
      </rPr>
      <t xml:space="preserve"> Cxcr2</t>
    </r>
    <r>
      <rPr>
        <b/>
        <sz val="14"/>
        <color theme="1"/>
        <rFont val="Arial"/>
        <family val="2"/>
      </rPr>
      <t xml:space="preserve"> mRNA levels</t>
    </r>
  </si>
  <si>
    <t>Supplementary Fig. 4B Percent necrotic positive area per visual field (200X)</t>
  </si>
  <si>
    <t>Supplementary Fig. 3D Relative percentage of HIF-1a postive area/visual field (200X)</t>
  </si>
  <si>
    <t>Supplementary Fig. 2C Relative indel percentage</t>
  </si>
  <si>
    <r>
      <t xml:space="preserve">Supplementary Fig.2D Relative </t>
    </r>
    <r>
      <rPr>
        <b/>
        <i/>
        <sz val="14"/>
        <color theme="1"/>
        <rFont val="Arial"/>
        <family val="2"/>
      </rPr>
      <t xml:space="preserve">Vhl </t>
    </r>
    <r>
      <rPr>
        <b/>
        <sz val="14"/>
        <color theme="1"/>
        <rFont val="Arial"/>
        <family val="2"/>
      </rPr>
      <t>mRNA levels</t>
    </r>
  </si>
  <si>
    <t>0.7778 (O375)</t>
  </si>
  <si>
    <t>Supplementary Fig.6F Number of CXCR2 and aSMA postive cells/visual field (200X)</t>
  </si>
  <si>
    <t>Supplementary Fig.6H Nmuber of CXCR2 and Vimentin postive cells/visual field (200X)</t>
  </si>
  <si>
    <t>Supplementary Fig.6J Percent of Phospho-p44/42 MAPK (Erk1/2) (Thr202/Tyr204) postive area/visual field (200X)</t>
  </si>
  <si>
    <t>ki67</t>
  </si>
  <si>
    <t>t=3.732, df=8</t>
  </si>
  <si>
    <t>6.621 ± 1.774</t>
  </si>
  <si>
    <t>2.529 to 10.71</t>
  </si>
  <si>
    <t>2.634, 4, 4</t>
  </si>
  <si>
    <t>Supplementary Fig. 4D Percent Ki67 positive area per visual field (200X)</t>
  </si>
  <si>
    <t>Supplementary Fig.2F Relative VHL protein levels with normalization</t>
  </si>
  <si>
    <t xml:space="preserve">Average </t>
  </si>
  <si>
    <t>LY6G</t>
  </si>
  <si>
    <t>Column D</t>
  </si>
  <si>
    <t>Mean of column D</t>
  </si>
  <si>
    <t>Difference between means (D - B) ± SEM</t>
  </si>
  <si>
    <t>Sample size, column D</t>
  </si>
  <si>
    <t>t=5.907, df=6</t>
  </si>
  <si>
    <t>33.42 ± 5.657</t>
  </si>
  <si>
    <t>19.58 to 47.26</t>
  </si>
  <si>
    <t>1.200, 3, 3</t>
  </si>
  <si>
    <t>-41.85 to -18.98</t>
  </si>
  <si>
    <t>1.398 to 24.27</t>
  </si>
  <si>
    <t>0.1480 to 23.02</t>
  </si>
  <si>
    <t>31.81 to 54.69</t>
  </si>
  <si>
    <t>30.56 to 53.44</t>
  </si>
  <si>
    <t>-12.69 to 10.19</t>
  </si>
  <si>
    <t>Fig.6G Number of ly6G positive cells/visual field (200X)</t>
  </si>
  <si>
    <t>Fig.5B Number of ly6G positive cells/visual field (200X)</t>
  </si>
  <si>
    <t>Supplementary Fig.2G Relative VHL protein levels without normalization to β-actin</t>
  </si>
  <si>
    <t>-17.38 to 18.33</t>
  </si>
  <si>
    <t>-19.15 to 16.56</t>
  </si>
  <si>
    <t>-16.87 to 18.84</t>
  </si>
  <si>
    <t>14.66 to 50.37</t>
  </si>
  <si>
    <t>14.60 to 50.31</t>
  </si>
  <si>
    <t>-19.52 to 16.20</t>
  </si>
  <si>
    <t>-16.57 to 19.15</t>
  </si>
  <si>
    <t>-19.62 to 16.09</t>
  </si>
  <si>
    <t>-17.34 to 18.37</t>
  </si>
  <si>
    <t>14.19 to 49.90</t>
  </si>
  <si>
    <t>14.12 to 49.84</t>
  </si>
  <si>
    <t>-19.99 to 15.72</t>
  </si>
  <si>
    <t>-17.04 to 18.67</t>
  </si>
  <si>
    <t>-15.58 to 20.14</t>
  </si>
  <si>
    <t>15.95 to 51.67</t>
  </si>
  <si>
    <t>15.89 to 51.60</t>
  </si>
  <si>
    <t>-18.22 to 17.49</t>
  </si>
  <si>
    <t>-15.27 to 20.44</t>
  </si>
  <si>
    <t>13.67 to 49.39</t>
  </si>
  <si>
    <t>13.61 to 49.32</t>
  </si>
  <si>
    <t>-20.50 to 15.21</t>
  </si>
  <si>
    <t>-17.55 to 18.16</t>
  </si>
  <si>
    <t>-17.92 to 17.79</t>
  </si>
  <si>
    <t>-52.03 to -16.32</t>
  </si>
  <si>
    <t>-49.08 to -13.37</t>
  </si>
  <si>
    <t>-51.97 to -16.26</t>
  </si>
  <si>
    <t>-49.02 to -13.31</t>
  </si>
  <si>
    <t>-14.91 to 20.81</t>
  </si>
  <si>
    <t>6.8340 (S657)</t>
  </si>
  <si>
    <t>Games-Howell's multiple comparisons test</t>
  </si>
  <si>
    <t>-30.34 to 21.53</t>
  </si>
  <si>
    <t>-177.7 to 49.11</t>
  </si>
  <si>
    <t>-844.0 to -68.45</t>
  </si>
  <si>
    <t>-171.0 to 51.20</t>
  </si>
  <si>
    <t>-838.7 to -64.97</t>
  </si>
  <si>
    <t>-757.7 to -26.08</t>
  </si>
  <si>
    <t>Fig.5F Number of CXCR2 and FSP-1 postive cells/visual field (200X)</t>
  </si>
  <si>
    <t>Fig.5H Number CXCR2 and Ly6G postive cells/visual field (200X)</t>
  </si>
  <si>
    <t>-6.217 to 5.523</t>
  </si>
  <si>
    <t>-21.43 to -9.690</t>
  </si>
  <si>
    <t>-6.147 to 5.593</t>
  </si>
  <si>
    <t>-21.08 to -9.343</t>
  </si>
  <si>
    <t>-5.800 to 5.940</t>
  </si>
  <si>
    <t>9.413 to 21.15</t>
  </si>
  <si>
    <t>Supplementary Fig. 4H Percent CXCL1 positive area per visual field (200X)</t>
  </si>
  <si>
    <t>Dunnett's T3 multiple comparisons test</t>
  </si>
  <si>
    <t>113.6 to 798.8</t>
  </si>
  <si>
    <t>110.0 to 793.6</t>
  </si>
  <si>
    <t>67.62 to 716.2</t>
  </si>
  <si>
    <t>D-?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</si>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</sst>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#,##0.0000"/>
    <numFmt numFmtId="167" formatCode="0.000"/>
  </numFmts>
  <fonts count="28"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i/>
      <sz val="14"/>
      <color theme="1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theme="1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6" fillId="0" borderId="1" xfId="0" applyNumberFormat="1" applyFont="1" applyBorder="1"/>
    <xf numFmtId="164" fontId="0" fillId="0" borderId="0" xfId="0" applyNumberFormat="1"/>
    <xf numFmtId="164" fontId="5" fillId="0" borderId="5" xfId="0" applyNumberFormat="1" applyFont="1" applyBorder="1"/>
    <xf numFmtId="164" fontId="5" fillId="0" borderId="0" xfId="0" applyNumberFormat="1" applyFont="1" applyBorder="1"/>
    <xf numFmtId="2" fontId="0" fillId="0" borderId="0" xfId="0" applyNumberFormat="1"/>
    <xf numFmtId="2" fontId="5" fillId="0" borderId="0" xfId="0" applyNumberFormat="1" applyFont="1" applyBorder="1"/>
    <xf numFmtId="0" fontId="0" fillId="0" borderId="0" xfId="0" applyFont="1"/>
    <xf numFmtId="0" fontId="0" fillId="0" borderId="11" xfId="0" applyBorder="1"/>
    <xf numFmtId="2" fontId="5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" fillId="0" borderId="12" xfId="0" applyFont="1" applyBorder="1"/>
    <xf numFmtId="0" fontId="0" fillId="0" borderId="0" xfId="0" applyFill="1"/>
    <xf numFmtId="0" fontId="0" fillId="0" borderId="8" xfId="0" applyBorder="1"/>
    <xf numFmtId="0" fontId="0" fillId="0" borderId="9" xfId="0" applyBorder="1"/>
    <xf numFmtId="2" fontId="6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0" borderId="1" xfId="0" applyFont="1" applyBorder="1"/>
    <xf numFmtId="0" fontId="14" fillId="0" borderId="12" xfId="0" applyFont="1" applyBorder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0" applyNumberFormat="1"/>
    <xf numFmtId="0" fontId="5" fillId="0" borderId="5" xfId="0" applyNumberFormat="1" applyFont="1" applyBorder="1"/>
    <xf numFmtId="0" fontId="5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/>
    </xf>
    <xf numFmtId="0" fontId="5" fillId="0" borderId="0" xfId="0" applyFont="1" applyFill="1"/>
    <xf numFmtId="2" fontId="2" fillId="0" borderId="0" xfId="0" applyNumberFormat="1" applyFont="1" applyFill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7" fillId="0" borderId="0" xfId="0" applyFont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0" fontId="0" fillId="0" borderId="1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0" fontId="13" fillId="0" borderId="15" xfId="0" applyFont="1" applyBorder="1" applyAlignment="1">
      <alignment wrapText="1"/>
    </xf>
    <xf numFmtId="0" fontId="0" fillId="0" borderId="15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0" fillId="0" borderId="0" xfId="0" applyBorder="1"/>
    <xf numFmtId="164" fontId="5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0" xfId="0" applyNumberFormat="1" applyFont="1" applyBorder="1" applyAlignment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2" fontId="10" fillId="0" borderId="1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6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164" fontId="5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/>
    <xf numFmtId="0" fontId="20" fillId="0" borderId="9" xfId="0" applyFont="1" applyBorder="1"/>
    <xf numFmtId="2" fontId="5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5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vertical="center"/>
    </xf>
    <xf numFmtId="0" fontId="8" fillId="0" borderId="0" xfId="0" applyFont="1" applyFill="1"/>
    <xf numFmtId="167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/>
    <xf numFmtId="167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3" fillId="0" borderId="0" xfId="0" applyFont="1"/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21" fillId="0" borderId="7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0" xfId="0" applyFont="1" applyBorder="1"/>
    <xf numFmtId="0" fontId="21" fillId="0" borderId="10" xfId="0" applyFont="1" applyBorder="1" applyAlignment="1">
      <alignment horizontal="left"/>
    </xf>
    <xf numFmtId="0" fontId="21" fillId="0" borderId="12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/>
    <xf numFmtId="0" fontId="22" fillId="0" borderId="0" xfId="0" applyFont="1" applyBorder="1"/>
    <xf numFmtId="0" fontId="15" fillId="0" borderId="0" xfId="0" applyFont="1" applyBorder="1" applyAlignment="1">
      <alignment horizontal="left" vertical="center"/>
    </xf>
    <xf numFmtId="0" fontId="14" fillId="0" borderId="1" xfId="0" applyFont="1" applyBorder="1"/>
    <xf numFmtId="0" fontId="23" fillId="0" borderId="0" xfId="0" applyFont="1"/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center"/>
    </xf>
    <xf numFmtId="0" fontId="0" fillId="0" borderId="5" xfId="0" applyBorder="1"/>
    <xf numFmtId="0" fontId="22" fillId="0" borderId="8" xfId="0" applyFont="1" applyBorder="1"/>
    <xf numFmtId="0" fontId="22" fillId="0" borderId="9" xfId="0" applyFont="1" applyBorder="1"/>
    <xf numFmtId="0" fontId="0" fillId="0" borderId="12" xfId="0" applyBorder="1"/>
    <xf numFmtId="0" fontId="22" fillId="0" borderId="11" xfId="0" applyFont="1" applyBorder="1"/>
    <xf numFmtId="164" fontId="5" fillId="0" borderId="5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2" fontId="5" fillId="0" borderId="2" xfId="0" applyNumberFormat="1" applyFont="1" applyBorder="1" applyAlignment="1"/>
    <xf numFmtId="2" fontId="5" fillId="0" borderId="3" xfId="0" applyNumberFormat="1" applyFont="1" applyBorder="1" applyAlignment="1"/>
    <xf numFmtId="164" fontId="1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64" fontId="5" fillId="0" borderId="5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24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/>
    </xf>
    <xf numFmtId="0" fontId="25" fillId="0" borderId="6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6" xfId="0" applyNumberFormat="1" applyBorder="1"/>
    <xf numFmtId="0" fontId="7" fillId="0" borderId="9" xfId="0" applyFont="1" applyBorder="1"/>
    <xf numFmtId="0" fontId="7" fillId="0" borderId="11" xfId="0" applyFont="1" applyBorder="1"/>
    <xf numFmtId="0" fontId="1" fillId="0" borderId="6" xfId="0" applyFont="1" applyBorder="1"/>
    <xf numFmtId="0" fontId="7" fillId="0" borderId="0" xfId="0" applyFont="1" applyBorder="1"/>
    <xf numFmtId="0" fontId="13" fillId="0" borderId="12" xfId="0" applyFont="1" applyBorder="1" applyAlignment="1"/>
    <xf numFmtId="164" fontId="5" fillId="0" borderId="0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/>
    </xf>
    <xf numFmtId="0" fontId="13" fillId="0" borderId="5" xfId="0" applyFont="1" applyFill="1" applyBorder="1"/>
    <xf numFmtId="0" fontId="0" fillId="0" borderId="8" xfId="0" applyFont="1" applyFill="1" applyBorder="1"/>
    <xf numFmtId="0" fontId="13" fillId="0" borderId="7" xfId="0" applyFont="1" applyBorder="1" applyAlignment="1">
      <alignment horizontal="left"/>
    </xf>
    <xf numFmtId="0" fontId="13" fillId="0" borderId="5" xfId="0" applyFont="1" applyBorder="1"/>
    <xf numFmtId="0" fontId="0" fillId="0" borderId="8" xfId="0" applyFont="1" applyBorder="1"/>
    <xf numFmtId="0" fontId="13" fillId="0" borderId="6" xfId="0" applyFont="1" applyFill="1" applyBorder="1" applyAlignment="1">
      <alignment horizontal="left"/>
    </xf>
    <xf numFmtId="0" fontId="13" fillId="0" borderId="0" xfId="0" applyFont="1" applyFill="1" applyBorder="1"/>
    <xf numFmtId="0" fontId="0" fillId="0" borderId="9" xfId="0" applyFont="1" applyFill="1" applyBorder="1"/>
    <xf numFmtId="0" fontId="13" fillId="0" borderId="6" xfId="0" applyFont="1" applyBorder="1" applyAlignment="1">
      <alignment horizontal="left"/>
    </xf>
    <xf numFmtId="0" fontId="13" fillId="0" borderId="0" xfId="0" applyFont="1" applyBorder="1"/>
    <xf numFmtId="0" fontId="0" fillId="0" borderId="9" xfId="0" applyFont="1" applyBorder="1"/>
    <xf numFmtId="0" fontId="13" fillId="0" borderId="10" xfId="0" applyFont="1" applyBorder="1" applyAlignment="1">
      <alignment horizontal="left"/>
    </xf>
    <xf numFmtId="0" fontId="13" fillId="0" borderId="12" xfId="0" applyFont="1" applyBorder="1"/>
    <xf numFmtId="0" fontId="0" fillId="0" borderId="11" xfId="0" applyFont="1" applyBorder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/>
    <xf numFmtId="164" fontId="5" fillId="0" borderId="13" xfId="0" applyNumberFormat="1" applyFont="1" applyBorder="1"/>
    <xf numFmtId="164" fontId="5" fillId="0" borderId="11" xfId="0" applyNumberFormat="1" applyFont="1" applyBorder="1"/>
    <xf numFmtId="0" fontId="1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13" fillId="0" borderId="11" xfId="0" applyFont="1" applyBorder="1"/>
    <xf numFmtId="2" fontId="8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1" fillId="0" borderId="0" xfId="0" applyNumberFormat="1" applyFont="1" applyBorder="1" applyAlignme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9" xfId="0" applyFill="1" applyBorder="1"/>
    <xf numFmtId="0" fontId="15" fillId="0" borderId="12" xfId="0" applyFont="1" applyBorder="1" applyAlignment="1"/>
    <xf numFmtId="2" fontId="8" fillId="7" borderId="1" xfId="0" applyNumberFormat="1" applyFont="1" applyFill="1" applyBorder="1" applyAlignment="1">
      <alignment horizontal="center"/>
    </xf>
    <xf numFmtId="0" fontId="0" fillId="0" borderId="6" xfId="0" applyFill="1" applyBorder="1"/>
    <xf numFmtId="0" fontId="6" fillId="0" borderId="0" xfId="0" applyFont="1" applyFill="1"/>
    <xf numFmtId="2" fontId="5" fillId="4" borderId="14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11" fillId="0" borderId="5" xfId="0" applyNumberFormat="1" applyFont="1" applyBorder="1" applyAlignment="1"/>
    <xf numFmtId="164" fontId="0" fillId="0" borderId="0" xfId="0" applyNumberFormat="1" applyFont="1" applyBorder="1"/>
    <xf numFmtId="167" fontId="12" fillId="0" borderId="0" xfId="0" applyNumberFormat="1" applyFont="1"/>
    <xf numFmtId="167" fontId="7" fillId="0" borderId="0" xfId="0" applyNumberFormat="1" applyFont="1"/>
    <xf numFmtId="167" fontId="7" fillId="0" borderId="0" xfId="0" applyNumberFormat="1" applyFont="1" applyAlignment="1">
      <alignment horizontal="center"/>
    </xf>
    <xf numFmtId="167" fontId="0" fillId="0" borderId="0" xfId="0" applyNumberFormat="1"/>
    <xf numFmtId="167" fontId="0" fillId="0" borderId="0" xfId="0" applyNumberFormat="1" applyFont="1"/>
    <xf numFmtId="167" fontId="12" fillId="0" borderId="13" xfId="0" applyNumberFormat="1" applyFont="1" applyBorder="1"/>
    <xf numFmtId="167" fontId="12" fillId="0" borderId="4" xfId="0" applyNumberFormat="1" applyFont="1" applyBorder="1"/>
    <xf numFmtId="167" fontId="12" fillId="0" borderId="11" xfId="0" applyNumberFormat="1" applyFont="1" applyBorder="1" applyAlignment="1">
      <alignment horizontal="center"/>
    </xf>
    <xf numFmtId="167" fontId="12" fillId="0" borderId="11" xfId="0" applyNumberFormat="1" applyFont="1" applyBorder="1"/>
    <xf numFmtId="167" fontId="1" fillId="0" borderId="7" xfId="0" applyNumberFormat="1" applyFont="1" applyBorder="1" applyAlignment="1">
      <alignment horizontal="left"/>
    </xf>
    <xf numFmtId="167" fontId="1" fillId="0" borderId="5" xfId="0" applyNumberFormat="1" applyFont="1" applyBorder="1"/>
    <xf numFmtId="167" fontId="1" fillId="0" borderId="8" xfId="0" applyNumberFormat="1" applyFont="1" applyBorder="1"/>
    <xf numFmtId="167" fontId="1" fillId="0" borderId="0" xfId="0" applyNumberFormat="1" applyFont="1"/>
    <xf numFmtId="167" fontId="6" fillId="0" borderId="1" xfId="0" applyNumberFormat="1" applyFont="1" applyBorder="1"/>
    <xf numFmtId="167" fontId="8" fillId="0" borderId="5" xfId="0" applyNumberFormat="1" applyFont="1" applyBorder="1" applyAlignment="1"/>
    <xf numFmtId="167" fontId="1" fillId="0" borderId="6" xfId="0" applyNumberFormat="1" applyFont="1" applyBorder="1" applyAlignment="1">
      <alignment horizontal="left"/>
    </xf>
    <xf numFmtId="167" fontId="1" fillId="0" borderId="0" xfId="0" applyNumberFormat="1" applyFont="1" applyBorder="1"/>
    <xf numFmtId="167" fontId="1" fillId="0" borderId="9" xfId="0" applyNumberFormat="1" applyFont="1" applyBorder="1"/>
    <xf numFmtId="167" fontId="8" fillId="0" borderId="11" xfId="0" applyNumberFormat="1" applyFont="1" applyBorder="1"/>
    <xf numFmtId="167" fontId="8" fillId="0" borderId="0" xfId="0" applyNumberFormat="1" applyFont="1" applyAlignment="1"/>
    <xf numFmtId="167" fontId="6" fillId="0" borderId="13" xfId="0" applyNumberFormat="1" applyFont="1" applyBorder="1"/>
    <xf numFmtId="167" fontId="6" fillId="0" borderId="11" xfId="0" applyNumberFormat="1" applyFont="1" applyBorder="1"/>
    <xf numFmtId="167" fontId="1" fillId="0" borderId="10" xfId="0" applyNumberFormat="1" applyFont="1" applyBorder="1" applyAlignment="1">
      <alignment horizontal="left"/>
    </xf>
    <xf numFmtId="167" fontId="1" fillId="0" borderId="12" xfId="0" applyNumberFormat="1" applyFont="1" applyBorder="1"/>
    <xf numFmtId="167" fontId="1" fillId="0" borderId="11" xfId="0" applyNumberFormat="1" applyFont="1" applyBorder="1"/>
    <xf numFmtId="167" fontId="8" fillId="0" borderId="0" xfId="0" applyNumberFormat="1" applyFont="1"/>
    <xf numFmtId="167" fontId="12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15" fillId="0" borderId="0" xfId="0" applyNumberFormat="1" applyFont="1"/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/>
    <xf numFmtId="167" fontId="2" fillId="0" borderId="1" xfId="0" applyNumberFormat="1" applyFont="1" applyBorder="1"/>
    <xf numFmtId="167" fontId="2" fillId="0" borderId="1" xfId="0" applyNumberFormat="1" applyFont="1" applyBorder="1" applyAlignment="1">
      <alignment horizontal="center"/>
    </xf>
    <xf numFmtId="167" fontId="5" fillId="0" borderId="5" xfId="0" applyNumberFormat="1" applyFont="1" applyBorder="1" applyAlignment="1"/>
    <xf numFmtId="167" fontId="0" fillId="0" borderId="0" xfId="0" applyNumberFormat="1" applyFont="1" applyBorder="1"/>
    <xf numFmtId="167" fontId="5" fillId="0" borderId="0" xfId="0" applyNumberFormat="1" applyFont="1" applyBorder="1" applyAlignment="1"/>
    <xf numFmtId="167" fontId="5" fillId="0" borderId="1" xfId="0" applyNumberFormat="1" applyFont="1" applyBorder="1"/>
    <xf numFmtId="167" fontId="5" fillId="0" borderId="5" xfId="0" applyNumberFormat="1" applyFont="1" applyBorder="1"/>
    <xf numFmtId="167" fontId="5" fillId="0" borderId="0" xfId="0" applyNumberFormat="1" applyFont="1" applyBorder="1"/>
    <xf numFmtId="167" fontId="14" fillId="0" borderId="12" xfId="0" applyNumberFormat="1" applyFont="1" applyBorder="1" applyAlignment="1">
      <alignment vertical="center"/>
    </xf>
    <xf numFmtId="167" fontId="0" fillId="0" borderId="0" xfId="0" applyNumberFormat="1" applyFont="1" applyAlignment="1">
      <alignment horizontal="center"/>
    </xf>
    <xf numFmtId="167" fontId="0" fillId="0" borderId="15" xfId="0" applyNumberFormat="1" applyFont="1" applyBorder="1"/>
    <xf numFmtId="167" fontId="0" fillId="0" borderId="8" xfId="0" applyNumberFormat="1" applyBorder="1"/>
    <xf numFmtId="167" fontId="0" fillId="0" borderId="9" xfId="0" applyNumberFormat="1" applyBorder="1"/>
    <xf numFmtId="167" fontId="0" fillId="0" borderId="1" xfId="0" applyNumberFormat="1" applyFont="1" applyBorder="1"/>
    <xf numFmtId="167" fontId="0" fillId="0" borderId="11" xfId="0" applyNumberFormat="1" applyBorder="1"/>
    <xf numFmtId="167" fontId="1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13" fillId="0" borderId="1" xfId="0" applyNumberFormat="1" applyFont="1" applyBorder="1"/>
    <xf numFmtId="167" fontId="2" fillId="0" borderId="5" xfId="0" applyNumberFormat="1" applyFont="1" applyBorder="1" applyAlignment="1">
      <alignment horizontal="center"/>
    </xf>
    <xf numFmtId="167" fontId="8" fillId="0" borderId="1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15" fillId="0" borderId="12" xfId="0" applyNumberFormat="1" applyFont="1" applyBorder="1" applyAlignment="1"/>
    <xf numFmtId="167" fontId="13" fillId="0" borderId="15" xfId="0" applyNumberFormat="1" applyFont="1" applyBorder="1" applyAlignment="1">
      <alignment wrapText="1"/>
    </xf>
    <xf numFmtId="167" fontId="0" fillId="0" borderId="0" xfId="0" applyNumberFormat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/>
    </xf>
    <xf numFmtId="167" fontId="11" fillId="0" borderId="5" xfId="0" applyNumberFormat="1" applyFont="1" applyBorder="1" applyAlignment="1">
      <alignment horizontal="center"/>
    </xf>
    <xf numFmtId="167" fontId="11" fillId="0" borderId="5" xfId="0" applyNumberFormat="1" applyFont="1" applyBorder="1"/>
    <xf numFmtId="167" fontId="11" fillId="0" borderId="0" xfId="0" applyNumberFormat="1" applyFont="1" applyBorder="1" applyAlignment="1"/>
    <xf numFmtId="167" fontId="27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26" fillId="0" borderId="7" xfId="0" applyNumberFormat="1" applyFont="1" applyBorder="1" applyAlignment="1">
      <alignment horizontal="left"/>
    </xf>
    <xf numFmtId="167" fontId="26" fillId="0" borderId="5" xfId="0" applyNumberFormat="1" applyFont="1" applyBorder="1"/>
    <xf numFmtId="167" fontId="26" fillId="0" borderId="6" xfId="0" applyNumberFormat="1" applyFont="1" applyBorder="1" applyAlignment="1">
      <alignment horizontal="left"/>
    </xf>
    <xf numFmtId="167" fontId="26" fillId="0" borderId="0" xfId="0" applyNumberFormat="1" applyFont="1" applyBorder="1"/>
    <xf numFmtId="167" fontId="26" fillId="0" borderId="10" xfId="0" applyNumberFormat="1" applyFont="1" applyBorder="1" applyAlignment="1">
      <alignment horizontal="left"/>
    </xf>
    <xf numFmtId="167" fontId="26" fillId="0" borderId="12" xfId="0" applyNumberFormat="1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1" xfId="0" applyFont="1" applyBorder="1"/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4" fillId="0" borderId="1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14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14" fillId="0" borderId="0" xfId="0" applyNumberFormat="1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wrapText="1"/>
    </xf>
    <xf numFmtId="167" fontId="13" fillId="0" borderId="15" xfId="0" applyNumberFormat="1" applyFont="1" applyBorder="1" applyAlignment="1">
      <alignment horizontal="center" wrapText="1"/>
    </xf>
    <xf numFmtId="167" fontId="13" fillId="0" borderId="13" xfId="0" applyNumberFormat="1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3" fillId="0" borderId="14" xfId="0" applyNumberFormat="1" applyFont="1" applyBorder="1" applyAlignment="1">
      <alignment horizontal="center"/>
    </xf>
    <xf numFmtId="167" fontId="13" fillId="0" borderId="15" xfId="0" applyNumberFormat="1" applyFont="1" applyBorder="1" applyAlignment="1">
      <alignment horizontal="center"/>
    </xf>
    <xf numFmtId="167" fontId="13" fillId="0" borderId="13" xfId="0" applyNumberFormat="1" applyFont="1" applyBorder="1" applyAlignment="1">
      <alignment horizont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8" fillId="5" borderId="14" xfId="0" applyNumberFormat="1" applyFont="1" applyFill="1" applyBorder="1" applyAlignment="1">
      <alignment horizontal="center" wrapText="1"/>
    </xf>
    <xf numFmtId="167" fontId="8" fillId="5" borderId="15" xfId="0" applyNumberFormat="1" applyFont="1" applyFill="1" applyBorder="1" applyAlignment="1">
      <alignment horizontal="center" wrapText="1"/>
    </xf>
    <xf numFmtId="167" fontId="8" fillId="5" borderId="13" xfId="0" applyNumberFormat="1" applyFont="1" applyFill="1" applyBorder="1" applyAlignment="1">
      <alignment horizontal="center" wrapText="1"/>
    </xf>
    <xf numFmtId="167" fontId="8" fillId="0" borderId="14" xfId="0" applyNumberFormat="1" applyFont="1" applyBorder="1" applyAlignment="1">
      <alignment horizontal="center" wrapText="1"/>
    </xf>
    <xf numFmtId="167" fontId="8" fillId="0" borderId="15" xfId="0" applyNumberFormat="1" applyFont="1" applyBorder="1" applyAlignment="1">
      <alignment horizontal="center" wrapText="1"/>
    </xf>
    <xf numFmtId="167" fontId="8" fillId="0" borderId="13" xfId="0" applyNumberFormat="1" applyFont="1" applyBorder="1" applyAlignment="1">
      <alignment horizontal="center" wrapText="1"/>
    </xf>
    <xf numFmtId="167" fontId="15" fillId="0" borderId="12" xfId="0" applyNumberFormat="1" applyFont="1" applyBorder="1" applyAlignment="1">
      <alignment horizontal="left"/>
    </xf>
    <xf numFmtId="167" fontId="8" fillId="6" borderId="14" xfId="0" applyNumberFormat="1" applyFont="1" applyFill="1" applyBorder="1" applyAlignment="1">
      <alignment horizontal="center" wrapText="1"/>
    </xf>
    <xf numFmtId="167" fontId="8" fillId="6" borderId="15" xfId="0" applyNumberFormat="1" applyFont="1" applyFill="1" applyBorder="1" applyAlignment="1">
      <alignment horizontal="center" wrapText="1"/>
    </xf>
    <xf numFmtId="167" fontId="8" fillId="6" borderId="16" xfId="0" applyNumberFormat="1" applyFont="1" applyFill="1" applyBorder="1" applyAlignment="1">
      <alignment horizontal="center" wrapText="1"/>
    </xf>
    <xf numFmtId="167" fontId="8" fillId="0" borderId="16" xfId="0" applyNumberFormat="1" applyFont="1" applyBorder="1" applyAlignment="1">
      <alignment horizontal="center" wrapText="1"/>
    </xf>
    <xf numFmtId="167" fontId="5" fillId="0" borderId="14" xfId="0" applyNumberFormat="1" applyFont="1" applyBorder="1" applyAlignment="1">
      <alignment horizontal="center" wrapText="1"/>
    </xf>
    <xf numFmtId="167" fontId="5" fillId="0" borderId="15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D7BC-9E70-BE4D-A079-655BB3681471}">
  <sheetPr>
    <pageSetUpPr fitToPage="1"/>
  </sheetPr>
  <dimension ref="B1:V171"/>
  <sheetViews>
    <sheetView topLeftCell="A136" zoomScale="39" zoomScaleNormal="75" workbookViewId="0">
      <selection activeCell="K163" sqref="K163"/>
    </sheetView>
  </sheetViews>
  <sheetFormatPr baseColWidth="10" defaultRowHeight="18" customHeight="1"/>
  <cols>
    <col min="1" max="2" width="10.83203125" customWidth="1"/>
    <col min="3" max="3" width="18.33203125" customWidth="1"/>
    <col min="4" max="4" width="19.5" customWidth="1"/>
    <col min="5" max="5" width="17.33203125" customWidth="1"/>
    <col min="6" max="6" width="17.1640625" customWidth="1"/>
    <col min="7" max="7" width="20.83203125" customWidth="1"/>
    <col min="9" max="10" width="20.1640625" customWidth="1"/>
    <col min="11" max="11" width="16.5" style="79" customWidth="1"/>
    <col min="12" max="12" width="16.1640625" style="79" customWidth="1"/>
    <col min="13" max="13" width="17.1640625" customWidth="1"/>
    <col min="14" max="14" width="22.5" customWidth="1"/>
    <col min="15" max="16" width="10.83203125" style="79"/>
    <col min="18" max="18" width="19.83203125" customWidth="1"/>
    <col min="19" max="19" width="23.6640625" customWidth="1"/>
  </cols>
  <sheetData>
    <row r="1" spans="3:12" ht="18" customHeight="1">
      <c r="C1" s="60" t="s">
        <v>176</v>
      </c>
      <c r="D1" s="60"/>
      <c r="E1" s="60"/>
      <c r="I1" s="10" t="s">
        <v>4</v>
      </c>
      <c r="J1" s="12" t="s">
        <v>726</v>
      </c>
      <c r="K1" s="39"/>
    </row>
    <row r="2" spans="3:12" ht="18" customHeight="1">
      <c r="C2" s="65" t="s">
        <v>1</v>
      </c>
      <c r="D2" s="62" t="s">
        <v>0</v>
      </c>
      <c r="E2" s="62" t="s">
        <v>343</v>
      </c>
      <c r="I2" s="5"/>
      <c r="J2" s="13"/>
      <c r="K2" s="40"/>
    </row>
    <row r="3" spans="3:12" ht="18" customHeight="1">
      <c r="C3" s="261">
        <v>1</v>
      </c>
      <c r="D3" s="72" t="s">
        <v>528</v>
      </c>
      <c r="E3" s="72" t="s">
        <v>543</v>
      </c>
      <c r="I3" s="5" t="s">
        <v>5</v>
      </c>
      <c r="J3" s="13" t="s">
        <v>343</v>
      </c>
      <c r="K3" s="40"/>
    </row>
    <row r="4" spans="3:12" ht="18" customHeight="1">
      <c r="C4" s="261">
        <v>2</v>
      </c>
      <c r="D4" s="72" t="s">
        <v>529</v>
      </c>
      <c r="E4" s="72" t="s">
        <v>544</v>
      </c>
      <c r="I4" s="5" t="s">
        <v>6</v>
      </c>
      <c r="J4" s="13" t="s">
        <v>6</v>
      </c>
      <c r="K4" s="40"/>
    </row>
    <row r="5" spans="3:12" ht="18" customHeight="1">
      <c r="C5" s="261">
        <v>3</v>
      </c>
      <c r="D5" s="72" t="s">
        <v>531</v>
      </c>
      <c r="E5" s="325" t="s">
        <v>735</v>
      </c>
      <c r="I5" s="5" t="s">
        <v>7</v>
      </c>
      <c r="J5" s="13" t="s">
        <v>0</v>
      </c>
      <c r="K5" s="40"/>
    </row>
    <row r="6" spans="3:12" ht="18" customHeight="1">
      <c r="C6" s="260">
        <v>4</v>
      </c>
      <c r="D6" s="72" t="s">
        <v>532</v>
      </c>
      <c r="E6" s="325" t="s">
        <v>734</v>
      </c>
      <c r="I6" s="5"/>
      <c r="J6" s="13"/>
      <c r="K6" s="40"/>
    </row>
    <row r="7" spans="3:12" ht="18" customHeight="1">
      <c r="C7" s="261">
        <v>5</v>
      </c>
      <c r="D7" s="72" t="s">
        <v>533</v>
      </c>
      <c r="E7" s="325" t="s">
        <v>733</v>
      </c>
      <c r="I7" s="5" t="s">
        <v>227</v>
      </c>
      <c r="J7" s="13"/>
      <c r="K7" s="40"/>
    </row>
    <row r="8" spans="3:12" ht="18" customHeight="1">
      <c r="C8" s="260">
        <v>6</v>
      </c>
      <c r="D8" s="72" t="s">
        <v>534</v>
      </c>
      <c r="E8" s="325" t="s">
        <v>730</v>
      </c>
      <c r="I8" s="5" t="s">
        <v>8</v>
      </c>
      <c r="J8" s="13" t="s">
        <v>341</v>
      </c>
      <c r="K8" s="40"/>
    </row>
    <row r="9" spans="3:12" ht="18" customHeight="1">
      <c r="C9" s="260">
        <v>7</v>
      </c>
      <c r="D9" s="72" t="s">
        <v>535</v>
      </c>
      <c r="E9" s="72" t="s">
        <v>663</v>
      </c>
      <c r="I9" s="5" t="s">
        <v>10</v>
      </c>
      <c r="J9" s="13" t="s">
        <v>342</v>
      </c>
      <c r="K9" s="40"/>
    </row>
    <row r="10" spans="3:12" ht="18" customHeight="1">
      <c r="C10" s="260">
        <v>8</v>
      </c>
      <c r="D10" s="72" t="s">
        <v>536</v>
      </c>
      <c r="E10" s="72" t="s">
        <v>546</v>
      </c>
      <c r="I10" s="5" t="s">
        <v>12</v>
      </c>
      <c r="J10" s="13" t="s">
        <v>13</v>
      </c>
      <c r="K10" s="40"/>
    </row>
    <row r="11" spans="3:12" ht="18" customHeight="1">
      <c r="C11" s="260">
        <v>9</v>
      </c>
      <c r="D11" s="72" t="s">
        <v>537</v>
      </c>
      <c r="E11" s="72" t="s">
        <v>547</v>
      </c>
      <c r="I11" s="5" t="s">
        <v>14</v>
      </c>
      <c r="J11" s="13" t="s">
        <v>15</v>
      </c>
      <c r="K11" s="40"/>
    </row>
    <row r="12" spans="3:12" ht="18" customHeight="1">
      <c r="C12" s="260">
        <v>10</v>
      </c>
      <c r="D12" s="325" t="s">
        <v>709</v>
      </c>
      <c r="E12" s="72" t="s">
        <v>664</v>
      </c>
      <c r="I12" s="5" t="s">
        <v>228</v>
      </c>
      <c r="J12" s="13" t="s">
        <v>736</v>
      </c>
      <c r="K12" s="40"/>
    </row>
    <row r="13" spans="3:12" ht="18" customHeight="1">
      <c r="C13" s="260">
        <v>11</v>
      </c>
      <c r="D13" s="325" t="s">
        <v>708</v>
      </c>
      <c r="E13" s="325" t="s">
        <v>732</v>
      </c>
      <c r="I13" s="5"/>
      <c r="J13" s="13"/>
      <c r="K13" s="40"/>
    </row>
    <row r="14" spans="3:12" ht="18" customHeight="1">
      <c r="C14" s="260">
        <v>12</v>
      </c>
      <c r="D14" s="325" t="s">
        <v>706</v>
      </c>
      <c r="E14" s="72" t="s">
        <v>548</v>
      </c>
      <c r="I14" s="5" t="s">
        <v>19</v>
      </c>
      <c r="J14" s="13"/>
      <c r="K14" s="40"/>
    </row>
    <row r="15" spans="3:12" ht="18" customHeight="1">
      <c r="C15" s="260">
        <v>13</v>
      </c>
      <c r="D15" s="325" t="s">
        <v>711</v>
      </c>
      <c r="E15" s="72" t="s">
        <v>549</v>
      </c>
      <c r="I15" s="5" t="s">
        <v>20</v>
      </c>
      <c r="J15" s="13">
        <v>0.93520000000000003</v>
      </c>
      <c r="K15" s="40"/>
    </row>
    <row r="16" spans="3:12" ht="18" customHeight="1">
      <c r="C16" s="260">
        <v>14</v>
      </c>
      <c r="D16" s="325" t="s">
        <v>710</v>
      </c>
      <c r="E16" s="72" t="s">
        <v>551</v>
      </c>
      <c r="I16" s="5" t="s">
        <v>21</v>
      </c>
      <c r="J16" s="13">
        <v>1.3819999999999999</v>
      </c>
      <c r="K16" s="40"/>
      <c r="L16"/>
    </row>
    <row r="17" spans="3:12" ht="18" customHeight="1">
      <c r="C17" s="260">
        <v>15</v>
      </c>
      <c r="D17" s="72" t="s">
        <v>530</v>
      </c>
      <c r="E17" s="72" t="s">
        <v>550</v>
      </c>
      <c r="I17" s="5" t="s">
        <v>22</v>
      </c>
      <c r="J17" s="13" t="s">
        <v>737</v>
      </c>
      <c r="K17" s="40"/>
      <c r="L17"/>
    </row>
    <row r="18" spans="3:12" ht="18" customHeight="1">
      <c r="C18" s="260">
        <v>16</v>
      </c>
      <c r="D18" s="325" t="s">
        <v>713</v>
      </c>
      <c r="E18" s="72" t="s">
        <v>545</v>
      </c>
      <c r="I18" s="5" t="s">
        <v>23</v>
      </c>
      <c r="J18" s="13" t="s">
        <v>738</v>
      </c>
      <c r="K18" s="40"/>
      <c r="L18"/>
    </row>
    <row r="19" spans="3:12" ht="18" customHeight="1">
      <c r="C19" s="260">
        <v>17</v>
      </c>
      <c r="D19" s="72" t="s">
        <v>540</v>
      </c>
      <c r="E19" s="325" t="s">
        <v>729</v>
      </c>
      <c r="I19" s="5" t="s">
        <v>24</v>
      </c>
      <c r="J19" s="13">
        <v>0.45429999999999998</v>
      </c>
      <c r="K19" s="40"/>
      <c r="L19"/>
    </row>
    <row r="20" spans="3:12" ht="18" customHeight="1">
      <c r="C20" s="260">
        <v>18</v>
      </c>
      <c r="D20" s="72" t="s">
        <v>541</v>
      </c>
      <c r="E20" s="325" t="s">
        <v>716</v>
      </c>
      <c r="I20" s="5"/>
      <c r="J20" s="13"/>
      <c r="K20" s="40"/>
      <c r="L20"/>
    </row>
    <row r="21" spans="3:12" ht="18" customHeight="1">
      <c r="C21" s="260">
        <v>19</v>
      </c>
      <c r="D21" s="72" t="s">
        <v>542</v>
      </c>
      <c r="E21" s="325" t="s">
        <v>717</v>
      </c>
      <c r="I21" s="5" t="s">
        <v>271</v>
      </c>
      <c r="J21" s="13"/>
      <c r="K21" s="40"/>
      <c r="L21"/>
    </row>
    <row r="22" spans="3:12" ht="18" customHeight="1">
      <c r="C22" s="260">
        <v>20</v>
      </c>
      <c r="D22" s="325" t="s">
        <v>712</v>
      </c>
      <c r="E22" s="325" t="s">
        <v>714</v>
      </c>
      <c r="I22" s="5" t="s">
        <v>272</v>
      </c>
      <c r="J22" s="13" t="s">
        <v>739</v>
      </c>
      <c r="K22" s="40"/>
      <c r="L22"/>
    </row>
    <row r="23" spans="3:12" ht="18" customHeight="1">
      <c r="C23" s="260">
        <v>21</v>
      </c>
      <c r="D23" s="325" t="s">
        <v>719</v>
      </c>
      <c r="E23" s="325" t="s">
        <v>728</v>
      </c>
      <c r="I23" s="5" t="s">
        <v>8</v>
      </c>
      <c r="J23" s="13">
        <v>6.1999999999999998E-3</v>
      </c>
      <c r="K23" s="40"/>
      <c r="L23"/>
    </row>
    <row r="24" spans="3:12" ht="18" customHeight="1">
      <c r="C24" s="260">
        <v>22</v>
      </c>
      <c r="D24" s="325" t="s">
        <v>720</v>
      </c>
      <c r="E24" s="325" t="s">
        <v>715</v>
      </c>
      <c r="I24" s="5" t="s">
        <v>10</v>
      </c>
      <c r="J24" s="13" t="s">
        <v>26</v>
      </c>
      <c r="K24" s="40"/>
      <c r="L24"/>
    </row>
    <row r="25" spans="3:12" ht="18" customHeight="1">
      <c r="C25" s="260">
        <v>23</v>
      </c>
      <c r="D25" s="325" t="s">
        <v>721</v>
      </c>
      <c r="E25" s="325" t="s">
        <v>718</v>
      </c>
      <c r="I25" s="5" t="s">
        <v>12</v>
      </c>
      <c r="J25" s="13" t="s">
        <v>13</v>
      </c>
      <c r="K25" s="40"/>
      <c r="L25"/>
    </row>
    <row r="26" spans="3:12" ht="18" customHeight="1">
      <c r="C26" s="260">
        <v>24</v>
      </c>
      <c r="D26" s="325" t="s">
        <v>707</v>
      </c>
      <c r="E26" s="72" t="s">
        <v>552</v>
      </c>
      <c r="I26" s="5"/>
      <c r="J26" s="13"/>
      <c r="K26" s="40"/>
      <c r="L26"/>
    </row>
    <row r="27" spans="3:12" ht="18" customHeight="1">
      <c r="C27" s="260">
        <v>25</v>
      </c>
      <c r="D27" s="72" t="s">
        <v>538</v>
      </c>
      <c r="E27" s="72" t="s">
        <v>553</v>
      </c>
      <c r="G27" s="259"/>
      <c r="I27" s="5" t="s">
        <v>273</v>
      </c>
      <c r="J27" s="13"/>
      <c r="K27" s="40"/>
      <c r="L27"/>
    </row>
    <row r="28" spans="3:12" ht="18" customHeight="1">
      <c r="C28" s="260">
        <v>26</v>
      </c>
      <c r="D28" s="72" t="s">
        <v>539</v>
      </c>
      <c r="E28" s="325" t="s">
        <v>731</v>
      </c>
      <c r="G28" s="259"/>
      <c r="I28" s="5" t="s">
        <v>274</v>
      </c>
      <c r="J28" s="13">
        <v>26</v>
      </c>
      <c r="K28" s="40"/>
      <c r="L28"/>
    </row>
    <row r="29" spans="3:12" ht="18" customHeight="1">
      <c r="C29" s="260">
        <v>27</v>
      </c>
      <c r="D29" s="260"/>
      <c r="E29" s="325" t="s">
        <v>727</v>
      </c>
      <c r="G29" s="259"/>
      <c r="I29" s="7" t="s">
        <v>275</v>
      </c>
      <c r="J29" s="37">
        <v>27</v>
      </c>
      <c r="K29" s="24"/>
      <c r="L29"/>
    </row>
    <row r="30" spans="3:12" ht="18" customHeight="1">
      <c r="L30"/>
    </row>
    <row r="32" spans="3:12" ht="18" customHeight="1">
      <c r="C32" s="437" t="s">
        <v>340</v>
      </c>
      <c r="D32" s="437"/>
      <c r="E32" s="437"/>
      <c r="F32" s="437"/>
      <c r="G32" s="437"/>
    </row>
    <row r="33" spans="3:7" ht="18" customHeight="1">
      <c r="C33" s="54" t="s">
        <v>368</v>
      </c>
      <c r="D33" s="439" t="s">
        <v>1</v>
      </c>
      <c r="E33" s="439"/>
      <c r="F33" s="439"/>
      <c r="G33" s="439"/>
    </row>
    <row r="34" spans="3:7" ht="18" customHeight="1">
      <c r="C34" s="62">
        <v>8</v>
      </c>
      <c r="D34" s="62" t="s">
        <v>376</v>
      </c>
      <c r="E34" s="62"/>
      <c r="F34" s="62"/>
      <c r="G34" s="62"/>
    </row>
    <row r="35" spans="3:7" ht="18" customHeight="1">
      <c r="C35" s="57">
        <v>20</v>
      </c>
      <c r="D35" s="255" t="s">
        <v>569</v>
      </c>
      <c r="E35" s="62" t="s">
        <v>571</v>
      </c>
      <c r="F35" s="62"/>
      <c r="G35" s="62"/>
    </row>
    <row r="36" spans="3:7" ht="18" customHeight="1">
      <c r="C36" s="62">
        <v>24</v>
      </c>
      <c r="D36" s="72" t="s">
        <v>378</v>
      </c>
      <c r="E36" s="72" t="s">
        <v>370</v>
      </c>
      <c r="F36" s="72" t="s">
        <v>572</v>
      </c>
      <c r="G36" s="72"/>
    </row>
    <row r="37" spans="3:7" ht="18" customHeight="1">
      <c r="C37" s="57">
        <v>28</v>
      </c>
      <c r="D37" s="72" t="s">
        <v>568</v>
      </c>
      <c r="E37" s="72" t="s">
        <v>570</v>
      </c>
      <c r="F37" s="72"/>
      <c r="G37" s="72"/>
    </row>
    <row r="38" spans="3:7" ht="18" customHeight="1">
      <c r="C38" s="57">
        <v>36</v>
      </c>
      <c r="D38" s="72" t="s">
        <v>369</v>
      </c>
      <c r="E38" s="72" t="s">
        <v>371</v>
      </c>
      <c r="F38" s="72" t="s">
        <v>381</v>
      </c>
      <c r="G38" s="72"/>
    </row>
    <row r="39" spans="3:7" ht="18" customHeight="1">
      <c r="C39" s="57">
        <v>40</v>
      </c>
      <c r="D39" s="254" t="s">
        <v>653</v>
      </c>
      <c r="E39" s="254" t="s">
        <v>640</v>
      </c>
      <c r="F39" s="72" t="s">
        <v>382</v>
      </c>
      <c r="G39" s="72"/>
    </row>
    <row r="40" spans="3:7" ht="18" customHeight="1">
      <c r="C40" s="57">
        <v>44</v>
      </c>
      <c r="D40" s="72" t="s">
        <v>372</v>
      </c>
      <c r="E40" s="72" t="s">
        <v>373</v>
      </c>
      <c r="F40" s="72" t="s">
        <v>374</v>
      </c>
      <c r="G40" s="72" t="s">
        <v>652</v>
      </c>
    </row>
    <row r="41" spans="3:7" ht="18" customHeight="1">
      <c r="C41" s="57">
        <v>56</v>
      </c>
      <c r="D41" s="72" t="s">
        <v>384</v>
      </c>
      <c r="E41" s="72" t="s">
        <v>385</v>
      </c>
      <c r="F41" s="254" t="s">
        <v>383</v>
      </c>
      <c r="G41" s="72"/>
    </row>
    <row r="42" spans="3:7" ht="18" customHeight="1">
      <c r="C42" s="57">
        <v>60</v>
      </c>
      <c r="D42" s="72" t="s">
        <v>379</v>
      </c>
      <c r="E42" s="72" t="s">
        <v>380</v>
      </c>
      <c r="F42" s="72" t="s">
        <v>818</v>
      </c>
      <c r="G42" s="72"/>
    </row>
    <row r="43" spans="3:7" ht="18" customHeight="1">
      <c r="C43" s="57">
        <v>64</v>
      </c>
      <c r="D43" s="72" t="s">
        <v>474</v>
      </c>
      <c r="E43" s="72" t="s">
        <v>375</v>
      </c>
      <c r="F43" s="72"/>
      <c r="G43" s="72"/>
    </row>
    <row r="44" spans="3:7" ht="18" customHeight="1">
      <c r="C44" s="57">
        <v>72</v>
      </c>
      <c r="D44" s="72" t="s">
        <v>377</v>
      </c>
      <c r="E44" s="72"/>
      <c r="F44" s="72"/>
      <c r="G44" s="72"/>
    </row>
    <row r="49" spans="3:22" ht="18" customHeight="1">
      <c r="C49" s="52" t="s">
        <v>331</v>
      </c>
      <c r="D49" s="52"/>
      <c r="E49" s="101"/>
      <c r="F49" s="101"/>
      <c r="G49" s="52"/>
      <c r="H49" s="52"/>
      <c r="I49" s="2"/>
      <c r="J49" s="84"/>
      <c r="K49" s="84"/>
      <c r="L49"/>
      <c r="O49"/>
      <c r="P49"/>
    </row>
    <row r="50" spans="3:22" ht="18" customHeight="1">
      <c r="C50" s="434" t="s">
        <v>0</v>
      </c>
      <c r="D50" s="435"/>
      <c r="E50" s="435"/>
      <c r="F50" s="436"/>
      <c r="G50" s="51"/>
      <c r="H50" s="431" t="s">
        <v>343</v>
      </c>
      <c r="I50" s="432"/>
      <c r="J50" s="432"/>
      <c r="K50" s="433"/>
      <c r="L50"/>
      <c r="N50" s="10" t="s">
        <v>4</v>
      </c>
      <c r="O50" s="12" t="s">
        <v>29</v>
      </c>
      <c r="P50" s="39"/>
    </row>
    <row r="51" spans="3:22" ht="18" customHeight="1">
      <c r="C51" s="15" t="s">
        <v>1</v>
      </c>
      <c r="D51" s="15" t="s">
        <v>2</v>
      </c>
      <c r="E51" s="9" t="s">
        <v>135</v>
      </c>
      <c r="F51" s="15" t="s">
        <v>3</v>
      </c>
      <c r="G51" s="15"/>
      <c r="H51" s="15" t="s">
        <v>1</v>
      </c>
      <c r="I51" s="15" t="s">
        <v>2</v>
      </c>
      <c r="J51" s="9" t="s">
        <v>135</v>
      </c>
      <c r="K51" s="15" t="s">
        <v>3</v>
      </c>
      <c r="L51"/>
      <c r="N51" s="5"/>
      <c r="O51" s="13"/>
      <c r="P51" s="40"/>
    </row>
    <row r="52" spans="3:22" ht="18" customHeight="1">
      <c r="C52" s="428" t="s">
        <v>467</v>
      </c>
      <c r="D52" s="73">
        <v>1</v>
      </c>
      <c r="E52" s="25">
        <v>18</v>
      </c>
      <c r="F52" s="41">
        <f>AVERAGE(E52:E54)</f>
        <v>12</v>
      </c>
      <c r="G52" s="47"/>
      <c r="H52" s="428" t="s">
        <v>464</v>
      </c>
      <c r="I52" s="74">
        <v>1</v>
      </c>
      <c r="J52" s="25">
        <v>21</v>
      </c>
      <c r="K52" s="41">
        <f>AVERAGE(J52:J54)</f>
        <v>18.666666666666668</v>
      </c>
      <c r="L52"/>
      <c r="N52" s="5" t="s">
        <v>5</v>
      </c>
      <c r="O52" s="13" t="s">
        <v>343</v>
      </c>
      <c r="P52" s="40"/>
    </row>
    <row r="53" spans="3:22" ht="18" customHeight="1">
      <c r="C53" s="429"/>
      <c r="D53" s="73">
        <v>2</v>
      </c>
      <c r="E53" s="25">
        <v>10</v>
      </c>
      <c r="F53" s="25"/>
      <c r="G53" s="48"/>
      <c r="H53" s="429"/>
      <c r="I53" s="74">
        <v>2</v>
      </c>
      <c r="J53" s="25">
        <v>15</v>
      </c>
      <c r="K53" s="25"/>
      <c r="L53"/>
      <c r="N53" s="5" t="s">
        <v>6</v>
      </c>
      <c r="O53" s="13" t="s">
        <v>6</v>
      </c>
      <c r="P53" s="40"/>
    </row>
    <row r="54" spans="3:22" ht="18" customHeight="1">
      <c r="C54" s="430"/>
      <c r="D54" s="73">
        <v>3</v>
      </c>
      <c r="E54" s="25">
        <v>8</v>
      </c>
      <c r="F54" s="25"/>
      <c r="G54" s="48"/>
      <c r="H54" s="430"/>
      <c r="I54" s="74">
        <v>3</v>
      </c>
      <c r="J54" s="25">
        <v>20</v>
      </c>
      <c r="K54" s="25"/>
      <c r="L54"/>
      <c r="N54" s="5" t="s">
        <v>7</v>
      </c>
      <c r="O54" s="13" t="s">
        <v>0</v>
      </c>
      <c r="P54" s="40"/>
      <c r="U54" s="4"/>
      <c r="V54" s="1"/>
    </row>
    <row r="55" spans="3:22" ht="18" customHeight="1">
      <c r="C55" s="428" t="s">
        <v>468</v>
      </c>
      <c r="D55" s="73">
        <v>1</v>
      </c>
      <c r="E55" s="25">
        <v>10</v>
      </c>
      <c r="F55" s="41">
        <f>AVERAGE(E55:E57)</f>
        <v>14</v>
      </c>
      <c r="G55" s="48"/>
      <c r="H55" s="440" t="s">
        <v>473</v>
      </c>
      <c r="I55" s="191">
        <v>1</v>
      </c>
      <c r="J55" s="32">
        <v>22</v>
      </c>
      <c r="K55" s="35">
        <f>AVERAGE(J55:J57)</f>
        <v>18.666666666666668</v>
      </c>
      <c r="L55"/>
      <c r="N55" s="5"/>
      <c r="O55" s="13"/>
      <c r="P55" s="40"/>
      <c r="U55" s="4"/>
      <c r="V55" s="1"/>
    </row>
    <row r="56" spans="3:22" ht="18" customHeight="1">
      <c r="C56" s="429"/>
      <c r="D56" s="73">
        <v>2</v>
      </c>
      <c r="E56" s="25">
        <v>20</v>
      </c>
      <c r="F56" s="25"/>
      <c r="G56" s="48"/>
      <c r="H56" s="441"/>
      <c r="I56" s="191">
        <v>2</v>
      </c>
      <c r="J56" s="32">
        <v>16</v>
      </c>
      <c r="K56" s="32"/>
      <c r="L56"/>
      <c r="N56" s="5" t="s">
        <v>227</v>
      </c>
      <c r="O56" s="13"/>
      <c r="P56" s="40"/>
      <c r="U56" s="4"/>
      <c r="V56" s="1"/>
    </row>
    <row r="57" spans="3:22" ht="18" customHeight="1">
      <c r="C57" s="430"/>
      <c r="D57" s="73">
        <v>3</v>
      </c>
      <c r="E57" s="25">
        <v>12</v>
      </c>
      <c r="F57" s="25"/>
      <c r="G57" s="48"/>
      <c r="H57" s="442"/>
      <c r="I57" s="191">
        <v>3</v>
      </c>
      <c r="J57" s="32">
        <v>18</v>
      </c>
      <c r="K57" s="32"/>
      <c r="L57"/>
      <c r="N57" s="5" t="s">
        <v>8</v>
      </c>
      <c r="O57" s="13">
        <v>2.7900000000000001E-2</v>
      </c>
      <c r="P57" s="40"/>
      <c r="U57" s="4"/>
      <c r="V57" s="1"/>
    </row>
    <row r="58" spans="3:22" ht="18" customHeight="1">
      <c r="C58" s="428" t="s">
        <v>470</v>
      </c>
      <c r="D58" s="73">
        <v>1</v>
      </c>
      <c r="E58" s="25">
        <v>24</v>
      </c>
      <c r="F58" s="41">
        <f>AVERAGE(E58:E60)</f>
        <v>17.666666666666668</v>
      </c>
      <c r="G58" s="48"/>
      <c r="H58" s="428" t="s">
        <v>426</v>
      </c>
      <c r="I58" s="74">
        <v>1</v>
      </c>
      <c r="J58" s="25">
        <v>29</v>
      </c>
      <c r="K58" s="41">
        <f>AVERAGE(J58:J60)</f>
        <v>24.666666666666668</v>
      </c>
      <c r="L58"/>
      <c r="N58" s="5" t="s">
        <v>10</v>
      </c>
      <c r="O58" s="13" t="s">
        <v>30</v>
      </c>
      <c r="P58" s="40"/>
      <c r="U58" s="4"/>
      <c r="V58" s="1"/>
    </row>
    <row r="59" spans="3:22" ht="18" customHeight="1">
      <c r="C59" s="429"/>
      <c r="D59" s="73">
        <v>2</v>
      </c>
      <c r="E59" s="25">
        <v>10</v>
      </c>
      <c r="F59" s="25"/>
      <c r="G59" s="48"/>
      <c r="H59" s="429"/>
      <c r="I59" s="74">
        <v>2</v>
      </c>
      <c r="J59" s="25">
        <v>26</v>
      </c>
      <c r="K59" s="41"/>
      <c r="L59"/>
      <c r="N59" s="5" t="s">
        <v>12</v>
      </c>
      <c r="O59" s="13" t="s">
        <v>13</v>
      </c>
      <c r="P59" s="40"/>
      <c r="U59" s="4"/>
      <c r="V59" s="1"/>
    </row>
    <row r="60" spans="3:22" ht="18" customHeight="1">
      <c r="C60" s="430"/>
      <c r="D60" s="73">
        <v>3</v>
      </c>
      <c r="E60" s="25">
        <v>19</v>
      </c>
      <c r="F60" s="25"/>
      <c r="G60" s="48"/>
      <c r="H60" s="430"/>
      <c r="I60" s="74">
        <v>3</v>
      </c>
      <c r="J60" s="25">
        <v>19</v>
      </c>
      <c r="K60" s="25"/>
      <c r="L60"/>
      <c r="N60" s="5" t="s">
        <v>14</v>
      </c>
      <c r="O60" s="13" t="s">
        <v>15</v>
      </c>
      <c r="P60" s="40"/>
      <c r="U60" s="4"/>
      <c r="V60" s="1"/>
    </row>
    <row r="61" spans="3:22" ht="18" customHeight="1">
      <c r="C61" s="428" t="s">
        <v>471</v>
      </c>
      <c r="D61" s="73">
        <v>1</v>
      </c>
      <c r="E61" s="25">
        <v>17</v>
      </c>
      <c r="F61" s="41">
        <f>AVERAGE(E61:E63)</f>
        <v>12</v>
      </c>
      <c r="G61" s="48"/>
      <c r="H61" s="428" t="s">
        <v>465</v>
      </c>
      <c r="I61" s="74">
        <v>1</v>
      </c>
      <c r="J61" s="25">
        <v>25</v>
      </c>
      <c r="K61" s="41">
        <f>AVERAGE(J61:J63)</f>
        <v>38.333333333333336</v>
      </c>
      <c r="L61"/>
      <c r="N61" s="5" t="s">
        <v>228</v>
      </c>
      <c r="O61" s="13" t="s">
        <v>276</v>
      </c>
      <c r="P61" s="40"/>
      <c r="U61" s="4"/>
      <c r="V61" s="1"/>
    </row>
    <row r="62" spans="3:22" ht="18" customHeight="1">
      <c r="C62" s="429"/>
      <c r="D62" s="73">
        <v>2</v>
      </c>
      <c r="E62" s="25">
        <v>11</v>
      </c>
      <c r="F62" s="25"/>
      <c r="G62" s="48"/>
      <c r="H62" s="429"/>
      <c r="I62" s="74">
        <v>2</v>
      </c>
      <c r="J62" s="25">
        <v>37</v>
      </c>
      <c r="K62" s="25"/>
      <c r="L62"/>
      <c r="N62" s="5"/>
      <c r="O62" s="13"/>
      <c r="P62" s="40"/>
      <c r="U62" s="4"/>
      <c r="V62" s="1"/>
    </row>
    <row r="63" spans="3:22" ht="18" customHeight="1">
      <c r="C63" s="430"/>
      <c r="D63" s="73">
        <v>3</v>
      </c>
      <c r="E63" s="25">
        <v>8</v>
      </c>
      <c r="F63" s="25"/>
      <c r="G63" s="48"/>
      <c r="H63" s="430"/>
      <c r="I63" s="74">
        <v>3</v>
      </c>
      <c r="J63" s="25">
        <v>53</v>
      </c>
      <c r="K63" s="25"/>
      <c r="L63"/>
      <c r="N63" s="5" t="s">
        <v>19</v>
      </c>
      <c r="O63" s="13"/>
      <c r="P63" s="40"/>
      <c r="U63" s="4"/>
      <c r="V63" s="1"/>
    </row>
    <row r="64" spans="3:22" ht="18" customHeight="1">
      <c r="C64" s="428" t="s">
        <v>472</v>
      </c>
      <c r="D64" s="73">
        <v>1</v>
      </c>
      <c r="E64" s="25">
        <v>15</v>
      </c>
      <c r="F64" s="41">
        <f>AVERAGE(E64:E66)</f>
        <v>13.333333333333334</v>
      </c>
      <c r="G64" s="48"/>
      <c r="H64" s="428" t="s">
        <v>427</v>
      </c>
      <c r="I64" s="74">
        <v>1</v>
      </c>
      <c r="J64" s="25">
        <v>26</v>
      </c>
      <c r="K64" s="41">
        <f>AVERAGE(J64:J66)</f>
        <v>29</v>
      </c>
      <c r="L64"/>
      <c r="N64" s="5" t="s">
        <v>20</v>
      </c>
      <c r="O64" s="13">
        <v>13.8</v>
      </c>
      <c r="P64" s="40"/>
    </row>
    <row r="65" spans="3:16" ht="18" customHeight="1">
      <c r="C65" s="429"/>
      <c r="D65" s="73">
        <v>2</v>
      </c>
      <c r="E65" s="25">
        <v>17</v>
      </c>
      <c r="F65" s="25"/>
      <c r="G65" s="48"/>
      <c r="H65" s="429"/>
      <c r="I65" s="74">
        <v>2</v>
      </c>
      <c r="J65" s="25">
        <v>33</v>
      </c>
      <c r="K65" s="25"/>
      <c r="L65"/>
      <c r="N65" s="5" t="s">
        <v>21</v>
      </c>
      <c r="O65" s="13">
        <v>25.87</v>
      </c>
      <c r="P65" s="40"/>
    </row>
    <row r="66" spans="3:16" ht="18" customHeight="1">
      <c r="C66" s="430"/>
      <c r="D66" s="73">
        <v>3</v>
      </c>
      <c r="E66" s="25">
        <v>8</v>
      </c>
      <c r="F66" s="25"/>
      <c r="G66" s="48"/>
      <c r="H66" s="430"/>
      <c r="I66" s="74">
        <v>3</v>
      </c>
      <c r="J66" s="25">
        <v>28</v>
      </c>
      <c r="K66" s="25"/>
      <c r="L66"/>
      <c r="N66" s="5" t="s">
        <v>22</v>
      </c>
      <c r="O66" s="13" t="s">
        <v>121</v>
      </c>
      <c r="P66" s="40"/>
    </row>
    <row r="67" spans="3:16" ht="18" customHeight="1">
      <c r="C67" s="166"/>
      <c r="D67" s="97"/>
      <c r="E67" s="49"/>
      <c r="F67" s="49"/>
      <c r="G67" s="49"/>
      <c r="L67"/>
      <c r="N67" s="5" t="s">
        <v>23</v>
      </c>
      <c r="O67" s="13" t="s">
        <v>277</v>
      </c>
      <c r="P67" s="40"/>
    </row>
    <row r="68" spans="3:16" ht="18" customHeight="1">
      <c r="C68" s="166"/>
      <c r="D68" s="97"/>
      <c r="E68" s="49"/>
      <c r="F68" s="49"/>
      <c r="G68" s="49"/>
      <c r="L68"/>
      <c r="N68" s="5" t="s">
        <v>24</v>
      </c>
      <c r="O68" s="13">
        <v>0.68269999999999997</v>
      </c>
      <c r="P68" s="40"/>
    </row>
    <row r="69" spans="3:16" ht="18" customHeight="1">
      <c r="C69" s="166"/>
      <c r="D69" s="97"/>
      <c r="E69" s="49"/>
      <c r="F69" s="49"/>
      <c r="G69" s="49"/>
      <c r="L69"/>
      <c r="N69" s="5"/>
      <c r="O69" s="13"/>
      <c r="P69" s="40"/>
    </row>
    <row r="70" spans="3:16" ht="18" customHeight="1">
      <c r="C70" s="166"/>
      <c r="D70" s="97"/>
      <c r="E70" s="49"/>
      <c r="F70" s="49"/>
      <c r="G70" s="49"/>
      <c r="L70"/>
      <c r="N70" s="5" t="s">
        <v>271</v>
      </c>
      <c r="O70" s="13"/>
      <c r="P70" s="40"/>
    </row>
    <row r="71" spans="3:16" ht="18" customHeight="1">
      <c r="C71" s="166"/>
      <c r="D71" s="97"/>
      <c r="E71" s="49"/>
      <c r="F71" s="49"/>
      <c r="G71" s="49"/>
      <c r="L71"/>
      <c r="N71" s="5" t="s">
        <v>272</v>
      </c>
      <c r="O71" s="13" t="s">
        <v>298</v>
      </c>
      <c r="P71" s="40"/>
    </row>
    <row r="72" spans="3:16" ht="18" customHeight="1">
      <c r="C72" s="166"/>
      <c r="D72" s="97"/>
      <c r="E72" s="49"/>
      <c r="F72" s="49"/>
      <c r="G72" s="49"/>
      <c r="L72"/>
      <c r="N72" s="5" t="s">
        <v>8</v>
      </c>
      <c r="O72" s="13">
        <v>3.1600000000000003E-2</v>
      </c>
      <c r="P72" s="40"/>
    </row>
    <row r="73" spans="3:16" ht="18" customHeight="1">
      <c r="E73" s="79"/>
      <c r="F73" s="79"/>
      <c r="J73" s="79"/>
      <c r="L73"/>
      <c r="N73" s="5" t="s">
        <v>10</v>
      </c>
      <c r="O73" s="13" t="s">
        <v>30</v>
      </c>
      <c r="P73" s="40"/>
    </row>
    <row r="74" spans="3:16" ht="18" customHeight="1">
      <c r="E74" s="79"/>
      <c r="F74" s="79"/>
      <c r="J74" s="79"/>
      <c r="L74"/>
      <c r="N74" s="5" t="s">
        <v>12</v>
      </c>
      <c r="O74" s="13" t="s">
        <v>13</v>
      </c>
      <c r="P74" s="40"/>
    </row>
    <row r="75" spans="3:16" ht="18" customHeight="1">
      <c r="E75" s="79"/>
      <c r="F75" s="79"/>
      <c r="J75" s="79"/>
      <c r="L75"/>
      <c r="N75" s="5"/>
      <c r="O75" s="13"/>
      <c r="P75" s="40"/>
    </row>
    <row r="76" spans="3:16" ht="18" customHeight="1">
      <c r="E76" s="79"/>
      <c r="F76" s="79"/>
      <c r="J76" s="79"/>
      <c r="L76"/>
      <c r="N76" s="5" t="s">
        <v>273</v>
      </c>
      <c r="O76" s="13"/>
      <c r="P76" s="40"/>
    </row>
    <row r="77" spans="3:16" ht="18" customHeight="1">
      <c r="E77" s="79"/>
      <c r="F77" s="79"/>
      <c r="J77" s="79"/>
      <c r="L77"/>
      <c r="N77" s="5" t="s">
        <v>274</v>
      </c>
      <c r="O77" s="13">
        <v>5</v>
      </c>
      <c r="P77" s="40"/>
    </row>
    <row r="78" spans="3:16" ht="18" customHeight="1">
      <c r="E78" s="79"/>
      <c r="F78" s="79"/>
      <c r="J78" s="79"/>
      <c r="L78"/>
      <c r="N78" s="7" t="s">
        <v>275</v>
      </c>
      <c r="O78" s="37">
        <v>5</v>
      </c>
      <c r="P78" s="24"/>
    </row>
    <row r="79" spans="3:16" ht="18" customHeight="1">
      <c r="E79" s="79"/>
      <c r="F79" s="79"/>
      <c r="J79" s="79"/>
      <c r="L79"/>
      <c r="N79" s="56"/>
      <c r="O79" s="13"/>
      <c r="P79" s="159"/>
    </row>
    <row r="80" spans="3:16" ht="18" customHeight="1">
      <c r="C80" s="438" t="s">
        <v>332</v>
      </c>
      <c r="D80" s="438"/>
      <c r="E80" s="438"/>
      <c r="F80" s="438"/>
      <c r="G80" s="438"/>
      <c r="H80" s="438"/>
      <c r="I80" s="438"/>
      <c r="J80" s="84"/>
      <c r="K80" s="84"/>
      <c r="L80"/>
      <c r="O80"/>
      <c r="P80"/>
    </row>
    <row r="81" spans="3:16" ht="18" customHeight="1">
      <c r="C81" s="434" t="s">
        <v>0</v>
      </c>
      <c r="D81" s="435"/>
      <c r="E81" s="435"/>
      <c r="F81" s="436"/>
      <c r="G81" s="51"/>
      <c r="H81" s="431" t="s">
        <v>343</v>
      </c>
      <c r="I81" s="432"/>
      <c r="J81" s="432"/>
      <c r="K81" s="433"/>
      <c r="L81"/>
      <c r="N81" s="10" t="s">
        <v>4</v>
      </c>
      <c r="O81" s="12" t="s">
        <v>25</v>
      </c>
      <c r="P81" s="39"/>
    </row>
    <row r="82" spans="3:16" ht="18" customHeight="1">
      <c r="C82" s="9" t="s">
        <v>1</v>
      </c>
      <c r="D82" s="9" t="s">
        <v>2</v>
      </c>
      <c r="E82" s="9" t="s">
        <v>135</v>
      </c>
      <c r="F82" s="9" t="s">
        <v>3</v>
      </c>
      <c r="G82" s="9"/>
      <c r="H82" s="9" t="s">
        <v>1</v>
      </c>
      <c r="I82" s="9" t="s">
        <v>2</v>
      </c>
      <c r="J82" s="9" t="s">
        <v>135</v>
      </c>
      <c r="K82" s="9" t="s">
        <v>3</v>
      </c>
      <c r="L82"/>
      <c r="N82" s="5"/>
      <c r="O82" s="13"/>
      <c r="P82" s="40"/>
    </row>
    <row r="83" spans="3:16" ht="18" customHeight="1">
      <c r="C83" s="428" t="s">
        <v>467</v>
      </c>
      <c r="D83" s="61">
        <v>1</v>
      </c>
      <c r="E83" s="68">
        <v>9</v>
      </c>
      <c r="F83" s="41">
        <f>AVERAGE(E83:E85)</f>
        <v>9</v>
      </c>
      <c r="G83" s="249"/>
      <c r="H83" s="428" t="s">
        <v>464</v>
      </c>
      <c r="I83" s="61">
        <v>1</v>
      </c>
      <c r="J83" s="25">
        <v>28</v>
      </c>
      <c r="K83" s="41">
        <f>AVERAGE(J83:J85)</f>
        <v>19</v>
      </c>
      <c r="L83"/>
      <c r="N83" s="5" t="s">
        <v>5</v>
      </c>
      <c r="O83" s="13" t="s">
        <v>343</v>
      </c>
      <c r="P83" s="40"/>
    </row>
    <row r="84" spans="3:16" ht="18" customHeight="1">
      <c r="C84" s="429"/>
      <c r="D84" s="69">
        <v>2</v>
      </c>
      <c r="E84" s="70">
        <v>7</v>
      </c>
      <c r="F84" s="25"/>
      <c r="G84" s="250"/>
      <c r="H84" s="429"/>
      <c r="I84" s="69">
        <v>2</v>
      </c>
      <c r="J84" s="25">
        <v>17</v>
      </c>
      <c r="K84" s="41"/>
      <c r="L84"/>
      <c r="N84" s="5" t="s">
        <v>6</v>
      </c>
      <c r="O84" s="13" t="s">
        <v>6</v>
      </c>
      <c r="P84" s="40"/>
    </row>
    <row r="85" spans="3:16" ht="18" customHeight="1">
      <c r="C85" s="430"/>
      <c r="D85" s="69">
        <v>3</v>
      </c>
      <c r="E85" s="25">
        <v>11</v>
      </c>
      <c r="F85" s="25"/>
      <c r="G85" s="250"/>
      <c r="H85" s="430"/>
      <c r="I85" s="69">
        <v>3</v>
      </c>
      <c r="J85" s="25">
        <v>12</v>
      </c>
      <c r="K85" s="25"/>
      <c r="L85"/>
      <c r="N85" s="5" t="s">
        <v>7</v>
      </c>
      <c r="O85" s="13" t="s">
        <v>0</v>
      </c>
      <c r="P85" s="40"/>
    </row>
    <row r="86" spans="3:16" ht="18" customHeight="1">
      <c r="C86" s="428" t="s">
        <v>468</v>
      </c>
      <c r="D86" s="69">
        <v>1</v>
      </c>
      <c r="E86" s="25">
        <v>19</v>
      </c>
      <c r="F86" s="41">
        <f>AVERAGE(E86:E88)</f>
        <v>15</v>
      </c>
      <c r="G86" s="250"/>
      <c r="H86" s="428" t="s">
        <v>473</v>
      </c>
      <c r="I86" s="69">
        <v>1</v>
      </c>
      <c r="J86" s="25">
        <v>25</v>
      </c>
      <c r="K86" s="41">
        <f>AVERAGE(J86:J88)</f>
        <v>23</v>
      </c>
      <c r="L86"/>
      <c r="N86" s="5"/>
      <c r="O86" s="13"/>
      <c r="P86" s="40"/>
    </row>
    <row r="87" spans="3:16" ht="18" customHeight="1">
      <c r="C87" s="429"/>
      <c r="D87" s="69">
        <v>2</v>
      </c>
      <c r="E87" s="25">
        <v>16</v>
      </c>
      <c r="F87" s="25"/>
      <c r="G87" s="250"/>
      <c r="H87" s="429"/>
      <c r="I87" s="69">
        <v>2</v>
      </c>
      <c r="J87" s="25">
        <v>31</v>
      </c>
      <c r="K87" s="25"/>
      <c r="L87"/>
      <c r="N87" s="5" t="s">
        <v>17</v>
      </c>
      <c r="O87" s="13"/>
      <c r="P87" s="40"/>
    </row>
    <row r="88" spans="3:16" ht="18" customHeight="1">
      <c r="C88" s="430"/>
      <c r="D88" s="69">
        <v>3</v>
      </c>
      <c r="E88" s="25">
        <v>10</v>
      </c>
      <c r="F88" s="25"/>
      <c r="G88" s="250"/>
      <c r="H88" s="430"/>
      <c r="I88" s="69">
        <v>3</v>
      </c>
      <c r="J88" s="25">
        <v>13</v>
      </c>
      <c r="K88" s="25"/>
      <c r="L88"/>
      <c r="N88" s="5" t="s">
        <v>8</v>
      </c>
      <c r="O88" s="13">
        <v>2.3E-3</v>
      </c>
      <c r="P88" s="40"/>
    </row>
    <row r="89" spans="3:16" ht="18" customHeight="1">
      <c r="C89" s="428" t="s">
        <v>470</v>
      </c>
      <c r="D89" s="69">
        <v>1</v>
      </c>
      <c r="E89" s="25">
        <v>12</v>
      </c>
      <c r="F89" s="41">
        <f>AVERAGE(E89:E91)</f>
        <v>13</v>
      </c>
      <c r="G89" s="250"/>
      <c r="H89" s="428" t="s">
        <v>426</v>
      </c>
      <c r="I89" s="69">
        <v>1</v>
      </c>
      <c r="J89" s="25">
        <v>16</v>
      </c>
      <c r="K89" s="41">
        <f>AVERAGE(J89:J91)</f>
        <v>25.333333333333332</v>
      </c>
      <c r="L89"/>
      <c r="N89" s="5" t="s">
        <v>10</v>
      </c>
      <c r="O89" s="13" t="s">
        <v>26</v>
      </c>
      <c r="P89" s="40"/>
    </row>
    <row r="90" spans="3:16" ht="18" customHeight="1">
      <c r="C90" s="429"/>
      <c r="D90" s="69">
        <v>2</v>
      </c>
      <c r="E90" s="25">
        <v>15</v>
      </c>
      <c r="F90" s="25"/>
      <c r="G90" s="250"/>
      <c r="H90" s="429"/>
      <c r="I90" s="69">
        <v>2</v>
      </c>
      <c r="J90" s="25">
        <v>32</v>
      </c>
      <c r="K90" s="25"/>
      <c r="L90"/>
      <c r="N90" s="5" t="s">
        <v>12</v>
      </c>
      <c r="O90" s="13" t="s">
        <v>13</v>
      </c>
      <c r="P90" s="40"/>
    </row>
    <row r="91" spans="3:16" ht="18" customHeight="1">
      <c r="C91" s="430"/>
      <c r="D91" s="69">
        <v>3</v>
      </c>
      <c r="E91" s="25">
        <v>12</v>
      </c>
      <c r="F91" s="25"/>
      <c r="G91" s="250"/>
      <c r="H91" s="430"/>
      <c r="I91" s="69">
        <v>3</v>
      </c>
      <c r="J91" s="25">
        <v>28</v>
      </c>
      <c r="K91" s="25"/>
      <c r="L91"/>
      <c r="N91" s="5" t="s">
        <v>14</v>
      </c>
      <c r="O91" s="13" t="s">
        <v>15</v>
      </c>
      <c r="P91" s="40"/>
    </row>
    <row r="92" spans="3:16" ht="18" customHeight="1">
      <c r="C92" s="428" t="s">
        <v>471</v>
      </c>
      <c r="D92" s="69">
        <v>1</v>
      </c>
      <c r="E92" s="25">
        <v>20</v>
      </c>
      <c r="F92" s="41">
        <v>18.09</v>
      </c>
      <c r="G92" s="250"/>
      <c r="H92" s="428" t="s">
        <v>465</v>
      </c>
      <c r="I92" s="69">
        <v>1</v>
      </c>
      <c r="J92" s="25">
        <v>29</v>
      </c>
      <c r="K92" s="41">
        <f>AVERAGE(J92:J94)</f>
        <v>32</v>
      </c>
      <c r="L92"/>
      <c r="N92" s="5" t="s">
        <v>18</v>
      </c>
      <c r="O92" s="13" t="s">
        <v>118</v>
      </c>
      <c r="P92" s="40"/>
    </row>
    <row r="93" spans="3:16" ht="18" customHeight="1">
      <c r="C93" s="429"/>
      <c r="D93" s="69">
        <v>2</v>
      </c>
      <c r="E93" s="25">
        <v>12</v>
      </c>
      <c r="F93" s="25"/>
      <c r="G93" s="250"/>
      <c r="H93" s="429"/>
      <c r="I93" s="69">
        <v>2</v>
      </c>
      <c r="J93" s="25">
        <v>27</v>
      </c>
      <c r="K93" s="25"/>
      <c r="L93"/>
      <c r="N93" s="5"/>
      <c r="O93" s="13"/>
      <c r="P93" s="40"/>
    </row>
    <row r="94" spans="3:16" ht="18" customHeight="1">
      <c r="C94" s="430"/>
      <c r="D94" s="69">
        <v>3</v>
      </c>
      <c r="E94" s="25">
        <v>23</v>
      </c>
      <c r="F94" s="25"/>
      <c r="G94" s="250"/>
      <c r="H94" s="430"/>
      <c r="I94" s="69">
        <v>3</v>
      </c>
      <c r="J94" s="25">
        <v>40</v>
      </c>
      <c r="K94" s="25"/>
      <c r="L94"/>
      <c r="N94" s="5" t="s">
        <v>19</v>
      </c>
      <c r="O94" s="13"/>
      <c r="P94" s="40"/>
    </row>
    <row r="95" spans="3:16" ht="18" customHeight="1">
      <c r="C95" s="428" t="s">
        <v>472</v>
      </c>
      <c r="D95" s="69">
        <v>1</v>
      </c>
      <c r="E95" s="25">
        <v>10</v>
      </c>
      <c r="F95" s="41">
        <f>AVERAGE(E95:E97)</f>
        <v>14</v>
      </c>
      <c r="G95" s="250"/>
      <c r="H95" s="428" t="s">
        <v>427</v>
      </c>
      <c r="I95" s="69">
        <v>1</v>
      </c>
      <c r="J95" s="25">
        <v>27</v>
      </c>
      <c r="K95" s="41">
        <f>AVERAGE(J95:J97)</f>
        <v>28</v>
      </c>
      <c r="L95"/>
      <c r="N95" s="5" t="s">
        <v>20</v>
      </c>
      <c r="O95" s="13">
        <v>13.82</v>
      </c>
      <c r="P95" s="40"/>
    </row>
    <row r="96" spans="3:16" ht="18" customHeight="1">
      <c r="C96" s="429"/>
      <c r="D96" s="69">
        <v>2</v>
      </c>
      <c r="E96" s="25">
        <v>21</v>
      </c>
      <c r="F96" s="70"/>
      <c r="G96" s="250"/>
      <c r="H96" s="429"/>
      <c r="I96" s="69">
        <v>2</v>
      </c>
      <c r="J96" s="25">
        <v>26</v>
      </c>
      <c r="K96" s="25"/>
      <c r="L96"/>
      <c r="N96" s="5" t="s">
        <v>21</v>
      </c>
      <c r="O96" s="13">
        <v>25.47</v>
      </c>
      <c r="P96" s="40"/>
    </row>
    <row r="97" spans="3:16" ht="18" customHeight="1">
      <c r="C97" s="430"/>
      <c r="D97" s="69">
        <v>3</v>
      </c>
      <c r="E97" s="25">
        <v>11</v>
      </c>
      <c r="F97" s="25"/>
      <c r="G97" s="250"/>
      <c r="H97" s="430"/>
      <c r="I97" s="69">
        <v>3</v>
      </c>
      <c r="J97" s="25">
        <v>31</v>
      </c>
      <c r="K97" s="25"/>
      <c r="L97"/>
      <c r="N97" s="5" t="s">
        <v>22</v>
      </c>
      <c r="O97" s="13" t="s">
        <v>119</v>
      </c>
      <c r="P97" s="40"/>
    </row>
    <row r="98" spans="3:16" ht="18" customHeight="1">
      <c r="C98" s="166"/>
      <c r="D98" s="215"/>
      <c r="E98" s="102"/>
      <c r="F98" s="102"/>
      <c r="G98" s="49"/>
      <c r="H98" s="166"/>
      <c r="I98" s="216"/>
      <c r="J98" s="102"/>
      <c r="K98" s="102"/>
      <c r="L98"/>
      <c r="N98" s="5" t="s">
        <v>23</v>
      </c>
      <c r="O98" s="13" t="s">
        <v>120</v>
      </c>
      <c r="P98" s="40"/>
    </row>
    <row r="99" spans="3:16" ht="18" customHeight="1">
      <c r="C99" s="166"/>
      <c r="L99"/>
      <c r="N99" s="5" t="s">
        <v>24</v>
      </c>
      <c r="O99" s="13">
        <v>0.70750000000000002</v>
      </c>
      <c r="P99" s="40"/>
    </row>
    <row r="100" spans="3:16" ht="18" customHeight="1">
      <c r="C100" s="166"/>
      <c r="L100"/>
      <c r="N100" s="5"/>
      <c r="O100" s="13"/>
      <c r="P100" s="40"/>
    </row>
    <row r="101" spans="3:16" ht="18" customHeight="1">
      <c r="C101" s="166"/>
      <c r="L101"/>
      <c r="N101" s="5" t="s">
        <v>271</v>
      </c>
      <c r="O101" s="13"/>
      <c r="P101" s="40"/>
    </row>
    <row r="102" spans="3:16" ht="18" customHeight="1">
      <c r="C102" s="166"/>
      <c r="K102"/>
      <c r="L102"/>
      <c r="N102" s="5" t="s">
        <v>272</v>
      </c>
      <c r="O102" s="13" t="s">
        <v>299</v>
      </c>
      <c r="P102" s="40"/>
    </row>
    <row r="103" spans="3:16" ht="18" customHeight="1">
      <c r="C103" s="166"/>
      <c r="K103"/>
      <c r="L103"/>
      <c r="N103" s="5" t="s">
        <v>8</v>
      </c>
      <c r="O103" s="13">
        <v>0.45669999999999999</v>
      </c>
      <c r="P103" s="40"/>
    </row>
    <row r="104" spans="3:16" ht="18" customHeight="1">
      <c r="K104"/>
      <c r="L104"/>
      <c r="N104" s="5" t="s">
        <v>10</v>
      </c>
      <c r="O104" s="13" t="s">
        <v>27</v>
      </c>
      <c r="P104" s="40"/>
    </row>
    <row r="105" spans="3:16" ht="18" customHeight="1">
      <c r="E105" s="81"/>
      <c r="F105" s="49"/>
      <c r="G105" s="49"/>
      <c r="H105" s="50"/>
      <c r="I105" s="22"/>
      <c r="J105" s="49"/>
      <c r="K105" s="49"/>
      <c r="L105"/>
      <c r="N105" s="5" t="s">
        <v>12</v>
      </c>
      <c r="O105" s="13" t="s">
        <v>28</v>
      </c>
      <c r="P105" s="40"/>
    </row>
    <row r="106" spans="3:16" ht="18" customHeight="1">
      <c r="E106" s="81"/>
      <c r="F106" s="49"/>
      <c r="G106" s="49"/>
      <c r="H106" s="50"/>
      <c r="I106" s="22"/>
      <c r="J106" s="49"/>
      <c r="K106" s="49"/>
      <c r="L106"/>
      <c r="N106" s="5"/>
      <c r="O106" s="13"/>
      <c r="P106" s="40"/>
    </row>
    <row r="107" spans="3:16" ht="18" customHeight="1">
      <c r="E107" s="81"/>
      <c r="F107" s="49"/>
      <c r="G107" s="49"/>
      <c r="H107" s="50"/>
      <c r="I107" s="22"/>
      <c r="J107" s="49"/>
      <c r="K107" s="49"/>
      <c r="L107"/>
      <c r="N107" s="5" t="s">
        <v>273</v>
      </c>
      <c r="O107" s="13"/>
      <c r="P107" s="40"/>
    </row>
    <row r="108" spans="3:16" ht="18" customHeight="1">
      <c r="E108" s="81"/>
      <c r="F108" s="49"/>
      <c r="G108" s="49"/>
      <c r="H108" s="50"/>
      <c r="I108" s="22"/>
      <c r="J108" s="49"/>
      <c r="K108" s="49"/>
      <c r="L108"/>
      <c r="N108" s="5" t="s">
        <v>274</v>
      </c>
      <c r="O108" s="13">
        <v>5</v>
      </c>
      <c r="P108" s="40"/>
    </row>
    <row r="109" spans="3:16" ht="18" customHeight="1">
      <c r="E109" s="81"/>
      <c r="F109" s="49"/>
      <c r="G109" s="49"/>
      <c r="H109" s="50"/>
      <c r="I109" s="22"/>
      <c r="J109" s="49"/>
      <c r="K109" s="49"/>
      <c r="L109"/>
      <c r="N109" s="7" t="s">
        <v>275</v>
      </c>
      <c r="O109" s="37">
        <v>5</v>
      </c>
      <c r="P109" s="24"/>
    </row>
    <row r="110" spans="3:16" ht="18" customHeight="1">
      <c r="E110" s="81"/>
      <c r="F110" s="49"/>
      <c r="G110" s="49"/>
      <c r="H110" s="50"/>
      <c r="I110" s="22"/>
      <c r="J110" s="49"/>
      <c r="K110" s="49"/>
      <c r="L110"/>
      <c r="N110" s="56"/>
      <c r="O110" s="13"/>
      <c r="P110" s="159"/>
    </row>
    <row r="111" spans="3:16" ht="18" customHeight="1">
      <c r="E111" s="81"/>
      <c r="F111" s="49"/>
      <c r="G111" s="49"/>
      <c r="H111" s="50"/>
      <c r="I111" s="22"/>
      <c r="J111" s="49"/>
      <c r="K111" s="49"/>
      <c r="L111"/>
      <c r="N111" s="56"/>
      <c r="O111" s="13"/>
      <c r="P111" s="159"/>
    </row>
    <row r="112" spans="3:16" ht="18" customHeight="1">
      <c r="C112" s="53" t="s">
        <v>333</v>
      </c>
      <c r="D112" s="2"/>
      <c r="E112" s="84"/>
      <c r="F112" s="84"/>
      <c r="G112" s="2"/>
      <c r="H112" s="2"/>
      <c r="I112" s="2"/>
      <c r="J112" s="84"/>
      <c r="K112" s="84"/>
      <c r="L112"/>
      <c r="O112"/>
      <c r="P112"/>
    </row>
    <row r="113" spans="3:16" ht="18" customHeight="1">
      <c r="C113" s="434" t="s">
        <v>0</v>
      </c>
      <c r="D113" s="435"/>
      <c r="E113" s="435"/>
      <c r="F113" s="436"/>
      <c r="G113" s="51"/>
      <c r="H113" s="431" t="s">
        <v>343</v>
      </c>
      <c r="I113" s="432"/>
      <c r="J113" s="432"/>
      <c r="K113" s="433"/>
      <c r="L113"/>
      <c r="N113" s="10" t="s">
        <v>4</v>
      </c>
      <c r="O113" s="12" t="s">
        <v>300</v>
      </c>
      <c r="P113" s="39"/>
    </row>
    <row r="114" spans="3:16" ht="18" customHeight="1">
      <c r="C114" s="15" t="s">
        <v>1</v>
      </c>
      <c r="D114" s="15" t="s">
        <v>2</v>
      </c>
      <c r="E114" s="15" t="s">
        <v>16</v>
      </c>
      <c r="F114" s="15" t="s">
        <v>3</v>
      </c>
      <c r="G114" s="15"/>
      <c r="H114" s="15" t="s">
        <v>1</v>
      </c>
      <c r="I114" s="15" t="s">
        <v>2</v>
      </c>
      <c r="J114" s="15" t="s">
        <v>16</v>
      </c>
      <c r="K114" s="15" t="s">
        <v>3</v>
      </c>
      <c r="L114"/>
      <c r="N114" s="5"/>
      <c r="O114" s="13"/>
      <c r="P114" s="40"/>
    </row>
    <row r="115" spans="3:16" ht="18" customHeight="1">
      <c r="C115" s="428" t="s">
        <v>467</v>
      </c>
      <c r="D115" s="74">
        <v>1</v>
      </c>
      <c r="E115" s="200">
        <v>0.68600000000000005</v>
      </c>
      <c r="F115" s="83">
        <f>AVERAGE(E115:E117)</f>
        <v>0.68566666666666665</v>
      </c>
      <c r="G115" s="109"/>
      <c r="H115" s="428" t="s">
        <v>464</v>
      </c>
      <c r="I115" s="74">
        <v>1</v>
      </c>
      <c r="J115" s="200">
        <v>9.0269999999999992</v>
      </c>
      <c r="K115" s="83">
        <f>AVERAGE(J115:J117)</f>
        <v>9.923333333333332</v>
      </c>
      <c r="L115"/>
      <c r="N115" s="5" t="s">
        <v>5</v>
      </c>
      <c r="O115" s="13" t="s">
        <v>343</v>
      </c>
      <c r="P115" s="40"/>
    </row>
    <row r="116" spans="3:16" ht="18" customHeight="1">
      <c r="C116" s="429"/>
      <c r="D116" s="74">
        <v>2</v>
      </c>
      <c r="E116" s="200">
        <v>0.995</v>
      </c>
      <c r="F116" s="63"/>
      <c r="G116" s="110"/>
      <c r="H116" s="429"/>
      <c r="I116" s="74">
        <v>2</v>
      </c>
      <c r="J116" s="200">
        <v>8.8379999999999992</v>
      </c>
      <c r="K116" s="63"/>
      <c r="L116"/>
      <c r="N116" s="5" t="s">
        <v>6</v>
      </c>
      <c r="O116" s="13" t="s">
        <v>6</v>
      </c>
      <c r="P116" s="40"/>
    </row>
    <row r="117" spans="3:16" ht="18" customHeight="1">
      <c r="C117" s="430"/>
      <c r="D117" s="74">
        <v>3</v>
      </c>
      <c r="E117" s="200">
        <v>0.376</v>
      </c>
      <c r="F117" s="63"/>
      <c r="G117" s="110"/>
      <c r="H117" s="430"/>
      <c r="I117" s="74">
        <v>3</v>
      </c>
      <c r="J117" s="200">
        <v>11.904999999999999</v>
      </c>
      <c r="K117" s="63"/>
      <c r="L117"/>
      <c r="N117" s="5" t="s">
        <v>7</v>
      </c>
      <c r="O117" s="13" t="s">
        <v>0</v>
      </c>
      <c r="P117" s="40"/>
    </row>
    <row r="118" spans="3:16" ht="18" customHeight="1">
      <c r="C118" s="428" t="s">
        <v>468</v>
      </c>
      <c r="D118" s="74">
        <v>1</v>
      </c>
      <c r="E118" s="200">
        <v>1.595</v>
      </c>
      <c r="F118" s="83">
        <f>AVERAGE(E118:E120)</f>
        <v>1.8360000000000001</v>
      </c>
      <c r="G118" s="110"/>
      <c r="H118" s="428" t="s">
        <v>473</v>
      </c>
      <c r="I118" s="74">
        <v>1</v>
      </c>
      <c r="J118" s="200">
        <v>15.172000000000001</v>
      </c>
      <c r="K118" s="83">
        <f>AVERAGE(J118:J120)</f>
        <v>14.286333333333333</v>
      </c>
      <c r="L118"/>
      <c r="N118" s="5"/>
      <c r="O118" s="13"/>
      <c r="P118" s="40"/>
    </row>
    <row r="119" spans="3:16" ht="18" customHeight="1">
      <c r="C119" s="429"/>
      <c r="D119" s="74">
        <v>2</v>
      </c>
      <c r="E119" s="200">
        <v>1.756</v>
      </c>
      <c r="F119" s="63"/>
      <c r="G119" s="110"/>
      <c r="H119" s="429"/>
      <c r="I119" s="74">
        <v>2</v>
      </c>
      <c r="J119" s="200">
        <v>16.736000000000001</v>
      </c>
      <c r="K119" s="63"/>
      <c r="L119"/>
      <c r="N119" s="5" t="s">
        <v>227</v>
      </c>
      <c r="O119" s="13"/>
      <c r="P119" s="40"/>
    </row>
    <row r="120" spans="3:16" ht="18" customHeight="1">
      <c r="C120" s="430"/>
      <c r="D120" s="74">
        <v>3</v>
      </c>
      <c r="E120" s="200">
        <v>2.157</v>
      </c>
      <c r="F120" s="63"/>
      <c r="G120" s="110"/>
      <c r="H120" s="430"/>
      <c r="I120" s="74">
        <v>3</v>
      </c>
      <c r="J120" s="200">
        <v>10.951000000000001</v>
      </c>
      <c r="K120" s="63"/>
      <c r="L120"/>
      <c r="N120" s="5" t="s">
        <v>8</v>
      </c>
      <c r="O120" s="13">
        <v>1.1999999999999999E-3</v>
      </c>
      <c r="P120" s="40"/>
    </row>
    <row r="121" spans="3:16" ht="18" customHeight="1">
      <c r="C121" s="428" t="s">
        <v>470</v>
      </c>
      <c r="D121" s="74">
        <v>1</v>
      </c>
      <c r="E121" s="200">
        <v>1.28</v>
      </c>
      <c r="F121" s="83">
        <f>AVERAGE(E121:E123)</f>
        <v>1.1209999999999998</v>
      </c>
      <c r="G121" s="110"/>
      <c r="H121" s="428" t="s">
        <v>426</v>
      </c>
      <c r="I121" s="74">
        <v>1</v>
      </c>
      <c r="J121" s="200">
        <v>18.391999999999999</v>
      </c>
      <c r="K121" s="83">
        <f>AVERAGE(J121:J123)</f>
        <v>17.335999999999999</v>
      </c>
      <c r="L121"/>
      <c r="N121" s="5" t="s">
        <v>10</v>
      </c>
      <c r="O121" s="13" t="s">
        <v>26</v>
      </c>
      <c r="P121" s="40"/>
    </row>
    <row r="122" spans="3:16" ht="18" customHeight="1">
      <c r="C122" s="429"/>
      <c r="D122" s="74">
        <v>2</v>
      </c>
      <c r="E122" s="200">
        <v>1.355</v>
      </c>
      <c r="F122" s="63"/>
      <c r="G122" s="110"/>
      <c r="H122" s="429"/>
      <c r="I122" s="74">
        <v>2</v>
      </c>
      <c r="J122" s="200">
        <v>16.853999999999999</v>
      </c>
      <c r="K122" s="83"/>
      <c r="L122"/>
      <c r="N122" s="5" t="s">
        <v>12</v>
      </c>
      <c r="O122" s="13" t="s">
        <v>13</v>
      </c>
      <c r="P122" s="40"/>
    </row>
    <row r="123" spans="3:16" ht="18" customHeight="1">
      <c r="C123" s="430"/>
      <c r="D123" s="74">
        <v>3</v>
      </c>
      <c r="E123" s="200">
        <v>0.72799999999999998</v>
      </c>
      <c r="F123" s="63"/>
      <c r="G123" s="110"/>
      <c r="H123" s="430"/>
      <c r="I123" s="74">
        <v>3</v>
      </c>
      <c r="J123" s="200">
        <v>16.762</v>
      </c>
      <c r="K123" s="63"/>
      <c r="L123"/>
      <c r="N123" s="5" t="s">
        <v>14</v>
      </c>
      <c r="O123" s="13" t="s">
        <v>15</v>
      </c>
      <c r="P123" s="40"/>
    </row>
    <row r="124" spans="3:16" ht="18" customHeight="1">
      <c r="C124" s="428" t="s">
        <v>472</v>
      </c>
      <c r="D124" s="74">
        <v>1</v>
      </c>
      <c r="E124" s="200">
        <v>1.595</v>
      </c>
      <c r="F124" s="83">
        <f>AVERAGE(E124:E126)</f>
        <v>1.2969999999999999</v>
      </c>
      <c r="G124" s="110"/>
      <c r="H124" s="428" t="s">
        <v>465</v>
      </c>
      <c r="I124" s="74">
        <v>1</v>
      </c>
      <c r="J124" s="200">
        <v>26.074000000000002</v>
      </c>
      <c r="K124" s="83">
        <f>AVERAGE(J124:J126)</f>
        <v>20.433333333333334</v>
      </c>
      <c r="L124"/>
      <c r="N124" s="5" t="s">
        <v>228</v>
      </c>
      <c r="O124" s="13" t="s">
        <v>280</v>
      </c>
      <c r="P124" s="40"/>
    </row>
    <row r="125" spans="3:16" ht="18" customHeight="1">
      <c r="C125" s="429"/>
      <c r="D125" s="74">
        <v>2</v>
      </c>
      <c r="E125" s="200">
        <v>1.3939999999999999</v>
      </c>
      <c r="F125" s="63"/>
      <c r="G125" s="110"/>
      <c r="H125" s="429"/>
      <c r="I125" s="74">
        <v>2</v>
      </c>
      <c r="J125" s="200">
        <v>24.567</v>
      </c>
      <c r="K125" s="63"/>
      <c r="L125"/>
      <c r="N125" s="5"/>
      <c r="O125" s="13"/>
      <c r="P125" s="40"/>
    </row>
    <row r="126" spans="3:16" ht="18" customHeight="1">
      <c r="C126" s="430"/>
      <c r="D126" s="74">
        <v>3</v>
      </c>
      <c r="E126" s="200">
        <v>0.90200000000000002</v>
      </c>
      <c r="F126" s="63"/>
      <c r="G126" s="110"/>
      <c r="H126" s="430"/>
      <c r="I126" s="74">
        <v>3</v>
      </c>
      <c r="J126" s="200">
        <v>10.659000000000001</v>
      </c>
      <c r="K126" s="63"/>
      <c r="L126"/>
      <c r="N126" s="5" t="s">
        <v>19</v>
      </c>
      <c r="O126" s="13"/>
      <c r="P126" s="40"/>
    </row>
    <row r="127" spans="3:16" ht="18" customHeight="1">
      <c r="C127" s="428" t="s">
        <v>471</v>
      </c>
      <c r="D127" s="74">
        <v>1</v>
      </c>
      <c r="E127" s="200">
        <v>0.72299999999999998</v>
      </c>
      <c r="F127" s="83">
        <f>AVERAGE(E127:E129)</f>
        <v>2.3823333333333334</v>
      </c>
      <c r="G127" s="110"/>
      <c r="H127" s="428" t="s">
        <v>427</v>
      </c>
      <c r="I127" s="74">
        <v>1</v>
      </c>
      <c r="J127" s="200">
        <v>15.071999999999999</v>
      </c>
      <c r="K127" s="83">
        <f>AVERAGE(J127:J129)</f>
        <v>18.72</v>
      </c>
      <c r="L127"/>
      <c r="N127" s="5" t="s">
        <v>20</v>
      </c>
      <c r="O127" s="13">
        <v>1.4650000000000001</v>
      </c>
      <c r="P127" s="40"/>
    </row>
    <row r="128" spans="3:16" ht="18" customHeight="1">
      <c r="C128" s="429"/>
      <c r="D128" s="74">
        <v>2</v>
      </c>
      <c r="E128" s="200">
        <v>2.5350000000000001</v>
      </c>
      <c r="F128" s="63"/>
      <c r="G128" s="110"/>
      <c r="H128" s="429"/>
      <c r="I128" s="74">
        <v>2</v>
      </c>
      <c r="J128" s="200">
        <v>19.837</v>
      </c>
      <c r="K128" s="63"/>
      <c r="L128"/>
      <c r="N128" s="5" t="s">
        <v>21</v>
      </c>
      <c r="O128" s="13">
        <v>16.14</v>
      </c>
      <c r="P128" s="40"/>
    </row>
    <row r="129" spans="2:16" ht="18" customHeight="1">
      <c r="C129" s="430"/>
      <c r="D129" s="74">
        <v>3</v>
      </c>
      <c r="E129" s="200">
        <v>3.8889999999999998</v>
      </c>
      <c r="F129" s="63"/>
      <c r="G129" s="110"/>
      <c r="H129" s="430"/>
      <c r="I129" s="74">
        <v>3</v>
      </c>
      <c r="J129" s="200">
        <v>21.251000000000001</v>
      </c>
      <c r="K129" s="63"/>
      <c r="L129"/>
      <c r="N129" s="5" t="s">
        <v>22</v>
      </c>
      <c r="O129" s="13" t="s">
        <v>179</v>
      </c>
      <c r="P129" s="40"/>
    </row>
    <row r="130" spans="2:16" ht="18" customHeight="1">
      <c r="B130" s="166"/>
      <c r="C130" s="166"/>
      <c r="D130" s="166"/>
      <c r="E130" s="166"/>
      <c r="F130" s="166"/>
      <c r="G130" s="166"/>
      <c r="L130" s="166"/>
      <c r="N130" s="5" t="s">
        <v>23</v>
      </c>
      <c r="O130" s="13" t="s">
        <v>281</v>
      </c>
      <c r="P130" s="40"/>
    </row>
    <row r="131" spans="2:16" ht="18" customHeight="1">
      <c r="B131" s="166"/>
      <c r="C131" s="166"/>
      <c r="D131" s="166"/>
      <c r="E131" s="166"/>
      <c r="F131" s="166"/>
      <c r="G131" s="166"/>
      <c r="L131" s="166"/>
      <c r="N131" s="5" t="s">
        <v>24</v>
      </c>
      <c r="O131" s="13">
        <v>0.93579999999999997</v>
      </c>
      <c r="P131" s="40"/>
    </row>
    <row r="132" spans="2:16" ht="18" customHeight="1">
      <c r="B132" s="166"/>
      <c r="C132" s="166"/>
      <c r="D132" s="166"/>
      <c r="E132" s="166"/>
      <c r="F132" s="166"/>
      <c r="G132" s="166"/>
      <c r="L132" s="166"/>
      <c r="N132" s="5"/>
      <c r="O132" s="13"/>
      <c r="P132" s="40"/>
    </row>
    <row r="133" spans="2:16" ht="18" customHeight="1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N133" s="5" t="s">
        <v>271</v>
      </c>
      <c r="O133" s="13"/>
      <c r="P133" s="40"/>
    </row>
    <row r="134" spans="2:16" ht="18" customHeight="1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N134" s="5" t="s">
        <v>272</v>
      </c>
      <c r="O134" s="13" t="s">
        <v>301</v>
      </c>
      <c r="P134" s="40"/>
    </row>
    <row r="135" spans="2:16" ht="18" customHeight="1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N135" s="5" t="s">
        <v>8</v>
      </c>
      <c r="O135" s="13">
        <v>3.5999999999999999E-3</v>
      </c>
      <c r="P135" s="40"/>
    </row>
    <row r="136" spans="2:16" ht="18" customHeight="1">
      <c r="C136" s="166"/>
      <c r="D136" s="86"/>
      <c r="E136" s="209"/>
      <c r="F136" s="209"/>
      <c r="G136" s="209"/>
      <c r="H136" s="166"/>
      <c r="I136" s="86"/>
      <c r="J136" s="209"/>
      <c r="K136" s="209"/>
      <c r="L136" s="159"/>
      <c r="N136" s="5" t="s">
        <v>10</v>
      </c>
      <c r="O136" s="13" t="s">
        <v>26</v>
      </c>
      <c r="P136" s="40"/>
    </row>
    <row r="137" spans="2:16" ht="18" customHeight="1">
      <c r="C137" s="166"/>
      <c r="D137" s="86"/>
      <c r="E137" s="209"/>
      <c r="F137" s="209"/>
      <c r="G137" s="209"/>
      <c r="H137" s="166"/>
      <c r="I137" s="86"/>
      <c r="J137" s="209"/>
      <c r="K137" s="209"/>
      <c r="L137" s="159"/>
      <c r="N137" s="5" t="s">
        <v>12</v>
      </c>
      <c r="O137" s="13" t="s">
        <v>13</v>
      </c>
      <c r="P137" s="40"/>
    </row>
    <row r="138" spans="2:16" ht="18" customHeight="1">
      <c r="C138" s="166"/>
      <c r="D138" s="86"/>
      <c r="E138" s="270"/>
      <c r="F138" s="270"/>
      <c r="G138" s="270"/>
      <c r="H138" s="166"/>
      <c r="I138" s="86"/>
      <c r="J138" s="270"/>
      <c r="K138" s="270"/>
      <c r="L138" s="159"/>
      <c r="N138" s="5"/>
      <c r="O138" s="13"/>
      <c r="P138" s="40"/>
    </row>
    <row r="139" spans="2:16" ht="18" customHeight="1">
      <c r="C139" s="166"/>
      <c r="D139" s="86"/>
      <c r="E139" s="270"/>
      <c r="F139" s="270"/>
      <c r="G139" s="270"/>
      <c r="H139" s="166"/>
      <c r="I139" s="86"/>
      <c r="J139" s="270"/>
      <c r="K139" s="270"/>
      <c r="L139" s="159"/>
      <c r="N139" s="5" t="s">
        <v>273</v>
      </c>
      <c r="O139" s="13"/>
      <c r="P139" s="40"/>
    </row>
    <row r="140" spans="2:16" ht="18" customHeight="1">
      <c r="C140" s="166"/>
      <c r="D140" s="86"/>
      <c r="E140" s="270"/>
      <c r="F140" s="270"/>
      <c r="G140" s="270"/>
      <c r="H140" s="166"/>
      <c r="I140" s="86"/>
      <c r="J140" s="270"/>
      <c r="K140" s="270"/>
      <c r="L140" s="159"/>
      <c r="N140" s="5" t="s">
        <v>274</v>
      </c>
      <c r="O140" s="13">
        <v>5</v>
      </c>
      <c r="P140" s="40"/>
    </row>
    <row r="141" spans="2:16" ht="18" customHeight="1">
      <c r="C141" s="166"/>
      <c r="D141" s="86"/>
      <c r="E141" s="209"/>
      <c r="F141" s="209"/>
      <c r="G141" s="209"/>
      <c r="H141" s="166"/>
      <c r="I141" s="86"/>
      <c r="J141" s="209"/>
      <c r="K141" s="209"/>
      <c r="L141" s="159"/>
      <c r="N141" s="7" t="s">
        <v>275</v>
      </c>
      <c r="O141" s="37">
        <v>5</v>
      </c>
      <c r="P141" s="24"/>
    </row>
    <row r="142" spans="2:16" ht="18" customHeight="1">
      <c r="C142" s="53" t="s">
        <v>334</v>
      </c>
      <c r="D142" s="2"/>
      <c r="E142" s="84"/>
      <c r="F142" s="84"/>
      <c r="G142" s="2"/>
      <c r="H142" s="2"/>
      <c r="I142" s="2"/>
      <c r="J142" s="84"/>
      <c r="K142" s="84"/>
      <c r="L142"/>
      <c r="O142"/>
      <c r="P142"/>
    </row>
    <row r="143" spans="2:16" ht="18" customHeight="1">
      <c r="C143" s="434" t="s">
        <v>0</v>
      </c>
      <c r="D143" s="435"/>
      <c r="E143" s="435"/>
      <c r="F143" s="436"/>
      <c r="G143" s="51"/>
      <c r="H143" s="431" t="s">
        <v>343</v>
      </c>
      <c r="I143" s="432"/>
      <c r="J143" s="432"/>
      <c r="K143" s="433"/>
      <c r="L143"/>
      <c r="N143" s="10" t="s">
        <v>4</v>
      </c>
      <c r="O143" s="12" t="s">
        <v>31</v>
      </c>
      <c r="P143" s="39"/>
    </row>
    <row r="144" spans="2:16" ht="18" customHeight="1">
      <c r="C144" s="9" t="s">
        <v>1</v>
      </c>
      <c r="D144" s="9" t="s">
        <v>2</v>
      </c>
      <c r="E144" s="9" t="s">
        <v>16</v>
      </c>
      <c r="F144" s="9" t="s">
        <v>3</v>
      </c>
      <c r="G144" s="9"/>
      <c r="H144" s="9" t="s">
        <v>1</v>
      </c>
      <c r="I144" s="9" t="s">
        <v>2</v>
      </c>
      <c r="J144" s="9" t="s">
        <v>16</v>
      </c>
      <c r="K144" s="9" t="s">
        <v>3</v>
      </c>
      <c r="L144"/>
      <c r="N144" s="5"/>
      <c r="O144" s="13"/>
      <c r="P144" s="40"/>
    </row>
    <row r="145" spans="3:16" ht="18" customHeight="1">
      <c r="C145" s="428" t="s">
        <v>471</v>
      </c>
      <c r="D145" s="74">
        <v>1</v>
      </c>
      <c r="E145" s="200">
        <v>3.1230000000000002</v>
      </c>
      <c r="F145" s="105">
        <f>AVERAGE(E145:E147)</f>
        <v>4.655666666666666</v>
      </c>
      <c r="G145" s="107"/>
      <c r="H145" s="428" t="s">
        <v>464</v>
      </c>
      <c r="I145" s="74">
        <v>1</v>
      </c>
      <c r="J145" s="200">
        <v>5.7190000000000003</v>
      </c>
      <c r="K145" s="83">
        <f>AVERAGE(J145:J147)</f>
        <v>9.8759999999999994</v>
      </c>
      <c r="L145"/>
      <c r="N145" s="5" t="s">
        <v>5</v>
      </c>
      <c r="O145" s="13" t="s">
        <v>343</v>
      </c>
      <c r="P145" s="40"/>
    </row>
    <row r="146" spans="3:16" ht="18" customHeight="1">
      <c r="C146" s="429"/>
      <c r="D146" s="74">
        <v>2</v>
      </c>
      <c r="E146" s="200">
        <v>7.3680000000000003</v>
      </c>
      <c r="F146" s="103"/>
      <c r="G146" s="108"/>
      <c r="H146" s="429"/>
      <c r="I146" s="74">
        <v>2</v>
      </c>
      <c r="J146" s="200">
        <v>14.161</v>
      </c>
      <c r="K146" s="63"/>
      <c r="L146"/>
      <c r="N146" s="5" t="s">
        <v>6</v>
      </c>
      <c r="O146" s="13" t="s">
        <v>6</v>
      </c>
      <c r="P146" s="40"/>
    </row>
    <row r="147" spans="3:16" ht="18" customHeight="1">
      <c r="C147" s="430"/>
      <c r="D147" s="74">
        <v>3</v>
      </c>
      <c r="E147" s="200">
        <v>3.476</v>
      </c>
      <c r="F147" s="103"/>
      <c r="G147" s="108"/>
      <c r="H147" s="430"/>
      <c r="I147" s="74">
        <v>3</v>
      </c>
      <c r="J147" s="200">
        <v>9.7479999999999993</v>
      </c>
      <c r="K147" s="63"/>
      <c r="L147"/>
      <c r="N147" s="5" t="s">
        <v>7</v>
      </c>
      <c r="O147" s="13" t="s">
        <v>0</v>
      </c>
      <c r="P147" s="40"/>
    </row>
    <row r="148" spans="3:16" ht="18" customHeight="1">
      <c r="C148" s="428" t="s">
        <v>468</v>
      </c>
      <c r="D148" s="74">
        <v>1</v>
      </c>
      <c r="E148" s="200">
        <v>2.2610000000000001</v>
      </c>
      <c r="F148" s="105">
        <f>AVERAGE(E148:E150)</f>
        <v>2.1443333333333334</v>
      </c>
      <c r="G148" s="108"/>
      <c r="H148" s="428" t="s">
        <v>473</v>
      </c>
      <c r="I148" s="74">
        <v>1</v>
      </c>
      <c r="J148" s="200">
        <v>18.826000000000001</v>
      </c>
      <c r="K148" s="83">
        <f>AVERAGE(J148:J150)</f>
        <v>15.01</v>
      </c>
      <c r="L148"/>
      <c r="N148" s="5"/>
      <c r="O148" s="13"/>
      <c r="P148" s="40"/>
    </row>
    <row r="149" spans="3:16" ht="18" customHeight="1">
      <c r="C149" s="429"/>
      <c r="D149" s="74">
        <v>2</v>
      </c>
      <c r="E149" s="200">
        <v>0.42</v>
      </c>
      <c r="F149" s="103"/>
      <c r="G149" s="108"/>
      <c r="H149" s="429"/>
      <c r="I149" s="74">
        <v>2</v>
      </c>
      <c r="J149" s="200">
        <v>10.406000000000001</v>
      </c>
      <c r="K149" s="83"/>
      <c r="L149"/>
      <c r="N149" s="5" t="s">
        <v>227</v>
      </c>
      <c r="O149" s="13"/>
      <c r="P149" s="40"/>
    </row>
    <row r="150" spans="3:16" ht="18" customHeight="1">
      <c r="C150" s="430"/>
      <c r="D150" s="74">
        <v>3</v>
      </c>
      <c r="E150" s="200">
        <v>3.7519999999999998</v>
      </c>
      <c r="F150" s="103"/>
      <c r="G150" s="108"/>
      <c r="H150" s="430"/>
      <c r="I150" s="74">
        <v>3</v>
      </c>
      <c r="J150" s="200">
        <v>15.798</v>
      </c>
      <c r="K150" s="63"/>
      <c r="L150"/>
      <c r="N150" s="5" t="s">
        <v>8</v>
      </c>
      <c r="O150" s="13">
        <v>2.3999999999999998E-3</v>
      </c>
      <c r="P150" s="40"/>
    </row>
    <row r="151" spans="3:16" ht="18" customHeight="1">
      <c r="C151" s="428" t="s">
        <v>470</v>
      </c>
      <c r="D151" s="74">
        <v>1</v>
      </c>
      <c r="E151" s="200">
        <v>2.0169999999999999</v>
      </c>
      <c r="F151" s="105">
        <f>AVERAGE(E151:E153)</f>
        <v>2.84</v>
      </c>
      <c r="G151" s="108"/>
      <c r="H151" s="428" t="s">
        <v>426</v>
      </c>
      <c r="I151" s="74">
        <v>1</v>
      </c>
      <c r="J151" s="200">
        <v>13.343</v>
      </c>
      <c r="K151" s="83">
        <f>AVERAGE(J151:J153)</f>
        <v>14.009666666666668</v>
      </c>
      <c r="L151"/>
      <c r="N151" s="5" t="s">
        <v>10</v>
      </c>
      <c r="O151" s="13" t="s">
        <v>26</v>
      </c>
      <c r="P151" s="40"/>
    </row>
    <row r="152" spans="3:16" ht="18" customHeight="1">
      <c r="C152" s="429"/>
      <c r="D152" s="74">
        <v>2</v>
      </c>
      <c r="E152" s="200">
        <v>2.9140000000000001</v>
      </c>
      <c r="F152" s="103"/>
      <c r="G152" s="108"/>
      <c r="H152" s="429"/>
      <c r="I152" s="74">
        <v>2</v>
      </c>
      <c r="J152" s="200">
        <v>23.271000000000001</v>
      </c>
      <c r="K152" s="63"/>
      <c r="L152"/>
      <c r="N152" s="5" t="s">
        <v>12</v>
      </c>
      <c r="O152" s="13" t="s">
        <v>13</v>
      </c>
      <c r="P152" s="40"/>
    </row>
    <row r="153" spans="3:16" ht="18" customHeight="1">
      <c r="C153" s="430"/>
      <c r="D153" s="74">
        <v>3</v>
      </c>
      <c r="E153" s="200">
        <v>3.589</v>
      </c>
      <c r="F153" s="103"/>
      <c r="G153" s="108"/>
      <c r="H153" s="430"/>
      <c r="I153" s="74">
        <v>3</v>
      </c>
      <c r="J153" s="200">
        <v>5.415</v>
      </c>
      <c r="K153" s="63"/>
      <c r="L153"/>
      <c r="N153" s="5" t="s">
        <v>14</v>
      </c>
      <c r="O153" s="13" t="s">
        <v>15</v>
      </c>
      <c r="P153" s="40"/>
    </row>
    <row r="154" spans="3:16" ht="18" customHeight="1">
      <c r="C154" s="428" t="s">
        <v>472</v>
      </c>
      <c r="D154" s="74">
        <v>1</v>
      </c>
      <c r="E154" s="200">
        <v>0.81499999999999995</v>
      </c>
      <c r="F154" s="105">
        <f>AVERAGE(E154:E156)</f>
        <v>1.3426666666666665</v>
      </c>
      <c r="G154" s="108"/>
      <c r="H154" s="428" t="s">
        <v>465</v>
      </c>
      <c r="I154" s="74">
        <v>1</v>
      </c>
      <c r="J154" s="200">
        <v>18.210999999999999</v>
      </c>
      <c r="K154" s="83">
        <f>AVERAGE(J154:J156)</f>
        <v>22.02</v>
      </c>
      <c r="L154"/>
      <c r="N154" s="5" t="s">
        <v>228</v>
      </c>
      <c r="O154" s="13" t="s">
        <v>278</v>
      </c>
      <c r="P154" s="40"/>
    </row>
    <row r="155" spans="3:16" ht="18" customHeight="1">
      <c r="C155" s="429"/>
      <c r="D155" s="74">
        <v>2</v>
      </c>
      <c r="E155" s="200">
        <v>1.458</v>
      </c>
      <c r="F155" s="103"/>
      <c r="G155" s="108"/>
      <c r="H155" s="429"/>
      <c r="I155" s="74">
        <v>2</v>
      </c>
      <c r="J155" s="200">
        <v>31.536999999999999</v>
      </c>
      <c r="K155" s="63"/>
      <c r="L155"/>
      <c r="N155" s="5"/>
      <c r="O155" s="13"/>
      <c r="P155" s="40"/>
    </row>
    <row r="156" spans="3:16" ht="18" customHeight="1">
      <c r="C156" s="430"/>
      <c r="D156" s="74">
        <v>3</v>
      </c>
      <c r="E156" s="200">
        <v>1.7549999999999999</v>
      </c>
      <c r="F156" s="103"/>
      <c r="G156" s="108"/>
      <c r="H156" s="430"/>
      <c r="I156" s="74">
        <v>3</v>
      </c>
      <c r="J156" s="200">
        <v>16.312000000000001</v>
      </c>
      <c r="K156" s="63"/>
      <c r="L156"/>
      <c r="N156" s="5" t="s">
        <v>19</v>
      </c>
      <c r="O156" s="13"/>
      <c r="P156" s="40"/>
    </row>
    <row r="157" spans="3:16" ht="18" customHeight="1">
      <c r="C157" s="428" t="s">
        <v>467</v>
      </c>
      <c r="D157" s="74">
        <v>1</v>
      </c>
      <c r="E157" s="200">
        <v>2.21</v>
      </c>
      <c r="F157" s="105">
        <f>AVERAGE(E157:E159)</f>
        <v>3.5949999999999993</v>
      </c>
      <c r="G157" s="108"/>
      <c r="H157" s="428" t="s">
        <v>427</v>
      </c>
      <c r="I157" s="74">
        <v>1</v>
      </c>
      <c r="J157" s="200">
        <v>14.519</v>
      </c>
      <c r="K157" s="83">
        <f>AVERAGE(J157:J159)</f>
        <v>19.11</v>
      </c>
      <c r="L157"/>
      <c r="N157" s="5" t="s">
        <v>20</v>
      </c>
      <c r="O157" s="13">
        <v>2.9140000000000001</v>
      </c>
      <c r="P157" s="40"/>
    </row>
    <row r="158" spans="3:16" ht="18" customHeight="1">
      <c r="C158" s="429"/>
      <c r="D158" s="74">
        <v>2</v>
      </c>
      <c r="E158" s="200">
        <v>5.8209999999999997</v>
      </c>
      <c r="F158" s="103"/>
      <c r="G158" s="108"/>
      <c r="H158" s="429"/>
      <c r="I158" s="74">
        <v>2</v>
      </c>
      <c r="J158" s="200">
        <v>19.623999999999999</v>
      </c>
      <c r="K158" s="63"/>
      <c r="L158"/>
      <c r="N158" s="5" t="s">
        <v>21</v>
      </c>
      <c r="O158" s="13">
        <v>16.010000000000002</v>
      </c>
      <c r="P158" s="40"/>
    </row>
    <row r="159" spans="3:16" ht="18" customHeight="1">
      <c r="C159" s="430"/>
      <c r="D159" s="74">
        <v>3</v>
      </c>
      <c r="E159" s="200">
        <v>2.754</v>
      </c>
      <c r="F159" s="103"/>
      <c r="G159" s="108"/>
      <c r="H159" s="430"/>
      <c r="I159" s="74">
        <v>3</v>
      </c>
      <c r="J159" s="200">
        <v>23.187000000000001</v>
      </c>
      <c r="K159" s="63"/>
      <c r="L159"/>
      <c r="N159" s="5" t="s">
        <v>22</v>
      </c>
      <c r="O159" s="13" t="s">
        <v>32</v>
      </c>
      <c r="P159" s="40"/>
    </row>
    <row r="160" spans="3:16" ht="18" customHeight="1">
      <c r="E160" s="79"/>
      <c r="F160" s="79"/>
      <c r="J160" s="79"/>
      <c r="L160"/>
      <c r="N160" s="5" t="s">
        <v>23</v>
      </c>
      <c r="O160" s="13" t="s">
        <v>279</v>
      </c>
      <c r="P160" s="40"/>
    </row>
    <row r="161" spans="3:16" ht="18" customHeight="1">
      <c r="C161" s="23"/>
      <c r="D161" s="23"/>
      <c r="E161" s="64"/>
      <c r="F161" s="79"/>
      <c r="K161" s="64"/>
      <c r="L161"/>
      <c r="N161" s="5" t="s">
        <v>24</v>
      </c>
      <c r="O161" s="13">
        <v>0.88739999999999997</v>
      </c>
      <c r="P161" s="40"/>
    </row>
    <row r="162" spans="3:16" ht="18" customHeight="1">
      <c r="F162" s="79"/>
      <c r="L162"/>
      <c r="N162" s="5"/>
      <c r="O162" s="13"/>
      <c r="P162" s="40"/>
    </row>
    <row r="163" spans="3:16" ht="18" customHeight="1">
      <c r="F163" s="79"/>
      <c r="L163"/>
      <c r="N163" s="5" t="s">
        <v>271</v>
      </c>
      <c r="O163" s="13"/>
      <c r="P163" s="40"/>
    </row>
    <row r="164" spans="3:16" ht="18" customHeight="1">
      <c r="L164"/>
      <c r="N164" s="5" t="s">
        <v>272</v>
      </c>
      <c r="O164" s="13" t="s">
        <v>302</v>
      </c>
      <c r="P164" s="40"/>
    </row>
    <row r="165" spans="3:16" ht="18" customHeight="1">
      <c r="N165" s="5" t="s">
        <v>8</v>
      </c>
      <c r="O165" s="13">
        <v>2.7400000000000001E-2</v>
      </c>
      <c r="P165" s="40"/>
    </row>
    <row r="166" spans="3:16" ht="18" customHeight="1">
      <c r="N166" s="5" t="s">
        <v>10</v>
      </c>
      <c r="O166" s="13" t="s">
        <v>30</v>
      </c>
      <c r="P166" s="40"/>
    </row>
    <row r="167" spans="3:16" ht="18" customHeight="1">
      <c r="N167" s="5" t="s">
        <v>12</v>
      </c>
      <c r="O167" s="13" t="s">
        <v>13</v>
      </c>
      <c r="P167" s="40"/>
    </row>
    <row r="168" spans="3:16" ht="18" customHeight="1">
      <c r="N168" s="5"/>
      <c r="O168" s="13"/>
      <c r="P168" s="40"/>
    </row>
    <row r="169" spans="3:16" ht="18" customHeight="1">
      <c r="N169" s="5" t="s">
        <v>273</v>
      </c>
      <c r="O169" s="13"/>
      <c r="P169" s="40"/>
    </row>
    <row r="170" spans="3:16" ht="18" customHeight="1">
      <c r="N170" s="5" t="s">
        <v>274</v>
      </c>
      <c r="O170" s="13">
        <v>5</v>
      </c>
      <c r="P170" s="40"/>
    </row>
    <row r="171" spans="3:16" ht="18" customHeight="1">
      <c r="N171" s="7" t="s">
        <v>275</v>
      </c>
      <c r="O171" s="37">
        <v>5</v>
      </c>
      <c r="P171" s="24"/>
    </row>
  </sheetData>
  <mergeCells count="51">
    <mergeCell ref="C32:G32"/>
    <mergeCell ref="C80:I80"/>
    <mergeCell ref="H50:K50"/>
    <mergeCell ref="C50:F50"/>
    <mergeCell ref="C81:F81"/>
    <mergeCell ref="H81:K81"/>
    <mergeCell ref="D33:G33"/>
    <mergeCell ref="C52:C54"/>
    <mergeCell ref="C55:C57"/>
    <mergeCell ref="C58:C60"/>
    <mergeCell ref="C61:C63"/>
    <mergeCell ref="C64:C66"/>
    <mergeCell ref="H52:H54"/>
    <mergeCell ref="H64:H66"/>
    <mergeCell ref="H61:H63"/>
    <mergeCell ref="H55:H57"/>
    <mergeCell ref="H89:H91"/>
    <mergeCell ref="H92:H94"/>
    <mergeCell ref="H95:H97"/>
    <mergeCell ref="C113:F113"/>
    <mergeCell ref="C83:C85"/>
    <mergeCell ref="C86:C88"/>
    <mergeCell ref="C89:C91"/>
    <mergeCell ref="C92:C94"/>
    <mergeCell ref="C95:C97"/>
    <mergeCell ref="H58:H60"/>
    <mergeCell ref="H143:K143"/>
    <mergeCell ref="C143:F143"/>
    <mergeCell ref="C115:C117"/>
    <mergeCell ref="C118:C120"/>
    <mergeCell ref="C121:C123"/>
    <mergeCell ref="C124:C126"/>
    <mergeCell ref="C127:C129"/>
    <mergeCell ref="H115:H117"/>
    <mergeCell ref="H118:H120"/>
    <mergeCell ref="H127:H129"/>
    <mergeCell ref="H124:H126"/>
    <mergeCell ref="H121:H123"/>
    <mergeCell ref="H113:K113"/>
    <mergeCell ref="H83:H85"/>
    <mergeCell ref="H86:H88"/>
    <mergeCell ref="C145:C147"/>
    <mergeCell ref="C148:C150"/>
    <mergeCell ref="C151:C153"/>
    <mergeCell ref="C154:C156"/>
    <mergeCell ref="C157:C159"/>
    <mergeCell ref="H145:H147"/>
    <mergeCell ref="H148:H150"/>
    <mergeCell ref="H151:H153"/>
    <mergeCell ref="H154:H156"/>
    <mergeCell ref="H157:H159"/>
  </mergeCells>
  <pageMargins left="0.7" right="0.7" top="0.75" bottom="0.75" header="0.3" footer="0.3"/>
  <pageSetup scale="33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4C9B2-A67C-0C4E-91B0-8B10D8ADE047}">
  <dimension ref="F5:Z36"/>
  <sheetViews>
    <sheetView zoomScale="15" zoomScaleNormal="82" workbookViewId="0">
      <selection activeCell="AF68" sqref="AF68"/>
    </sheetView>
  </sheetViews>
  <sheetFormatPr baseColWidth="10" defaultRowHeight="16"/>
  <cols>
    <col min="7" max="7" width="22.1640625" customWidth="1"/>
    <col min="8" max="8" width="31.83203125" customWidth="1"/>
    <col min="9" max="9" width="18.1640625" customWidth="1"/>
    <col min="10" max="10" width="22" customWidth="1"/>
    <col min="11" max="11" width="20.83203125" customWidth="1"/>
    <col min="12" max="12" width="23" customWidth="1"/>
    <col min="14" max="14" width="16.83203125" customWidth="1"/>
    <col min="15" max="15" width="13.5" customWidth="1"/>
    <col min="16" max="16" width="12.5" customWidth="1"/>
    <col min="17" max="17" width="15.33203125" customWidth="1"/>
    <col min="19" max="19" width="14.33203125" customWidth="1"/>
    <col min="20" max="20" width="14.83203125" customWidth="1"/>
    <col min="24" max="24" width="29.6640625" customWidth="1"/>
  </cols>
  <sheetData>
    <row r="5" spans="6:26" ht="18">
      <c r="W5" s="10" t="s">
        <v>4</v>
      </c>
      <c r="X5" s="12" t="s">
        <v>744</v>
      </c>
      <c r="Y5" s="39"/>
    </row>
    <row r="6" spans="6:26" ht="18">
      <c r="W6" s="5"/>
      <c r="X6" s="13"/>
      <c r="Y6" s="40"/>
    </row>
    <row r="7" spans="6:26" ht="18">
      <c r="W7" s="5" t="s">
        <v>5</v>
      </c>
      <c r="X7" s="13" t="s">
        <v>754</v>
      </c>
      <c r="Y7" s="40"/>
    </row>
    <row r="8" spans="6:26" ht="18">
      <c r="U8" s="159"/>
      <c r="V8" s="159"/>
      <c r="W8" s="5" t="s">
        <v>6</v>
      </c>
      <c r="X8" s="13" t="s">
        <v>6</v>
      </c>
      <c r="Y8" s="40"/>
      <c r="Z8" s="159"/>
    </row>
    <row r="9" spans="6:26" ht="18">
      <c r="U9" s="159"/>
      <c r="V9" s="159"/>
      <c r="W9" s="5" t="s">
        <v>7</v>
      </c>
      <c r="X9" s="13" t="s">
        <v>338</v>
      </c>
      <c r="Y9" s="40"/>
      <c r="Z9" s="159"/>
    </row>
    <row r="10" spans="6:26" ht="18">
      <c r="U10" s="159"/>
      <c r="V10" s="159"/>
      <c r="W10" s="5"/>
      <c r="X10" s="13"/>
      <c r="Y10" s="40"/>
      <c r="Z10" s="159"/>
    </row>
    <row r="11" spans="6:26" ht="18">
      <c r="F11" s="504" t="s">
        <v>755</v>
      </c>
      <c r="G11" s="504"/>
      <c r="H11" s="504"/>
      <c r="I11" s="504"/>
      <c r="J11" s="504"/>
      <c r="K11" s="168"/>
      <c r="L11" s="168"/>
      <c r="M11" s="130"/>
      <c r="N11" s="100"/>
      <c r="O11" s="100"/>
      <c r="P11" s="100"/>
      <c r="Q11" s="100"/>
      <c r="R11" s="100"/>
      <c r="S11" s="100"/>
      <c r="T11" s="100"/>
      <c r="U11" s="159"/>
      <c r="V11" s="56"/>
      <c r="W11" s="5" t="s">
        <v>227</v>
      </c>
      <c r="X11" s="13"/>
      <c r="Y11" s="40"/>
      <c r="Z11" s="159"/>
    </row>
    <row r="12" spans="6:26" ht="18">
      <c r="F12" s="27"/>
      <c r="G12" s="481" t="s">
        <v>44</v>
      </c>
      <c r="H12" s="481"/>
      <c r="I12" s="481" t="s">
        <v>45</v>
      </c>
      <c r="J12" s="481"/>
      <c r="K12" s="481" t="s">
        <v>46</v>
      </c>
      <c r="L12" s="481"/>
      <c r="M12" s="130"/>
      <c r="N12" s="171"/>
      <c r="O12" s="329" t="s">
        <v>44</v>
      </c>
      <c r="P12" s="329"/>
      <c r="Q12" s="329" t="s">
        <v>45</v>
      </c>
      <c r="R12" s="330"/>
      <c r="S12" s="330" t="s">
        <v>46</v>
      </c>
      <c r="T12" s="328"/>
      <c r="U12" s="159"/>
      <c r="V12" s="56"/>
      <c r="W12" s="5" t="s">
        <v>8</v>
      </c>
      <c r="X12" s="13">
        <v>4.0000000000000001E-3</v>
      </c>
      <c r="Y12" s="40"/>
      <c r="Z12" s="159"/>
    </row>
    <row r="13" spans="6:26" s="38" customFormat="1" ht="18">
      <c r="F13" s="337"/>
      <c r="G13" s="28" t="s">
        <v>693</v>
      </c>
      <c r="H13" s="28" t="s">
        <v>692</v>
      </c>
      <c r="I13" s="28" t="s">
        <v>693</v>
      </c>
      <c r="J13" s="28" t="s">
        <v>692</v>
      </c>
      <c r="K13" s="28" t="s">
        <v>693</v>
      </c>
      <c r="L13" s="28" t="s">
        <v>692</v>
      </c>
      <c r="M13" s="130"/>
      <c r="N13" s="28"/>
      <c r="O13" s="28" t="s">
        <v>693</v>
      </c>
      <c r="P13" s="28" t="s">
        <v>692</v>
      </c>
      <c r="Q13" s="28" t="s">
        <v>693</v>
      </c>
      <c r="R13" s="28" t="s">
        <v>692</v>
      </c>
      <c r="S13" s="28" t="s">
        <v>693</v>
      </c>
      <c r="T13" s="28" t="s">
        <v>692</v>
      </c>
      <c r="U13" s="323"/>
      <c r="V13" s="331"/>
      <c r="W13" s="5" t="s">
        <v>10</v>
      </c>
      <c r="X13" s="13" t="s">
        <v>26</v>
      </c>
      <c r="Y13" s="40"/>
      <c r="Z13" s="323"/>
    </row>
    <row r="14" spans="6:26" ht="18">
      <c r="F14" s="27"/>
      <c r="G14" s="27"/>
      <c r="H14" s="27"/>
      <c r="I14" s="27"/>
      <c r="J14" s="27"/>
      <c r="K14" s="27"/>
      <c r="L14" s="27"/>
      <c r="M14" s="130"/>
      <c r="N14" s="29" t="s">
        <v>41</v>
      </c>
      <c r="O14" s="44">
        <v>23.260746002197266</v>
      </c>
      <c r="P14" s="44">
        <v>21.818214416503899</v>
      </c>
      <c r="Q14" s="44">
        <v>22.963552474975586</v>
      </c>
      <c r="R14" s="44">
        <v>23.485612869262695</v>
      </c>
      <c r="S14" s="44">
        <v>23.216640000000002</v>
      </c>
      <c r="T14" s="44">
        <v>22.691369999999999</v>
      </c>
      <c r="U14" s="159"/>
      <c r="V14" s="56"/>
      <c r="W14" s="5" t="s">
        <v>12</v>
      </c>
      <c r="X14" s="13" t="s">
        <v>13</v>
      </c>
      <c r="Y14" s="40"/>
      <c r="Z14" s="159"/>
    </row>
    <row r="15" spans="6:26" ht="18">
      <c r="F15" s="26" t="s">
        <v>41</v>
      </c>
      <c r="G15" s="32">
        <v>23.434079170227051</v>
      </c>
      <c r="H15" s="27">
        <v>21.801239967346199</v>
      </c>
      <c r="I15" s="32">
        <v>23.001423835754395</v>
      </c>
      <c r="J15" s="27">
        <v>23.41541862487793</v>
      </c>
      <c r="K15" s="27">
        <v>23.224730000000001</v>
      </c>
      <c r="L15" s="27">
        <v>22.84</v>
      </c>
      <c r="M15" s="130"/>
      <c r="N15" s="30"/>
      <c r="O15" s="44">
        <v>23.607412338256836</v>
      </c>
      <c r="P15" s="44">
        <v>21.784265518188501</v>
      </c>
      <c r="Q15" s="30">
        <v>23.039295196533203</v>
      </c>
      <c r="R15" s="30">
        <v>23.345224380493164</v>
      </c>
      <c r="S15" s="44">
        <v>23.23282</v>
      </c>
      <c r="T15" s="44">
        <v>22.988779999999998</v>
      </c>
      <c r="U15" s="159"/>
      <c r="V15" s="56"/>
      <c r="W15" s="5" t="s">
        <v>14</v>
      </c>
      <c r="X15" s="13" t="s">
        <v>15</v>
      </c>
      <c r="Y15" s="40"/>
      <c r="Z15" s="159"/>
    </row>
    <row r="16" spans="6:26" ht="18">
      <c r="F16" s="26" t="s">
        <v>155</v>
      </c>
      <c r="G16" s="27">
        <v>27.833493232727051</v>
      </c>
      <c r="H16" s="27">
        <v>29.5128831863403</v>
      </c>
      <c r="I16" s="27">
        <v>25.645265579223633</v>
      </c>
      <c r="J16" s="27">
        <v>28.715209007263198</v>
      </c>
      <c r="K16" s="27">
        <v>26.023004531860352</v>
      </c>
      <c r="L16" s="27">
        <v>28.71</v>
      </c>
      <c r="M16" s="130"/>
      <c r="N16" s="30" t="s">
        <v>43</v>
      </c>
      <c r="O16" s="30">
        <f>AVERAGE(O14:O15)</f>
        <v>23.434079170227051</v>
      </c>
      <c r="P16" s="30">
        <f t="shared" ref="P16:R16" si="0">AVERAGE(P14:P15)</f>
        <v>21.801239967346199</v>
      </c>
      <c r="Q16" s="30">
        <f t="shared" si="0"/>
        <v>23.001423835754395</v>
      </c>
      <c r="R16" s="30">
        <f t="shared" si="0"/>
        <v>23.41541862487793</v>
      </c>
      <c r="S16" s="30">
        <f>AVERAGE(S14:S15)</f>
        <v>23.224730000000001</v>
      </c>
      <c r="T16" s="321">
        <f>AVERAGE(T14:T15)</f>
        <v>22.840074999999999</v>
      </c>
      <c r="U16" s="159"/>
      <c r="V16" s="56"/>
      <c r="W16" s="5" t="s">
        <v>228</v>
      </c>
      <c r="X16" s="13" t="s">
        <v>745</v>
      </c>
      <c r="Y16" s="40"/>
      <c r="Z16" s="159"/>
    </row>
    <row r="17" spans="6:26" ht="18">
      <c r="F17" s="31"/>
      <c r="G17" s="27"/>
      <c r="H17" s="27"/>
      <c r="I17" s="27"/>
      <c r="J17" s="27"/>
      <c r="K17" s="27"/>
      <c r="L17" s="27"/>
      <c r="M17" s="130"/>
      <c r="N17" s="130"/>
      <c r="O17" s="130"/>
      <c r="P17" s="130"/>
      <c r="Q17" s="130"/>
      <c r="R17" s="42"/>
      <c r="S17" s="42"/>
      <c r="T17" s="42"/>
      <c r="U17" s="159"/>
      <c r="V17" s="56"/>
      <c r="W17" s="5"/>
      <c r="X17" s="13"/>
      <c r="Y17" s="40"/>
      <c r="Z17" s="159"/>
    </row>
    <row r="18" spans="6:26" ht="18">
      <c r="F18" s="26" t="s">
        <v>33</v>
      </c>
      <c r="G18" s="32">
        <f>G16-G15</f>
        <v>4.3994140625</v>
      </c>
      <c r="H18" s="32">
        <f>H16-H15</f>
        <v>7.7116432189941015</v>
      </c>
      <c r="I18" s="32">
        <f>I16-I15</f>
        <v>2.6438417434692383</v>
      </c>
      <c r="J18" s="32">
        <f t="shared" ref="J18:L18" si="1">J16-J15</f>
        <v>5.2997903823852681</v>
      </c>
      <c r="K18" s="32">
        <f t="shared" si="1"/>
        <v>2.7982745318603506</v>
      </c>
      <c r="L18" s="32">
        <f t="shared" si="1"/>
        <v>5.870000000000001</v>
      </c>
      <c r="M18" s="130"/>
      <c r="N18" s="130"/>
      <c r="O18" s="130"/>
      <c r="P18" s="130"/>
      <c r="Q18" s="130"/>
      <c r="R18" s="42"/>
      <c r="S18" s="42"/>
      <c r="T18" s="42"/>
      <c r="U18" s="159"/>
      <c r="V18" s="56"/>
      <c r="W18" s="5" t="s">
        <v>19</v>
      </c>
      <c r="X18" s="13"/>
      <c r="Y18" s="40"/>
      <c r="Z18" s="159"/>
    </row>
    <row r="19" spans="6:26" ht="18">
      <c r="F19" s="31"/>
      <c r="G19" s="27"/>
      <c r="H19" s="27"/>
      <c r="I19" s="27"/>
      <c r="J19" s="27"/>
      <c r="K19" s="27"/>
      <c r="L19" s="27"/>
      <c r="M19" s="130"/>
      <c r="N19" s="171"/>
      <c r="O19" s="329" t="s">
        <v>44</v>
      </c>
      <c r="P19" s="329"/>
      <c r="Q19" s="329" t="s">
        <v>45</v>
      </c>
      <c r="R19" s="330"/>
      <c r="S19" s="330" t="s">
        <v>46</v>
      </c>
      <c r="T19" s="328"/>
      <c r="U19" s="159"/>
      <c r="V19" s="56"/>
      <c r="W19" s="5" t="s">
        <v>20</v>
      </c>
      <c r="X19" s="13">
        <v>0</v>
      </c>
      <c r="Y19" s="40"/>
      <c r="Z19" s="159"/>
    </row>
    <row r="20" spans="6:26" ht="18">
      <c r="F20" s="26" t="s">
        <v>34</v>
      </c>
      <c r="G20" s="32">
        <f>G18</f>
        <v>4.3994140625</v>
      </c>
      <c r="H20" s="32"/>
      <c r="I20" s="32">
        <f>I18</f>
        <v>2.6438417434692383</v>
      </c>
      <c r="J20" s="32"/>
      <c r="K20" s="32">
        <f>K18</f>
        <v>2.7982745318603506</v>
      </c>
      <c r="L20" s="32"/>
      <c r="M20" s="130"/>
      <c r="N20" s="171"/>
      <c r="O20" s="28" t="s">
        <v>692</v>
      </c>
      <c r="P20" s="28" t="s">
        <v>693</v>
      </c>
      <c r="Q20" s="28" t="s">
        <v>692</v>
      </c>
      <c r="R20" s="28" t="s">
        <v>693</v>
      </c>
      <c r="S20" s="28" t="s">
        <v>692</v>
      </c>
      <c r="T20" s="322" t="s">
        <v>693</v>
      </c>
      <c r="U20" s="159"/>
      <c r="V20" s="56"/>
      <c r="W20" s="5" t="s">
        <v>21</v>
      </c>
      <c r="X20" s="13">
        <v>3.0129999999999999</v>
      </c>
      <c r="Y20" s="40"/>
      <c r="Z20" s="159"/>
    </row>
    <row r="21" spans="6:26" ht="18">
      <c r="F21" s="26" t="s">
        <v>35</v>
      </c>
      <c r="G21" s="35">
        <f>G18-G20</f>
        <v>0</v>
      </c>
      <c r="H21" s="35">
        <f>H18-G20</f>
        <v>3.3122291564941015</v>
      </c>
      <c r="I21" s="35">
        <f>I18-I20</f>
        <v>0</v>
      </c>
      <c r="J21" s="35">
        <f>J18-I20</f>
        <v>2.6559486389160298</v>
      </c>
      <c r="K21" s="35">
        <f>K18-K20</f>
        <v>0</v>
      </c>
      <c r="L21" s="35">
        <f>L18-K20</f>
        <v>3.0717254681396504</v>
      </c>
      <c r="M21" s="130"/>
      <c r="N21" s="29" t="s">
        <v>155</v>
      </c>
      <c r="O21" s="44">
        <v>27.849662780761719</v>
      </c>
      <c r="P21" s="44">
        <v>29.169635772705099</v>
      </c>
      <c r="Q21" s="44">
        <v>25.697832107543945</v>
      </c>
      <c r="R21" s="44">
        <v>28.735450744628899</v>
      </c>
      <c r="S21" s="44">
        <v>26.081670761108398</v>
      </c>
      <c r="T21" s="44">
        <v>28.8597</v>
      </c>
      <c r="U21" s="159"/>
      <c r="V21" s="56"/>
      <c r="W21" s="5" t="s">
        <v>22</v>
      </c>
      <c r="X21" s="13" t="s">
        <v>746</v>
      </c>
      <c r="Y21" s="40"/>
      <c r="Z21" s="159"/>
    </row>
    <row r="22" spans="6:26" ht="18">
      <c r="F22" s="31"/>
      <c r="G22" s="33"/>
      <c r="H22" s="33"/>
      <c r="I22" s="33"/>
      <c r="J22" s="33"/>
      <c r="K22" s="33"/>
      <c r="L22" s="33"/>
      <c r="M22" s="130"/>
      <c r="N22" s="30"/>
      <c r="O22" s="44">
        <v>27.817323684692383</v>
      </c>
      <c r="P22" s="44">
        <v>29.8561305999756</v>
      </c>
      <c r="Q22" s="44">
        <v>25.59269905090332</v>
      </c>
      <c r="R22" s="44">
        <v>28.6949672698975</v>
      </c>
      <c r="S22" s="44">
        <v>25.964338302612305</v>
      </c>
      <c r="T22" s="44">
        <v>28.558800000000002</v>
      </c>
      <c r="U22" s="159"/>
      <c r="V22" s="56"/>
      <c r="W22" s="5" t="s">
        <v>23</v>
      </c>
      <c r="X22" s="13" t="s">
        <v>747</v>
      </c>
      <c r="Y22" s="40"/>
      <c r="Z22" s="159"/>
    </row>
    <row r="23" spans="6:26" ht="18">
      <c r="F23" s="26" t="s">
        <v>36</v>
      </c>
      <c r="G23" s="336">
        <f>2^(-G21)</f>
        <v>1</v>
      </c>
      <c r="H23" s="336">
        <f>2^(-H21)</f>
        <v>0.10067454404922145</v>
      </c>
      <c r="I23" s="336">
        <f t="shared" ref="I23:K23" si="2">2^(-I21)</f>
        <v>1</v>
      </c>
      <c r="J23" s="336">
        <f t="shared" si="2"/>
        <v>0.15866450923388989</v>
      </c>
      <c r="K23" s="336">
        <f t="shared" si="2"/>
        <v>1</v>
      </c>
      <c r="L23" s="336">
        <f>2^(-L21)</f>
        <v>0.11893741510608133</v>
      </c>
      <c r="M23" s="130"/>
      <c r="N23" s="30" t="s">
        <v>43</v>
      </c>
      <c r="O23" s="30">
        <f>AVERAGE(O21:O22)</f>
        <v>27.833493232727051</v>
      </c>
      <c r="P23" s="30">
        <f>AVERAGE(P21:P22)</f>
        <v>29.51288318634035</v>
      </c>
      <c r="Q23" s="30">
        <f t="shared" ref="Q23" si="3">AVERAGE(Q21:Q22)</f>
        <v>25.645265579223633</v>
      </c>
      <c r="R23" s="30">
        <f>AVERAGE(R21:R22)</f>
        <v>28.715209007263198</v>
      </c>
      <c r="S23" s="30">
        <f t="shared" ref="S23" si="4">AVERAGE(S21:S22)</f>
        <v>26.023004531860352</v>
      </c>
      <c r="T23" s="321">
        <f>AVERAGE(T21:T22)</f>
        <v>28.709250000000001</v>
      </c>
      <c r="U23" s="159"/>
      <c r="V23" s="56"/>
      <c r="W23" s="5" t="s">
        <v>24</v>
      </c>
      <c r="X23" s="13">
        <v>0.99209999999999998</v>
      </c>
      <c r="Y23" s="40"/>
      <c r="Z23" s="159"/>
    </row>
    <row r="24" spans="6:26" ht="18">
      <c r="U24" s="159"/>
      <c r="V24" s="56"/>
      <c r="W24" s="5"/>
      <c r="X24" s="13"/>
      <c r="Y24" s="40"/>
      <c r="Z24" s="159"/>
    </row>
    <row r="25" spans="6:26" ht="18">
      <c r="U25" s="159"/>
      <c r="V25" s="56"/>
      <c r="W25" s="5" t="s">
        <v>271</v>
      </c>
      <c r="X25" s="13"/>
      <c r="Y25" s="40"/>
      <c r="Z25" s="159"/>
    </row>
    <row r="26" spans="6:26" ht="18">
      <c r="U26" s="159"/>
      <c r="V26" s="56"/>
      <c r="W26" s="5" t="s">
        <v>272</v>
      </c>
      <c r="X26" s="13" t="s">
        <v>287</v>
      </c>
      <c r="Y26" s="40"/>
      <c r="Z26" s="159"/>
    </row>
    <row r="27" spans="6:26" ht="18">
      <c r="U27" s="159"/>
      <c r="V27" s="56"/>
      <c r="W27" s="5" t="s">
        <v>8</v>
      </c>
      <c r="X27" s="13" t="s">
        <v>9</v>
      </c>
      <c r="Y27" s="40"/>
      <c r="Z27" s="159"/>
    </row>
    <row r="28" spans="6:26" ht="18">
      <c r="U28" s="159"/>
      <c r="V28" s="56"/>
      <c r="W28" s="5" t="s">
        <v>10</v>
      </c>
      <c r="X28" s="13" t="s">
        <v>11</v>
      </c>
      <c r="Y28" s="40"/>
      <c r="Z28" s="159"/>
    </row>
    <row r="29" spans="6:26" ht="18">
      <c r="U29" s="159"/>
      <c r="V29" s="56"/>
      <c r="W29" s="5" t="s">
        <v>12</v>
      </c>
      <c r="X29" s="13" t="s">
        <v>13</v>
      </c>
      <c r="Y29" s="40"/>
      <c r="Z29" s="159"/>
    </row>
    <row r="30" spans="6:26" ht="18">
      <c r="U30" s="159"/>
      <c r="V30" s="56"/>
      <c r="W30" s="5"/>
      <c r="X30" s="13"/>
      <c r="Y30" s="40"/>
      <c r="Z30" s="159"/>
    </row>
    <row r="31" spans="6:26" ht="18">
      <c r="U31" s="159"/>
      <c r="V31" s="56"/>
      <c r="W31" s="5" t="s">
        <v>273</v>
      </c>
      <c r="X31" s="13"/>
      <c r="Y31" s="40"/>
      <c r="Z31" s="159"/>
    </row>
    <row r="32" spans="6:26" ht="18">
      <c r="U32" s="159"/>
      <c r="V32" s="56"/>
      <c r="W32" s="5" t="s">
        <v>274</v>
      </c>
      <c r="X32" s="13">
        <v>3</v>
      </c>
      <c r="Y32" s="40"/>
      <c r="Z32" s="159"/>
    </row>
    <row r="33" spans="21:26" ht="18">
      <c r="U33" s="159"/>
      <c r="V33" s="56"/>
      <c r="W33" s="7" t="s">
        <v>275</v>
      </c>
      <c r="X33" s="37">
        <v>3</v>
      </c>
      <c r="Y33" s="24"/>
      <c r="Z33" s="159"/>
    </row>
    <row r="34" spans="21:26" ht="18">
      <c r="U34" s="159"/>
      <c r="V34" s="56"/>
      <c r="W34" s="13"/>
      <c r="X34" s="159"/>
      <c r="Y34" s="159"/>
      <c r="Z34" s="159"/>
    </row>
    <row r="35" spans="21:26" ht="18">
      <c r="U35" s="159"/>
      <c r="V35" s="56"/>
      <c r="W35" s="13"/>
      <c r="X35" s="159"/>
      <c r="Y35" s="159"/>
      <c r="Z35" s="159"/>
    </row>
    <row r="36" spans="21:26" ht="18">
      <c r="U36" s="159"/>
      <c r="V36" s="56"/>
      <c r="W36" s="13"/>
      <c r="X36" s="159"/>
      <c r="Y36" s="159"/>
      <c r="Z36" s="159"/>
    </row>
  </sheetData>
  <mergeCells count="4">
    <mergeCell ref="F11:J11"/>
    <mergeCell ref="G12:H12"/>
    <mergeCell ref="I12:J12"/>
    <mergeCell ref="K12:L12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9D1B3-ED6E-0745-A43F-CAE3B2B6D26D}">
  <sheetPr>
    <pageSetUpPr fitToPage="1"/>
  </sheetPr>
  <dimension ref="D3:AI100"/>
  <sheetViews>
    <sheetView zoomScale="25" zoomScaleNormal="158" workbookViewId="0">
      <selection activeCell="BA136" sqref="BA136"/>
    </sheetView>
  </sheetViews>
  <sheetFormatPr baseColWidth="10" defaultRowHeight="18" customHeight="1"/>
  <cols>
    <col min="1" max="4" width="10.83203125" style="355"/>
    <col min="5" max="5" width="10.83203125" style="382"/>
    <col min="6" max="9" width="10.83203125" style="355"/>
    <col min="10" max="10" width="10.83203125" style="382"/>
    <col min="11" max="14" width="10.83203125" style="355"/>
    <col min="15" max="15" width="10.83203125" style="382"/>
    <col min="16" max="19" width="10.83203125" style="355"/>
    <col min="20" max="20" width="10.83203125" style="382"/>
    <col min="21" max="30" width="10.83203125" style="355"/>
    <col min="31" max="31" width="15.33203125" style="355" customWidth="1"/>
    <col min="32" max="16384" width="10.83203125" style="355"/>
  </cols>
  <sheetData>
    <row r="3" spans="4:35" ht="18" customHeight="1">
      <c r="Y3" s="361" t="s">
        <v>4</v>
      </c>
      <c r="Z3" s="362" t="s">
        <v>611</v>
      </c>
      <c r="AA3" s="395"/>
      <c r="AC3" s="361" t="s">
        <v>4</v>
      </c>
      <c r="AD3" s="362" t="s">
        <v>615</v>
      </c>
      <c r="AE3" s="395"/>
      <c r="AG3" s="361" t="s">
        <v>4</v>
      </c>
      <c r="AH3" s="362" t="s">
        <v>622</v>
      </c>
      <c r="AI3" s="395"/>
    </row>
    <row r="4" spans="4:35" ht="18" customHeight="1">
      <c r="D4" s="399" t="s">
        <v>752</v>
      </c>
      <c r="F4" s="400"/>
      <c r="G4" s="400"/>
      <c r="H4" s="400"/>
      <c r="Y4" s="367"/>
      <c r="Z4" s="368"/>
      <c r="AA4" s="396"/>
      <c r="AC4" s="367"/>
      <c r="AD4" s="368"/>
      <c r="AE4" s="396"/>
      <c r="AG4" s="367"/>
      <c r="AH4" s="368"/>
      <c r="AI4" s="396"/>
    </row>
    <row r="5" spans="4:35" ht="18" customHeight="1">
      <c r="D5" s="541" t="s">
        <v>177</v>
      </c>
      <c r="E5" s="542"/>
      <c r="F5" s="542"/>
      <c r="G5" s="543"/>
      <c r="H5" s="401"/>
      <c r="I5" s="538" t="s">
        <v>349</v>
      </c>
      <c r="J5" s="539"/>
      <c r="K5" s="539"/>
      <c r="L5" s="540"/>
      <c r="N5" s="541" t="s">
        <v>178</v>
      </c>
      <c r="O5" s="542"/>
      <c r="P5" s="542"/>
      <c r="Q5" s="543"/>
      <c r="R5" s="401"/>
      <c r="S5" s="538" t="s">
        <v>350</v>
      </c>
      <c r="T5" s="539"/>
      <c r="U5" s="539"/>
      <c r="V5" s="540"/>
      <c r="Y5" s="367" t="s">
        <v>5</v>
      </c>
      <c r="Z5" s="368" t="s">
        <v>343</v>
      </c>
      <c r="AA5" s="396"/>
      <c r="AC5" s="367" t="s">
        <v>5</v>
      </c>
      <c r="AD5" s="368" t="s">
        <v>343</v>
      </c>
      <c r="AE5" s="396"/>
      <c r="AG5" s="367" t="s">
        <v>5</v>
      </c>
      <c r="AH5" s="368" t="s">
        <v>343</v>
      </c>
      <c r="AI5" s="396"/>
    </row>
    <row r="6" spans="4:35" ht="18" customHeight="1">
      <c r="D6" s="384" t="s">
        <v>1</v>
      </c>
      <c r="E6" s="385" t="s">
        <v>2</v>
      </c>
      <c r="F6" s="385" t="s">
        <v>16</v>
      </c>
      <c r="G6" s="384" t="s">
        <v>3</v>
      </c>
      <c r="H6" s="384"/>
      <c r="I6" s="384" t="s">
        <v>1</v>
      </c>
      <c r="J6" s="385" t="s">
        <v>2</v>
      </c>
      <c r="K6" s="385" t="s">
        <v>16</v>
      </c>
      <c r="L6" s="384" t="s">
        <v>3</v>
      </c>
      <c r="N6" s="384" t="s">
        <v>1</v>
      </c>
      <c r="O6" s="385" t="s">
        <v>2</v>
      </c>
      <c r="P6" s="385" t="s">
        <v>16</v>
      </c>
      <c r="Q6" s="384" t="s">
        <v>3</v>
      </c>
      <c r="R6" s="384"/>
      <c r="S6" s="384" t="s">
        <v>1</v>
      </c>
      <c r="T6" s="385" t="s">
        <v>2</v>
      </c>
      <c r="U6" s="385" t="s">
        <v>16</v>
      </c>
      <c r="V6" s="384" t="s">
        <v>3</v>
      </c>
      <c r="Y6" s="367" t="s">
        <v>6</v>
      </c>
      <c r="Z6" s="368" t="s">
        <v>6</v>
      </c>
      <c r="AA6" s="396"/>
      <c r="AC6" s="367" t="s">
        <v>6</v>
      </c>
      <c r="AD6" s="368" t="s">
        <v>6</v>
      </c>
      <c r="AE6" s="396"/>
      <c r="AG6" s="367" t="s">
        <v>6</v>
      </c>
      <c r="AH6" s="368" t="s">
        <v>6</v>
      </c>
      <c r="AI6" s="396"/>
    </row>
    <row r="7" spans="4:35" s="356" customFormat="1" ht="18" customHeight="1">
      <c r="D7" s="532" t="s">
        <v>422</v>
      </c>
      <c r="E7" s="74">
        <v>1</v>
      </c>
      <c r="F7" s="200">
        <v>1.411</v>
      </c>
      <c r="G7" s="365">
        <f>AVERAGE(F7:F9)</f>
        <v>1.2903333333333333</v>
      </c>
      <c r="H7" s="386"/>
      <c r="I7" s="532" t="s">
        <v>424</v>
      </c>
      <c r="J7" s="74">
        <v>1</v>
      </c>
      <c r="K7" s="200">
        <v>18.989000000000001</v>
      </c>
      <c r="L7" s="365">
        <f>AVERAGE(K7:K9)</f>
        <v>14.222666666666667</v>
      </c>
      <c r="N7" s="532" t="s">
        <v>422</v>
      </c>
      <c r="O7" s="74">
        <v>1</v>
      </c>
      <c r="P7" s="200">
        <v>0.126</v>
      </c>
      <c r="Q7" s="365">
        <f>AVERAGE(P7:P9)</f>
        <v>0.23766666666666669</v>
      </c>
      <c r="R7" s="386"/>
      <c r="S7" s="532" t="s">
        <v>424</v>
      </c>
      <c r="T7" s="74">
        <v>1</v>
      </c>
      <c r="U7" s="200">
        <v>12.21</v>
      </c>
      <c r="V7" s="365">
        <f>AVERAGE(U7:U9)</f>
        <v>11.836999999999998</v>
      </c>
      <c r="X7" s="387"/>
      <c r="Y7" s="367" t="s">
        <v>7</v>
      </c>
      <c r="Z7" s="368" t="s">
        <v>0</v>
      </c>
      <c r="AA7" s="396"/>
      <c r="AB7" s="387"/>
      <c r="AC7" s="367" t="s">
        <v>7</v>
      </c>
      <c r="AD7" s="368" t="s">
        <v>0</v>
      </c>
      <c r="AE7" s="396"/>
      <c r="AF7" s="387"/>
      <c r="AG7" s="367" t="s">
        <v>7</v>
      </c>
      <c r="AH7" s="368" t="s">
        <v>343</v>
      </c>
      <c r="AI7" s="396"/>
    </row>
    <row r="8" spans="4:35" s="356" customFormat="1" ht="18" customHeight="1">
      <c r="D8" s="533"/>
      <c r="E8" s="74">
        <v>2</v>
      </c>
      <c r="F8" s="200">
        <v>0.91600000000000004</v>
      </c>
      <c r="G8" s="389"/>
      <c r="H8" s="388"/>
      <c r="I8" s="533"/>
      <c r="J8" s="74">
        <v>2</v>
      </c>
      <c r="K8" s="200">
        <v>10.113</v>
      </c>
      <c r="L8" s="365"/>
      <c r="N8" s="533"/>
      <c r="O8" s="74">
        <v>2</v>
      </c>
      <c r="P8" s="200">
        <v>0.191</v>
      </c>
      <c r="Q8" s="389"/>
      <c r="R8" s="388"/>
      <c r="S8" s="533"/>
      <c r="T8" s="74">
        <v>2</v>
      </c>
      <c r="U8" s="200">
        <v>8.3970000000000002</v>
      </c>
      <c r="V8" s="389"/>
      <c r="X8" s="387"/>
      <c r="Y8" s="367"/>
      <c r="Z8" s="368"/>
      <c r="AA8" s="396"/>
      <c r="AB8" s="387"/>
      <c r="AC8" s="367"/>
      <c r="AD8" s="368"/>
      <c r="AE8" s="396"/>
      <c r="AF8" s="387"/>
      <c r="AG8" s="367"/>
      <c r="AH8" s="368"/>
      <c r="AI8" s="396"/>
    </row>
    <row r="9" spans="4:35" s="356" customFormat="1" ht="18" customHeight="1">
      <c r="D9" s="534"/>
      <c r="E9" s="74">
        <v>3</v>
      </c>
      <c r="F9" s="200">
        <v>1.544</v>
      </c>
      <c r="G9" s="389"/>
      <c r="H9" s="388"/>
      <c r="I9" s="534"/>
      <c r="J9" s="74">
        <v>3</v>
      </c>
      <c r="K9" s="200">
        <v>13.566000000000001</v>
      </c>
      <c r="L9" s="389"/>
      <c r="N9" s="534"/>
      <c r="O9" s="74">
        <v>3</v>
      </c>
      <c r="P9" s="200">
        <v>0.39600000000000002</v>
      </c>
      <c r="Q9" s="389"/>
      <c r="R9" s="388"/>
      <c r="S9" s="534"/>
      <c r="T9" s="74">
        <v>3</v>
      </c>
      <c r="U9" s="200">
        <v>14.904</v>
      </c>
      <c r="V9" s="389"/>
      <c r="X9" s="387"/>
      <c r="Y9" s="367" t="s">
        <v>227</v>
      </c>
      <c r="Z9" s="368"/>
      <c r="AA9" s="396"/>
      <c r="AB9" s="387"/>
      <c r="AC9" s="367" t="s">
        <v>227</v>
      </c>
      <c r="AD9" s="368"/>
      <c r="AE9" s="396"/>
      <c r="AF9" s="387"/>
      <c r="AG9" s="367" t="s">
        <v>17</v>
      </c>
      <c r="AH9" s="368"/>
      <c r="AI9" s="396"/>
    </row>
    <row r="10" spans="4:35" s="356" customFormat="1" ht="18" customHeight="1">
      <c r="D10" s="532" t="s">
        <v>506</v>
      </c>
      <c r="E10" s="74">
        <v>1</v>
      </c>
      <c r="F10" s="200">
        <v>1.2E-2</v>
      </c>
      <c r="G10" s="365">
        <f>AVERAGE(F10:F12)</f>
        <v>0.65533333333333332</v>
      </c>
      <c r="H10" s="388"/>
      <c r="I10" s="532" t="s">
        <v>425</v>
      </c>
      <c r="J10" s="74">
        <v>1</v>
      </c>
      <c r="K10" s="200">
        <v>14.083</v>
      </c>
      <c r="L10" s="365">
        <f>AVERAGE(K10:K12)</f>
        <v>11.054666666666668</v>
      </c>
      <c r="N10" s="532" t="s">
        <v>506</v>
      </c>
      <c r="O10" s="74">
        <v>1</v>
      </c>
      <c r="P10" s="200">
        <v>0.93400000000000005</v>
      </c>
      <c r="Q10" s="365">
        <f>AVERAGE(P10:P12)</f>
        <v>1.6203333333333332</v>
      </c>
      <c r="R10" s="388"/>
      <c r="S10" s="532" t="s">
        <v>425</v>
      </c>
      <c r="T10" s="74">
        <v>1</v>
      </c>
      <c r="U10" s="200">
        <v>18.111999999999998</v>
      </c>
      <c r="V10" s="365">
        <f>AVERAGE(U10:U12)</f>
        <v>18.340333333333334</v>
      </c>
      <c r="X10" s="387"/>
      <c r="Y10" s="367" t="s">
        <v>8</v>
      </c>
      <c r="Z10" s="368" t="s">
        <v>9</v>
      </c>
      <c r="AA10" s="396"/>
      <c r="AB10" s="387"/>
      <c r="AC10" s="367" t="s">
        <v>8</v>
      </c>
      <c r="AD10" s="368" t="s">
        <v>9</v>
      </c>
      <c r="AE10" s="396"/>
      <c r="AF10" s="387"/>
      <c r="AG10" s="367" t="s">
        <v>8</v>
      </c>
      <c r="AH10" s="368">
        <v>0.73099999999999998</v>
      </c>
      <c r="AI10" s="396"/>
    </row>
    <row r="11" spans="4:35" s="356" customFormat="1" ht="18" customHeight="1">
      <c r="D11" s="533"/>
      <c r="E11" s="74">
        <v>2</v>
      </c>
      <c r="F11" s="200">
        <v>0.13300000000000001</v>
      </c>
      <c r="G11" s="389"/>
      <c r="H11" s="388"/>
      <c r="I11" s="533"/>
      <c r="J11" s="74">
        <v>2</v>
      </c>
      <c r="K11" s="200">
        <v>11.432</v>
      </c>
      <c r="L11" s="389"/>
      <c r="N11" s="533"/>
      <c r="O11" s="74">
        <v>2</v>
      </c>
      <c r="P11" s="200">
        <v>1.236</v>
      </c>
      <c r="Q11" s="389"/>
      <c r="R11" s="388"/>
      <c r="S11" s="533"/>
      <c r="T11" s="74">
        <v>2</v>
      </c>
      <c r="U11" s="200">
        <v>23.302</v>
      </c>
      <c r="V11" s="389"/>
      <c r="X11" s="387"/>
      <c r="Y11" s="367" t="s">
        <v>10</v>
      </c>
      <c r="Z11" s="368" t="s">
        <v>11</v>
      </c>
      <c r="AA11" s="396"/>
      <c r="AB11" s="387"/>
      <c r="AC11" s="367" t="s">
        <v>10</v>
      </c>
      <c r="AD11" s="368" t="s">
        <v>11</v>
      </c>
      <c r="AE11" s="396"/>
      <c r="AF11" s="387"/>
      <c r="AG11" s="367" t="s">
        <v>10</v>
      </c>
      <c r="AH11" s="368" t="s">
        <v>27</v>
      </c>
      <c r="AI11" s="396"/>
    </row>
    <row r="12" spans="4:35" s="356" customFormat="1" ht="18" customHeight="1">
      <c r="D12" s="534"/>
      <c r="E12" s="74">
        <v>3</v>
      </c>
      <c r="F12" s="200">
        <v>1.821</v>
      </c>
      <c r="G12" s="389"/>
      <c r="H12" s="388"/>
      <c r="I12" s="534"/>
      <c r="J12" s="74">
        <v>3</v>
      </c>
      <c r="K12" s="200">
        <v>7.649</v>
      </c>
      <c r="L12" s="389"/>
      <c r="N12" s="534"/>
      <c r="O12" s="74">
        <v>3</v>
      </c>
      <c r="P12" s="200">
        <v>2.6909999999999998</v>
      </c>
      <c r="Q12" s="389"/>
      <c r="R12" s="388"/>
      <c r="S12" s="534"/>
      <c r="T12" s="74">
        <v>3</v>
      </c>
      <c r="U12" s="200">
        <v>13.606999999999999</v>
      </c>
      <c r="V12" s="389"/>
      <c r="X12" s="387"/>
      <c r="Y12" s="367" t="s">
        <v>12</v>
      </c>
      <c r="Z12" s="368" t="s">
        <v>13</v>
      </c>
      <c r="AA12" s="396"/>
      <c r="AB12" s="387"/>
      <c r="AC12" s="367" t="s">
        <v>12</v>
      </c>
      <c r="AD12" s="368" t="s">
        <v>13</v>
      </c>
      <c r="AE12" s="396"/>
      <c r="AF12" s="387"/>
      <c r="AG12" s="367" t="s">
        <v>12</v>
      </c>
      <c r="AH12" s="368" t="s">
        <v>28</v>
      </c>
      <c r="AI12" s="396"/>
    </row>
    <row r="13" spans="4:35" s="356" customFormat="1" ht="18" customHeight="1">
      <c r="D13" s="532" t="s">
        <v>423</v>
      </c>
      <c r="E13" s="74">
        <v>1</v>
      </c>
      <c r="F13" s="200">
        <v>1.3320000000000001</v>
      </c>
      <c r="G13" s="365">
        <f>AVERAGE(F13:F15)</f>
        <v>1.7699999999999998</v>
      </c>
      <c r="H13" s="388"/>
      <c r="I13" s="532" t="s">
        <v>435</v>
      </c>
      <c r="J13" s="74">
        <v>1</v>
      </c>
      <c r="K13" s="200">
        <v>19.713000000000001</v>
      </c>
      <c r="L13" s="365">
        <f>AVERAGE(K13:K15)</f>
        <v>17.322999999999997</v>
      </c>
      <c r="N13" s="532" t="s">
        <v>423</v>
      </c>
      <c r="O13" s="74">
        <v>1</v>
      </c>
      <c r="P13" s="200">
        <v>3.1019999999999999</v>
      </c>
      <c r="Q13" s="365">
        <f>AVERAGE(P13:P15)</f>
        <v>1.8499999999999999</v>
      </c>
      <c r="R13" s="388"/>
      <c r="S13" s="532" t="s">
        <v>435</v>
      </c>
      <c r="T13" s="74">
        <v>1</v>
      </c>
      <c r="U13" s="200">
        <v>20.22</v>
      </c>
      <c r="V13" s="365">
        <f>AVERAGE(U13:U15)</f>
        <v>13.596333333333334</v>
      </c>
      <c r="X13" s="387"/>
      <c r="Y13" s="367" t="s">
        <v>14</v>
      </c>
      <c r="Z13" s="368" t="s">
        <v>15</v>
      </c>
      <c r="AA13" s="396"/>
      <c r="AB13" s="387"/>
      <c r="AC13" s="367" t="s">
        <v>14</v>
      </c>
      <c r="AD13" s="368" t="s">
        <v>15</v>
      </c>
      <c r="AE13" s="396"/>
      <c r="AF13" s="387"/>
      <c r="AG13" s="367" t="s">
        <v>14</v>
      </c>
      <c r="AH13" s="368" t="s">
        <v>15</v>
      </c>
      <c r="AI13" s="396"/>
    </row>
    <row r="14" spans="4:35" s="356" customFormat="1" ht="18" customHeight="1">
      <c r="D14" s="533"/>
      <c r="E14" s="74">
        <v>2</v>
      </c>
      <c r="F14" s="200">
        <v>0.19400000000000001</v>
      </c>
      <c r="G14" s="389"/>
      <c r="H14" s="388"/>
      <c r="I14" s="533"/>
      <c r="J14" s="74">
        <v>2</v>
      </c>
      <c r="K14" s="200">
        <v>22.358000000000001</v>
      </c>
      <c r="L14" s="389"/>
      <c r="N14" s="533"/>
      <c r="O14" s="74">
        <v>2</v>
      </c>
      <c r="P14" s="200">
        <v>0.93500000000000005</v>
      </c>
      <c r="Q14" s="389"/>
      <c r="R14" s="388"/>
      <c r="S14" s="533"/>
      <c r="T14" s="74">
        <v>2</v>
      </c>
      <c r="U14" s="200">
        <v>14.358000000000001</v>
      </c>
      <c r="V14" s="389"/>
      <c r="X14" s="387"/>
      <c r="Y14" s="367" t="s">
        <v>228</v>
      </c>
      <c r="Z14" s="368" t="s">
        <v>612</v>
      </c>
      <c r="AA14" s="396"/>
      <c r="AB14" s="387"/>
      <c r="AC14" s="367" t="s">
        <v>228</v>
      </c>
      <c r="AD14" s="368" t="s">
        <v>616</v>
      </c>
      <c r="AE14" s="396"/>
      <c r="AF14" s="387"/>
      <c r="AG14" s="367" t="s">
        <v>18</v>
      </c>
      <c r="AH14" s="368" t="s">
        <v>619</v>
      </c>
      <c r="AI14" s="396"/>
    </row>
    <row r="15" spans="4:35" s="356" customFormat="1" ht="18" customHeight="1">
      <c r="D15" s="534"/>
      <c r="E15" s="74">
        <v>3</v>
      </c>
      <c r="F15" s="200">
        <v>3.7839999999999998</v>
      </c>
      <c r="G15" s="389"/>
      <c r="H15" s="388"/>
      <c r="I15" s="534"/>
      <c r="J15" s="74">
        <v>3</v>
      </c>
      <c r="K15" s="200">
        <v>9.8979999999999997</v>
      </c>
      <c r="L15" s="389"/>
      <c r="N15" s="534"/>
      <c r="O15" s="74">
        <v>3</v>
      </c>
      <c r="P15" s="200">
        <v>1.5129999999999999</v>
      </c>
      <c r="Q15" s="389"/>
      <c r="R15" s="388"/>
      <c r="S15" s="534"/>
      <c r="T15" s="74">
        <v>3</v>
      </c>
      <c r="U15" s="200">
        <v>6.2110000000000003</v>
      </c>
      <c r="V15" s="389"/>
      <c r="X15" s="387"/>
      <c r="Y15" s="367"/>
      <c r="Z15" s="368"/>
      <c r="AA15" s="396"/>
      <c r="AB15" s="387"/>
      <c r="AC15" s="367"/>
      <c r="AD15" s="368"/>
      <c r="AE15" s="396"/>
      <c r="AF15" s="387"/>
      <c r="AG15" s="367"/>
      <c r="AH15" s="368"/>
      <c r="AI15" s="396"/>
    </row>
    <row r="16" spans="4:35" s="356" customFormat="1" ht="18" customHeight="1">
      <c r="D16" s="532" t="s">
        <v>507</v>
      </c>
      <c r="E16" s="74">
        <v>1</v>
      </c>
      <c r="F16" s="200">
        <v>1.0289999999999999</v>
      </c>
      <c r="G16" s="365">
        <f>AVERAGE(F16:F18)</f>
        <v>0.85066666666666657</v>
      </c>
      <c r="H16" s="388"/>
      <c r="I16" s="532" t="s">
        <v>436</v>
      </c>
      <c r="J16" s="74">
        <v>1</v>
      </c>
      <c r="K16" s="200">
        <v>14.226000000000001</v>
      </c>
      <c r="L16" s="365">
        <f>AVERAGE(K16:K18)</f>
        <v>19.227666666666668</v>
      </c>
      <c r="N16" s="532" t="s">
        <v>507</v>
      </c>
      <c r="O16" s="74">
        <v>1</v>
      </c>
      <c r="P16" s="200">
        <v>4.1289999999999996</v>
      </c>
      <c r="Q16" s="365">
        <f>AVERAGE(P16:P18)</f>
        <v>2.1203333333333334</v>
      </c>
      <c r="R16" s="388"/>
      <c r="S16" s="532" t="s">
        <v>436</v>
      </c>
      <c r="T16" s="74">
        <v>1</v>
      </c>
      <c r="U16" s="200">
        <v>23.545999999999999</v>
      </c>
      <c r="V16" s="365">
        <f>AVERAGE(U16:U18)</f>
        <v>17.224</v>
      </c>
      <c r="X16" s="387"/>
      <c r="Y16" s="367" t="s">
        <v>19</v>
      </c>
      <c r="Z16" s="368"/>
      <c r="AA16" s="396"/>
      <c r="AB16" s="387"/>
      <c r="AC16" s="367" t="s">
        <v>19</v>
      </c>
      <c r="AD16" s="368"/>
      <c r="AE16" s="396"/>
      <c r="AF16" s="387"/>
      <c r="AG16" s="367" t="s">
        <v>19</v>
      </c>
      <c r="AH16" s="368"/>
      <c r="AI16" s="396"/>
    </row>
    <row r="17" spans="4:35" s="356" customFormat="1" ht="18" customHeight="1">
      <c r="D17" s="533"/>
      <c r="E17" s="74">
        <v>2</v>
      </c>
      <c r="F17" s="200">
        <v>1.1379999999999999</v>
      </c>
      <c r="G17" s="389"/>
      <c r="H17" s="388"/>
      <c r="I17" s="533"/>
      <c r="J17" s="74">
        <v>2</v>
      </c>
      <c r="K17" s="200">
        <v>17.992000000000001</v>
      </c>
      <c r="L17" s="389"/>
      <c r="N17" s="533"/>
      <c r="O17" s="74">
        <v>2</v>
      </c>
      <c r="P17" s="200">
        <v>0.13300000000000001</v>
      </c>
      <c r="Q17" s="397"/>
      <c r="R17" s="388"/>
      <c r="S17" s="533"/>
      <c r="T17" s="74">
        <v>2</v>
      </c>
      <c r="U17" s="200">
        <v>11.895</v>
      </c>
      <c r="V17" s="365"/>
      <c r="X17" s="387"/>
      <c r="Y17" s="367" t="s">
        <v>20</v>
      </c>
      <c r="Z17" s="368">
        <v>1.2</v>
      </c>
      <c r="AA17" s="396"/>
      <c r="AB17" s="387"/>
      <c r="AC17" s="367" t="s">
        <v>20</v>
      </c>
      <c r="AD17" s="368">
        <v>1.548</v>
      </c>
      <c r="AE17" s="396"/>
      <c r="AF17" s="387"/>
      <c r="AG17" s="367" t="s">
        <v>20</v>
      </c>
      <c r="AH17" s="368">
        <v>15.49</v>
      </c>
      <c r="AI17" s="396"/>
    </row>
    <row r="18" spans="4:35" s="356" customFormat="1" ht="18" customHeight="1">
      <c r="D18" s="534"/>
      <c r="E18" s="74">
        <v>3</v>
      </c>
      <c r="F18" s="200">
        <v>0.38500000000000001</v>
      </c>
      <c r="G18" s="389"/>
      <c r="H18" s="388"/>
      <c r="I18" s="534"/>
      <c r="J18" s="74">
        <v>3</v>
      </c>
      <c r="K18" s="200">
        <v>25.465</v>
      </c>
      <c r="L18" s="389"/>
      <c r="N18" s="534"/>
      <c r="O18" s="74">
        <v>3</v>
      </c>
      <c r="P18" s="200">
        <v>2.0990000000000002</v>
      </c>
      <c r="Q18" s="389"/>
      <c r="R18" s="388"/>
      <c r="S18" s="534"/>
      <c r="T18" s="74">
        <v>3</v>
      </c>
      <c r="U18" s="200">
        <v>16.231000000000002</v>
      </c>
      <c r="V18" s="389"/>
      <c r="X18" s="387"/>
      <c r="Y18" s="367" t="s">
        <v>21</v>
      </c>
      <c r="Z18" s="368">
        <v>15.49</v>
      </c>
      <c r="AA18" s="396"/>
      <c r="AB18" s="387"/>
      <c r="AC18" s="367" t="s">
        <v>21</v>
      </c>
      <c r="AD18" s="368">
        <v>16.22</v>
      </c>
      <c r="AE18" s="396"/>
      <c r="AF18" s="387"/>
      <c r="AG18" s="367" t="s">
        <v>21</v>
      </c>
      <c r="AH18" s="368">
        <v>16.22</v>
      </c>
      <c r="AI18" s="396"/>
    </row>
    <row r="19" spans="4:35" s="356" customFormat="1" ht="18" customHeight="1">
      <c r="D19" s="532" t="s">
        <v>509</v>
      </c>
      <c r="E19" s="74">
        <v>1</v>
      </c>
      <c r="F19" s="200">
        <v>1.423</v>
      </c>
      <c r="G19" s="365">
        <f>AVERAGE(F19:F21)</f>
        <v>1.4326666666666668</v>
      </c>
      <c r="H19" s="388"/>
      <c r="I19" s="532" t="s">
        <v>437</v>
      </c>
      <c r="J19" s="74">
        <v>1</v>
      </c>
      <c r="K19" s="200">
        <v>9.8729999999999993</v>
      </c>
      <c r="L19" s="365">
        <f>AVERAGE(K19:K21)</f>
        <v>15.599333333333334</v>
      </c>
      <c r="N19" s="532" t="s">
        <v>509</v>
      </c>
      <c r="O19" s="74">
        <v>1</v>
      </c>
      <c r="P19" s="200">
        <v>1.1319999999999999</v>
      </c>
      <c r="Q19" s="365">
        <f>AVERAGE(P19:P21)</f>
        <v>1.9096666666666664</v>
      </c>
      <c r="R19" s="388"/>
      <c r="S19" s="532" t="s">
        <v>437</v>
      </c>
      <c r="T19" s="74">
        <v>1</v>
      </c>
      <c r="U19" s="200">
        <v>22.716000000000001</v>
      </c>
      <c r="V19" s="365">
        <f>AVERAGE(U19:U21)</f>
        <v>20.110000000000003</v>
      </c>
      <c r="X19" s="387"/>
      <c r="Y19" s="367" t="s">
        <v>22</v>
      </c>
      <c r="Z19" s="368" t="s">
        <v>613</v>
      </c>
      <c r="AA19" s="396"/>
      <c r="AB19" s="387"/>
      <c r="AC19" s="367" t="s">
        <v>22</v>
      </c>
      <c r="AD19" s="368" t="s">
        <v>617</v>
      </c>
      <c r="AE19" s="396"/>
      <c r="AF19" s="387"/>
      <c r="AG19" s="367" t="s">
        <v>22</v>
      </c>
      <c r="AH19" s="368" t="s">
        <v>620</v>
      </c>
      <c r="AI19" s="396"/>
    </row>
    <row r="20" spans="4:35" s="356" customFormat="1" ht="18" customHeight="1">
      <c r="D20" s="533"/>
      <c r="E20" s="74">
        <v>2</v>
      </c>
      <c r="F20" s="200">
        <v>1.821</v>
      </c>
      <c r="G20" s="389"/>
      <c r="H20" s="388"/>
      <c r="I20" s="533"/>
      <c r="J20" s="74">
        <v>2</v>
      </c>
      <c r="K20" s="200">
        <v>10.212</v>
      </c>
      <c r="L20" s="365"/>
      <c r="N20" s="533"/>
      <c r="O20" s="74">
        <v>2</v>
      </c>
      <c r="P20" s="200">
        <v>0.96299999999999997</v>
      </c>
      <c r="Q20" s="389"/>
      <c r="R20" s="388"/>
      <c r="S20" s="533"/>
      <c r="T20" s="74">
        <v>2</v>
      </c>
      <c r="U20" s="200">
        <v>27.324000000000002</v>
      </c>
      <c r="V20" s="389"/>
      <c r="X20" s="387"/>
      <c r="Y20" s="367" t="s">
        <v>23</v>
      </c>
      <c r="Z20" s="368" t="s">
        <v>614</v>
      </c>
      <c r="AA20" s="396"/>
      <c r="AB20" s="387"/>
      <c r="AC20" s="367" t="s">
        <v>23</v>
      </c>
      <c r="AD20" s="368" t="s">
        <v>618</v>
      </c>
      <c r="AE20" s="396"/>
      <c r="AF20" s="387"/>
      <c r="AG20" s="367" t="s">
        <v>23</v>
      </c>
      <c r="AH20" s="368" t="s">
        <v>621</v>
      </c>
      <c r="AI20" s="396"/>
    </row>
    <row r="21" spans="4:35" s="356" customFormat="1" ht="18" customHeight="1">
      <c r="D21" s="534"/>
      <c r="E21" s="74">
        <v>3</v>
      </c>
      <c r="F21" s="200">
        <v>1.054</v>
      </c>
      <c r="G21" s="389"/>
      <c r="H21" s="388"/>
      <c r="I21" s="534"/>
      <c r="J21" s="74">
        <v>3</v>
      </c>
      <c r="K21" s="200">
        <v>26.713000000000001</v>
      </c>
      <c r="L21" s="389"/>
      <c r="N21" s="534"/>
      <c r="O21" s="74">
        <v>3</v>
      </c>
      <c r="P21" s="200">
        <v>3.6339999999999999</v>
      </c>
      <c r="Q21" s="389"/>
      <c r="R21" s="388"/>
      <c r="S21" s="534"/>
      <c r="T21" s="74">
        <v>3</v>
      </c>
      <c r="U21" s="200">
        <v>10.29</v>
      </c>
      <c r="V21" s="389"/>
      <c r="Y21" s="367" t="s">
        <v>24</v>
      </c>
      <c r="Z21" s="368">
        <v>0.96130000000000004</v>
      </c>
      <c r="AA21" s="396"/>
      <c r="AB21" s="387"/>
      <c r="AC21" s="367" t="s">
        <v>24</v>
      </c>
      <c r="AD21" s="368">
        <v>0.95240000000000002</v>
      </c>
      <c r="AE21" s="396"/>
      <c r="AF21" s="387"/>
      <c r="AG21" s="367" t="s">
        <v>24</v>
      </c>
      <c r="AH21" s="368">
        <v>1.5559999999999999E-2</v>
      </c>
      <c r="AI21" s="396"/>
    </row>
    <row r="22" spans="4:35" ht="18" customHeight="1">
      <c r="F22" s="390"/>
      <c r="G22" s="390"/>
      <c r="H22" s="388"/>
      <c r="I22" s="402"/>
      <c r="J22" s="211"/>
      <c r="K22" s="390"/>
      <c r="L22" s="390"/>
      <c r="P22" s="390"/>
      <c r="Q22" s="390"/>
      <c r="R22" s="388"/>
      <c r="S22" s="402"/>
      <c r="T22" s="211"/>
      <c r="U22" s="390"/>
      <c r="V22" s="390"/>
      <c r="Y22" s="374"/>
      <c r="Z22" s="375"/>
      <c r="AA22" s="398"/>
      <c r="AB22" s="383"/>
      <c r="AC22" s="374"/>
      <c r="AD22" s="375"/>
      <c r="AE22" s="398"/>
      <c r="AF22" s="383"/>
      <c r="AG22" s="374"/>
      <c r="AH22" s="375"/>
      <c r="AI22" s="398"/>
    </row>
    <row r="23" spans="4:35" ht="18" customHeight="1">
      <c r="AF23" s="383"/>
      <c r="AG23" s="364"/>
    </row>
    <row r="24" spans="4:35" ht="18" customHeight="1">
      <c r="AF24" s="383"/>
      <c r="AG24" s="364"/>
    </row>
    <row r="25" spans="4:35" ht="18" customHeight="1">
      <c r="D25" s="399" t="s">
        <v>753</v>
      </c>
      <c r="AF25" s="364"/>
      <c r="AG25" s="364"/>
    </row>
    <row r="26" spans="4:35" ht="18" customHeight="1">
      <c r="D26" s="541" t="s">
        <v>177</v>
      </c>
      <c r="E26" s="542"/>
      <c r="F26" s="542"/>
      <c r="G26" s="543"/>
      <c r="H26" s="401"/>
      <c r="I26" s="538" t="s">
        <v>349</v>
      </c>
      <c r="J26" s="539"/>
      <c r="K26" s="539"/>
      <c r="L26" s="540"/>
      <c r="N26" s="541" t="s">
        <v>178</v>
      </c>
      <c r="O26" s="542"/>
      <c r="P26" s="542"/>
      <c r="Q26" s="543"/>
      <c r="R26" s="401"/>
      <c r="S26" s="538" t="s">
        <v>350</v>
      </c>
      <c r="T26" s="539"/>
      <c r="U26" s="539"/>
      <c r="V26" s="540"/>
    </row>
    <row r="27" spans="4:35" ht="18" customHeight="1">
      <c r="D27" s="384" t="s">
        <v>1</v>
      </c>
      <c r="E27" s="385" t="s">
        <v>2</v>
      </c>
      <c r="F27" s="385" t="s">
        <v>16</v>
      </c>
      <c r="G27" s="384" t="s">
        <v>3</v>
      </c>
      <c r="H27" s="384"/>
      <c r="I27" s="384" t="s">
        <v>1</v>
      </c>
      <c r="J27" s="385" t="s">
        <v>2</v>
      </c>
      <c r="K27" s="385" t="s">
        <v>16</v>
      </c>
      <c r="L27" s="384" t="s">
        <v>3</v>
      </c>
      <c r="N27" s="384" t="s">
        <v>1</v>
      </c>
      <c r="O27" s="385" t="s">
        <v>2</v>
      </c>
      <c r="P27" s="385" t="s">
        <v>16</v>
      </c>
      <c r="Q27" s="384" t="s">
        <v>3</v>
      </c>
      <c r="R27" s="384"/>
      <c r="S27" s="384" t="s">
        <v>1</v>
      </c>
      <c r="T27" s="385" t="s">
        <v>2</v>
      </c>
      <c r="U27" s="385" t="s">
        <v>16</v>
      </c>
      <c r="V27" s="384" t="s">
        <v>3</v>
      </c>
    </row>
    <row r="28" spans="4:35" ht="18" customHeight="1">
      <c r="D28" s="532" t="s">
        <v>422</v>
      </c>
      <c r="E28" s="74">
        <v>1</v>
      </c>
      <c r="F28" s="200">
        <v>3.4870000000000001</v>
      </c>
      <c r="G28" s="365">
        <f>AVERAGE(F28:F30)</f>
        <v>6.0869999999999997</v>
      </c>
      <c r="H28" s="386"/>
      <c r="I28" s="532" t="s">
        <v>424</v>
      </c>
      <c r="J28" s="74">
        <v>1</v>
      </c>
      <c r="K28" s="200">
        <v>21.817</v>
      </c>
      <c r="L28" s="365">
        <f>AVERAGE(K28:K30)</f>
        <v>20.855666666666664</v>
      </c>
      <c r="M28" s="356"/>
      <c r="N28" s="532" t="s">
        <v>422</v>
      </c>
      <c r="O28" s="74">
        <v>1</v>
      </c>
      <c r="P28" s="200">
        <v>11.689</v>
      </c>
      <c r="Q28" s="365">
        <f>AVERAGE(P28:P30)</f>
        <v>10.661666666666667</v>
      </c>
      <c r="R28" s="386"/>
      <c r="S28" s="532" t="s">
        <v>424</v>
      </c>
      <c r="T28" s="74">
        <v>1</v>
      </c>
      <c r="U28" s="200">
        <v>22.763000000000002</v>
      </c>
      <c r="V28" s="365">
        <f>AVERAGE(U28:U30)</f>
        <v>20.315666666666665</v>
      </c>
    </row>
    <row r="29" spans="4:35" ht="18" customHeight="1">
      <c r="D29" s="533"/>
      <c r="E29" s="74">
        <v>2</v>
      </c>
      <c r="F29" s="200">
        <v>5.7649999999999997</v>
      </c>
      <c r="G29" s="389"/>
      <c r="H29" s="388"/>
      <c r="I29" s="533"/>
      <c r="J29" s="74">
        <v>2</v>
      </c>
      <c r="K29" s="200">
        <v>10.962</v>
      </c>
      <c r="L29" s="365"/>
      <c r="M29" s="356"/>
      <c r="N29" s="533"/>
      <c r="O29" s="74">
        <v>2</v>
      </c>
      <c r="P29" s="200">
        <v>14.342000000000001</v>
      </c>
      <c r="Q29" s="389"/>
      <c r="R29" s="388"/>
      <c r="S29" s="533"/>
      <c r="T29" s="74">
        <v>2</v>
      </c>
      <c r="U29" s="200">
        <v>26.917999999999999</v>
      </c>
      <c r="V29" s="389"/>
    </row>
    <row r="30" spans="4:35" ht="18" customHeight="1">
      <c r="D30" s="534"/>
      <c r="E30" s="74">
        <v>3</v>
      </c>
      <c r="F30" s="200">
        <v>9.0090000000000003</v>
      </c>
      <c r="G30" s="389"/>
      <c r="H30" s="388"/>
      <c r="I30" s="534"/>
      <c r="J30" s="74">
        <v>3</v>
      </c>
      <c r="K30" s="200">
        <v>29.788</v>
      </c>
      <c r="L30" s="389"/>
      <c r="M30" s="356"/>
      <c r="N30" s="534"/>
      <c r="O30" s="74">
        <v>3</v>
      </c>
      <c r="P30" s="200">
        <v>5.9539999999999997</v>
      </c>
      <c r="Q30" s="389"/>
      <c r="R30" s="388"/>
      <c r="S30" s="534"/>
      <c r="T30" s="74">
        <v>3</v>
      </c>
      <c r="U30" s="200">
        <v>11.266</v>
      </c>
      <c r="V30" s="389"/>
      <c r="Y30" s="361" t="s">
        <v>72</v>
      </c>
      <c r="Z30" s="362">
        <v>1</v>
      </c>
      <c r="AA30" s="362"/>
      <c r="AB30" s="362"/>
      <c r="AC30" s="362"/>
      <c r="AD30" s="362"/>
      <c r="AE30" s="363"/>
    </row>
    <row r="31" spans="4:35" ht="18" customHeight="1">
      <c r="D31" s="532" t="s">
        <v>506</v>
      </c>
      <c r="E31" s="74">
        <v>1</v>
      </c>
      <c r="F31" s="200">
        <v>7.5629999999999997</v>
      </c>
      <c r="G31" s="365">
        <f>AVERAGE(F31:F33)</f>
        <v>6.3860000000000001</v>
      </c>
      <c r="H31" s="388"/>
      <c r="I31" s="532" t="s">
        <v>425</v>
      </c>
      <c r="J31" s="74">
        <v>1</v>
      </c>
      <c r="K31" s="200">
        <v>32.856000000000002</v>
      </c>
      <c r="L31" s="365">
        <f>AVERAGE(K31:K33)</f>
        <v>25.926333333333336</v>
      </c>
      <c r="M31" s="356"/>
      <c r="N31" s="532" t="s">
        <v>506</v>
      </c>
      <c r="O31" s="74">
        <v>1</v>
      </c>
      <c r="P31" s="200">
        <v>7.3179999999999996</v>
      </c>
      <c r="Q31" s="365">
        <f>AVERAGE(P31:P33)</f>
        <v>11.577</v>
      </c>
      <c r="R31" s="388"/>
      <c r="S31" s="532" t="s">
        <v>425</v>
      </c>
      <c r="T31" s="74">
        <v>1</v>
      </c>
      <c r="U31" s="200">
        <v>17.584</v>
      </c>
      <c r="V31" s="365">
        <f>AVERAGE(U31:U33)</f>
        <v>16.946999999999999</v>
      </c>
      <c r="Y31" s="367" t="s">
        <v>51</v>
      </c>
      <c r="Z31" s="368">
        <v>6</v>
      </c>
      <c r="AA31" s="368"/>
      <c r="AB31" s="368"/>
      <c r="AC31" s="368"/>
      <c r="AD31" s="368"/>
      <c r="AE31" s="369"/>
    </row>
    <row r="32" spans="4:35" ht="18" customHeight="1">
      <c r="D32" s="533"/>
      <c r="E32" s="74">
        <v>2</v>
      </c>
      <c r="F32" s="200">
        <v>4.8129999999999997</v>
      </c>
      <c r="G32" s="389"/>
      <c r="H32" s="388"/>
      <c r="I32" s="533"/>
      <c r="J32" s="74">
        <v>2</v>
      </c>
      <c r="K32" s="200">
        <v>19.571000000000002</v>
      </c>
      <c r="L32" s="389"/>
      <c r="M32" s="356"/>
      <c r="N32" s="533"/>
      <c r="O32" s="74">
        <v>2</v>
      </c>
      <c r="P32" s="200">
        <v>11.554</v>
      </c>
      <c r="Q32" s="389"/>
      <c r="R32" s="388"/>
      <c r="S32" s="533"/>
      <c r="T32" s="74">
        <v>2</v>
      </c>
      <c r="U32" s="200">
        <v>13.484999999999999</v>
      </c>
      <c r="V32" s="389"/>
      <c r="Y32" s="367" t="s">
        <v>52</v>
      </c>
      <c r="Z32" s="368">
        <v>0.05</v>
      </c>
      <c r="AA32" s="368"/>
      <c r="AB32" s="368"/>
      <c r="AC32" s="368"/>
      <c r="AD32" s="368"/>
      <c r="AE32" s="369"/>
    </row>
    <row r="33" spans="4:31" ht="18" customHeight="1">
      <c r="D33" s="534"/>
      <c r="E33" s="74">
        <v>3</v>
      </c>
      <c r="F33" s="200">
        <v>6.782</v>
      </c>
      <c r="G33" s="389"/>
      <c r="H33" s="388"/>
      <c r="I33" s="534"/>
      <c r="J33" s="74">
        <v>3</v>
      </c>
      <c r="K33" s="200">
        <v>25.352</v>
      </c>
      <c r="L33" s="389"/>
      <c r="M33" s="356"/>
      <c r="N33" s="534"/>
      <c r="O33" s="74">
        <v>3</v>
      </c>
      <c r="P33" s="200">
        <v>15.859</v>
      </c>
      <c r="Q33" s="389"/>
      <c r="R33" s="388"/>
      <c r="S33" s="534"/>
      <c r="T33" s="74">
        <v>3</v>
      </c>
      <c r="U33" s="200">
        <v>19.771999999999998</v>
      </c>
      <c r="V33" s="389"/>
      <c r="Y33" s="367"/>
      <c r="Z33" s="368"/>
      <c r="AA33" s="368"/>
      <c r="AB33" s="368"/>
      <c r="AC33" s="368"/>
      <c r="AD33" s="368"/>
      <c r="AE33" s="369"/>
    </row>
    <row r="34" spans="4:31" ht="18" customHeight="1">
      <c r="D34" s="532" t="s">
        <v>423</v>
      </c>
      <c r="E34" s="74">
        <v>1</v>
      </c>
      <c r="F34" s="200">
        <v>10.851000000000001</v>
      </c>
      <c r="G34" s="365">
        <f>AVERAGE(F34:F36)</f>
        <v>8.325333333333333</v>
      </c>
      <c r="H34" s="388"/>
      <c r="I34" s="532" t="s">
        <v>435</v>
      </c>
      <c r="J34" s="74">
        <v>1</v>
      </c>
      <c r="K34" s="200">
        <v>18.853000000000002</v>
      </c>
      <c r="L34" s="365">
        <f>AVERAGE(K34:K36)</f>
        <v>14.541333333333334</v>
      </c>
      <c r="M34" s="356"/>
      <c r="N34" s="532" t="s">
        <v>423</v>
      </c>
      <c r="O34" s="74">
        <v>1</v>
      </c>
      <c r="P34" s="200">
        <v>7.165</v>
      </c>
      <c r="Q34" s="365">
        <f>AVERAGE(P34:P36)</f>
        <v>6.6459999999999999</v>
      </c>
      <c r="R34" s="388"/>
      <c r="S34" s="532" t="s">
        <v>435</v>
      </c>
      <c r="T34" s="74">
        <v>1</v>
      </c>
      <c r="U34" s="200">
        <v>14.686</v>
      </c>
      <c r="V34" s="365">
        <f>AVERAGE(U34:U36)</f>
        <v>14.902666666666667</v>
      </c>
      <c r="Y34" s="367" t="s">
        <v>53</v>
      </c>
      <c r="Z34" s="368" t="s">
        <v>54</v>
      </c>
      <c r="AA34" s="368" t="s">
        <v>55</v>
      </c>
      <c r="AB34" s="368" t="s">
        <v>56</v>
      </c>
      <c r="AC34" s="368" t="s">
        <v>57</v>
      </c>
      <c r="AD34" s="368" t="s">
        <v>58</v>
      </c>
      <c r="AE34" s="369"/>
    </row>
    <row r="35" spans="4:31" ht="18" customHeight="1">
      <c r="D35" s="533"/>
      <c r="E35" s="74">
        <v>2</v>
      </c>
      <c r="F35" s="200">
        <v>5.9859999999999998</v>
      </c>
      <c r="G35" s="389"/>
      <c r="H35" s="388"/>
      <c r="I35" s="533"/>
      <c r="J35" s="74">
        <v>2</v>
      </c>
      <c r="K35" s="200">
        <v>14.795999999999999</v>
      </c>
      <c r="L35" s="389"/>
      <c r="M35" s="356"/>
      <c r="N35" s="533"/>
      <c r="O35" s="74">
        <v>2</v>
      </c>
      <c r="P35" s="200">
        <v>9.4209999999999994</v>
      </c>
      <c r="Q35" s="389"/>
      <c r="R35" s="388"/>
      <c r="S35" s="533"/>
      <c r="T35" s="74">
        <v>2</v>
      </c>
      <c r="U35" s="200">
        <v>20.631</v>
      </c>
      <c r="V35" s="389"/>
      <c r="Y35" s="367" t="s">
        <v>348</v>
      </c>
      <c r="Z35" s="368">
        <v>-10.53</v>
      </c>
      <c r="AA35" s="368" t="s">
        <v>221</v>
      </c>
      <c r="AB35" s="368" t="s">
        <v>13</v>
      </c>
      <c r="AC35" s="368" t="s">
        <v>11</v>
      </c>
      <c r="AD35" s="368" t="s">
        <v>9</v>
      </c>
      <c r="AE35" s="369" t="s">
        <v>60</v>
      </c>
    </row>
    <row r="36" spans="4:31" ht="18" customHeight="1">
      <c r="D36" s="534"/>
      <c r="E36" s="74">
        <v>3</v>
      </c>
      <c r="F36" s="200">
        <v>8.1389999999999993</v>
      </c>
      <c r="G36" s="389"/>
      <c r="H36" s="388"/>
      <c r="I36" s="534"/>
      <c r="J36" s="74">
        <v>3</v>
      </c>
      <c r="K36" s="200">
        <v>9.9749999999999996</v>
      </c>
      <c r="L36" s="389"/>
      <c r="M36" s="356"/>
      <c r="N36" s="534"/>
      <c r="O36" s="74">
        <v>3</v>
      </c>
      <c r="P36" s="200">
        <v>3.3519999999999999</v>
      </c>
      <c r="Q36" s="389"/>
      <c r="R36" s="388"/>
      <c r="S36" s="534"/>
      <c r="T36" s="74">
        <v>3</v>
      </c>
      <c r="U36" s="200">
        <v>9.391</v>
      </c>
      <c r="V36" s="389"/>
      <c r="Y36" s="367" t="s">
        <v>61</v>
      </c>
      <c r="Z36" s="368">
        <v>0.26929999999999998</v>
      </c>
      <c r="AA36" s="368" t="s">
        <v>222</v>
      </c>
      <c r="AB36" s="368" t="s">
        <v>28</v>
      </c>
      <c r="AC36" s="368" t="s">
        <v>27</v>
      </c>
      <c r="AD36" s="368" t="s">
        <v>75</v>
      </c>
      <c r="AE36" s="369" t="s">
        <v>63</v>
      </c>
    </row>
    <row r="37" spans="4:31" ht="18" customHeight="1">
      <c r="D37" s="532" t="s">
        <v>507</v>
      </c>
      <c r="E37" s="74">
        <v>1</v>
      </c>
      <c r="F37" s="200">
        <v>13.972</v>
      </c>
      <c r="G37" s="365">
        <f>AVERAGE(F37:F39)</f>
        <v>11.210666666666667</v>
      </c>
      <c r="H37" s="388"/>
      <c r="I37" s="532" t="s">
        <v>436</v>
      </c>
      <c r="J37" s="74">
        <v>1</v>
      </c>
      <c r="K37" s="200">
        <v>15.723000000000001</v>
      </c>
      <c r="L37" s="365">
        <f>AVERAGE(K37:K39)</f>
        <v>15.254333333333335</v>
      </c>
      <c r="M37" s="356"/>
      <c r="N37" s="532" t="s">
        <v>507</v>
      </c>
      <c r="O37" s="74">
        <v>1</v>
      </c>
      <c r="P37" s="200">
        <v>6.0220000000000002</v>
      </c>
      <c r="Q37" s="365">
        <f>AVERAGE(P37:P39)</f>
        <v>5.2813333333333334</v>
      </c>
      <c r="R37" s="388"/>
      <c r="S37" s="532" t="s">
        <v>436</v>
      </c>
      <c r="T37" s="74">
        <v>1</v>
      </c>
      <c r="U37" s="200">
        <v>16.876000000000001</v>
      </c>
      <c r="V37" s="365">
        <f>AVERAGE(U37:U39)</f>
        <v>22.281333333333333</v>
      </c>
      <c r="Y37" s="367" t="s">
        <v>348</v>
      </c>
      <c r="Z37" s="368">
        <v>-10.119999999999999</v>
      </c>
      <c r="AA37" s="368" t="s">
        <v>223</v>
      </c>
      <c r="AB37" s="368" t="s">
        <v>13</v>
      </c>
      <c r="AC37" s="368" t="s">
        <v>11</v>
      </c>
      <c r="AD37" s="368" t="s">
        <v>9</v>
      </c>
      <c r="AE37" s="369" t="s">
        <v>65</v>
      </c>
    </row>
    <row r="38" spans="4:31" ht="18" customHeight="1">
      <c r="D38" s="533"/>
      <c r="E38" s="74">
        <v>2</v>
      </c>
      <c r="F38" s="200">
        <v>8.8979999999999997</v>
      </c>
      <c r="G38" s="389"/>
      <c r="H38" s="388"/>
      <c r="I38" s="533"/>
      <c r="J38" s="74">
        <v>2</v>
      </c>
      <c r="K38" s="200">
        <v>20.565000000000001</v>
      </c>
      <c r="L38" s="365"/>
      <c r="M38" s="356"/>
      <c r="N38" s="533"/>
      <c r="O38" s="74">
        <v>2</v>
      </c>
      <c r="P38" s="200">
        <v>3.8460000000000001</v>
      </c>
      <c r="Q38" s="397"/>
      <c r="R38" s="388"/>
      <c r="S38" s="533"/>
      <c r="T38" s="74">
        <v>2</v>
      </c>
      <c r="U38" s="200">
        <v>20.585000000000001</v>
      </c>
      <c r="V38" s="365"/>
      <c r="Y38" s="367" t="s">
        <v>346</v>
      </c>
      <c r="Z38" s="368">
        <v>10.8</v>
      </c>
      <c r="AA38" s="368" t="s">
        <v>224</v>
      </c>
      <c r="AB38" s="368" t="s">
        <v>13</v>
      </c>
      <c r="AC38" s="368" t="s">
        <v>11</v>
      </c>
      <c r="AD38" s="368" t="s">
        <v>9</v>
      </c>
      <c r="AE38" s="369" t="s">
        <v>67</v>
      </c>
    </row>
    <row r="39" spans="4:31" ht="18" customHeight="1">
      <c r="D39" s="534"/>
      <c r="E39" s="74">
        <v>3</v>
      </c>
      <c r="F39" s="200">
        <v>10.762</v>
      </c>
      <c r="G39" s="389"/>
      <c r="H39" s="388"/>
      <c r="I39" s="534"/>
      <c r="J39" s="74">
        <v>3</v>
      </c>
      <c r="K39" s="200">
        <v>9.4749999999999996</v>
      </c>
      <c r="L39" s="389"/>
      <c r="M39" s="356"/>
      <c r="N39" s="534"/>
      <c r="O39" s="74">
        <v>3</v>
      </c>
      <c r="P39" s="200">
        <v>5.976</v>
      </c>
      <c r="Q39" s="389"/>
      <c r="R39" s="388"/>
      <c r="S39" s="534"/>
      <c r="T39" s="74">
        <v>3</v>
      </c>
      <c r="U39" s="200">
        <v>29.382999999999999</v>
      </c>
      <c r="V39" s="389"/>
      <c r="Y39" s="367" t="s">
        <v>347</v>
      </c>
      <c r="Z39" s="368">
        <v>0.40960000000000002</v>
      </c>
      <c r="AA39" s="368" t="s">
        <v>225</v>
      </c>
      <c r="AB39" s="368" t="s">
        <v>28</v>
      </c>
      <c r="AC39" s="368" t="s">
        <v>27</v>
      </c>
      <c r="AD39" s="368">
        <v>0.997</v>
      </c>
      <c r="AE39" s="369" t="s">
        <v>69</v>
      </c>
    </row>
    <row r="40" spans="4:31" ht="18" customHeight="1">
      <c r="D40" s="532" t="s">
        <v>509</v>
      </c>
      <c r="E40" s="74">
        <v>1</v>
      </c>
      <c r="F40" s="200">
        <v>14.875</v>
      </c>
      <c r="G40" s="365">
        <f>AVERAGE(F40:F42)</f>
        <v>10.798</v>
      </c>
      <c r="H40" s="388"/>
      <c r="I40" s="532" t="s">
        <v>437</v>
      </c>
      <c r="J40" s="74">
        <v>1</v>
      </c>
      <c r="K40" s="200">
        <v>11.766</v>
      </c>
      <c r="L40" s="365">
        <f>AVERAGE(K40:K42)</f>
        <v>18.864999999999998</v>
      </c>
      <c r="M40" s="356"/>
      <c r="N40" s="532" t="s">
        <v>509</v>
      </c>
      <c r="O40" s="74">
        <v>1</v>
      </c>
      <c r="P40" s="200">
        <v>10.192</v>
      </c>
      <c r="Q40" s="365">
        <f>AVERAGE(P40:P42)</f>
        <v>7.2933333333333339</v>
      </c>
      <c r="R40" s="388"/>
      <c r="S40" s="532" t="s">
        <v>437</v>
      </c>
      <c r="T40" s="74">
        <v>1</v>
      </c>
      <c r="U40" s="200">
        <v>15.606</v>
      </c>
      <c r="V40" s="365">
        <v>19.281199999999998</v>
      </c>
      <c r="Y40" s="374" t="s">
        <v>348</v>
      </c>
      <c r="Z40" s="375">
        <v>-10.39</v>
      </c>
      <c r="AA40" s="375" t="s">
        <v>180</v>
      </c>
      <c r="AB40" s="375" t="s">
        <v>13</v>
      </c>
      <c r="AC40" s="375" t="s">
        <v>11</v>
      </c>
      <c r="AD40" s="375" t="s">
        <v>9</v>
      </c>
      <c r="AE40" s="376" t="s">
        <v>71</v>
      </c>
    </row>
    <row r="41" spans="4:31" ht="18" customHeight="1">
      <c r="D41" s="533"/>
      <c r="E41" s="74">
        <v>2</v>
      </c>
      <c r="F41" s="200">
        <v>9.7319999999999993</v>
      </c>
      <c r="G41" s="389"/>
      <c r="H41" s="388"/>
      <c r="I41" s="533"/>
      <c r="J41" s="74">
        <v>2</v>
      </c>
      <c r="K41" s="200">
        <v>24.375</v>
      </c>
      <c r="L41" s="389"/>
      <c r="M41" s="356"/>
      <c r="N41" s="533"/>
      <c r="O41" s="74">
        <v>2</v>
      </c>
      <c r="P41" s="200">
        <v>8.7520000000000007</v>
      </c>
      <c r="Q41" s="389"/>
      <c r="R41" s="388"/>
      <c r="S41" s="533"/>
      <c r="T41" s="74">
        <v>2</v>
      </c>
      <c r="U41" s="200">
        <v>27.88</v>
      </c>
      <c r="V41" s="403"/>
    </row>
    <row r="42" spans="4:31" ht="18" customHeight="1">
      <c r="D42" s="534"/>
      <c r="E42" s="74">
        <v>3</v>
      </c>
      <c r="F42" s="200">
        <v>7.7869999999999999</v>
      </c>
      <c r="G42" s="389"/>
      <c r="H42" s="388"/>
      <c r="I42" s="534"/>
      <c r="J42" s="74">
        <v>3</v>
      </c>
      <c r="K42" s="200">
        <v>20.454000000000001</v>
      </c>
      <c r="L42" s="389"/>
      <c r="M42" s="356"/>
      <c r="N42" s="534"/>
      <c r="O42" s="74">
        <v>3</v>
      </c>
      <c r="P42" s="200">
        <v>2.9359999999999999</v>
      </c>
      <c r="Q42" s="389"/>
      <c r="R42" s="388"/>
      <c r="S42" s="534"/>
      <c r="T42" s="74">
        <v>3</v>
      </c>
      <c r="U42" s="200">
        <v>14.356</v>
      </c>
      <c r="V42" s="403"/>
    </row>
    <row r="45" spans="4:31" ht="18" customHeight="1">
      <c r="D45" s="383"/>
      <c r="E45" s="213"/>
      <c r="F45" s="213"/>
      <c r="G45" s="391"/>
      <c r="H45" s="388"/>
      <c r="I45" s="383"/>
      <c r="J45" s="383"/>
      <c r="K45" s="383"/>
      <c r="L45" s="383"/>
      <c r="M45" s="387"/>
      <c r="N45" s="404"/>
      <c r="O45" s="404"/>
      <c r="P45" s="368"/>
      <c r="Q45" s="383"/>
      <c r="R45" s="383"/>
      <c r="S45" s="383"/>
    </row>
    <row r="46" spans="4:31" ht="18" customHeight="1">
      <c r="D46" s="405" t="s">
        <v>761</v>
      </c>
      <c r="E46" s="405"/>
      <c r="F46" s="405"/>
      <c r="G46" s="405"/>
      <c r="H46" s="405"/>
      <c r="I46" s="405"/>
      <c r="J46" s="405"/>
      <c r="K46" s="356"/>
      <c r="L46" s="356"/>
    </row>
    <row r="47" spans="4:31" ht="18" customHeight="1">
      <c r="D47" s="535" t="s">
        <v>111</v>
      </c>
      <c r="E47" s="536"/>
      <c r="F47" s="536"/>
      <c r="G47" s="537"/>
      <c r="H47" s="406"/>
      <c r="I47" s="535" t="s">
        <v>73</v>
      </c>
      <c r="J47" s="536"/>
      <c r="K47" s="536"/>
      <c r="L47" s="537"/>
      <c r="M47" s="387"/>
      <c r="N47" s="404"/>
      <c r="O47" s="404"/>
      <c r="P47" s="368"/>
      <c r="Q47" s="383"/>
      <c r="R47" s="383"/>
      <c r="S47" s="383"/>
    </row>
    <row r="48" spans="4:31" ht="18" customHeight="1">
      <c r="D48" s="385" t="s">
        <v>1</v>
      </c>
      <c r="E48" s="385" t="s">
        <v>2</v>
      </c>
      <c r="F48" s="385" t="s">
        <v>16</v>
      </c>
      <c r="G48" s="385" t="s">
        <v>3</v>
      </c>
      <c r="H48" s="385"/>
      <c r="I48" s="385" t="s">
        <v>1</v>
      </c>
      <c r="J48" s="385" t="s">
        <v>2</v>
      </c>
      <c r="K48" s="385" t="s">
        <v>16</v>
      </c>
      <c r="L48" s="385" t="s">
        <v>3</v>
      </c>
      <c r="M48" s="387"/>
      <c r="N48" s="404"/>
      <c r="O48" s="404"/>
      <c r="P48" s="368"/>
      <c r="Q48" s="383"/>
      <c r="R48" s="383"/>
      <c r="S48" s="383"/>
    </row>
    <row r="49" spans="4:19" ht="18" customHeight="1">
      <c r="D49" s="532" t="s">
        <v>422</v>
      </c>
      <c r="E49" s="74">
        <v>1</v>
      </c>
      <c r="F49" s="200">
        <v>0</v>
      </c>
      <c r="G49" s="389">
        <f>AVERAGE(F49:F51)</f>
        <v>0</v>
      </c>
      <c r="H49" s="386"/>
      <c r="I49" s="532" t="s">
        <v>424</v>
      </c>
      <c r="J49" s="74">
        <v>1</v>
      </c>
      <c r="K49" s="200">
        <v>0</v>
      </c>
      <c r="L49" s="389">
        <f>AVERAGE(K49:K51)</f>
        <v>0</v>
      </c>
      <c r="M49" s="356"/>
      <c r="N49" s="404"/>
      <c r="O49" s="404"/>
      <c r="P49" s="368"/>
      <c r="Q49" s="383"/>
      <c r="R49" s="383"/>
      <c r="S49" s="383"/>
    </row>
    <row r="50" spans="4:19" ht="18" customHeight="1">
      <c r="D50" s="533"/>
      <c r="E50" s="74">
        <v>2</v>
      </c>
      <c r="F50" s="200">
        <v>0</v>
      </c>
      <c r="G50" s="389"/>
      <c r="H50" s="388"/>
      <c r="I50" s="533"/>
      <c r="J50" s="74">
        <v>2</v>
      </c>
      <c r="K50" s="200">
        <v>0</v>
      </c>
      <c r="L50" s="389"/>
      <c r="O50" s="404"/>
      <c r="P50" s="368"/>
      <c r="Q50" s="383"/>
      <c r="R50" s="383"/>
      <c r="S50" s="383"/>
    </row>
    <row r="51" spans="4:19" ht="18" customHeight="1">
      <c r="D51" s="534"/>
      <c r="E51" s="74">
        <v>3</v>
      </c>
      <c r="F51" s="200">
        <v>0</v>
      </c>
      <c r="G51" s="389"/>
      <c r="H51" s="388"/>
      <c r="I51" s="534"/>
      <c r="J51" s="74">
        <v>3</v>
      </c>
      <c r="K51" s="200">
        <v>0</v>
      </c>
      <c r="L51" s="389"/>
      <c r="O51" s="404"/>
      <c r="P51" s="368"/>
      <c r="Q51" s="383"/>
      <c r="R51" s="383"/>
      <c r="S51" s="383"/>
    </row>
    <row r="52" spans="4:19" ht="18" customHeight="1">
      <c r="D52" s="532" t="s">
        <v>506</v>
      </c>
      <c r="E52" s="74">
        <v>1</v>
      </c>
      <c r="F52" s="200">
        <v>0</v>
      </c>
      <c r="G52" s="389">
        <f>AVERAGE(F52:F54)</f>
        <v>0</v>
      </c>
      <c r="H52" s="388"/>
      <c r="I52" s="532" t="s">
        <v>425</v>
      </c>
      <c r="J52" s="74">
        <v>1</v>
      </c>
      <c r="K52" s="200">
        <v>0</v>
      </c>
      <c r="L52" s="389">
        <f>AVERAGE(K52:K54)</f>
        <v>0</v>
      </c>
      <c r="M52" s="382"/>
      <c r="N52" s="382"/>
      <c r="O52" s="404"/>
      <c r="P52" s="368"/>
      <c r="Q52" s="383"/>
      <c r="R52" s="383"/>
      <c r="S52" s="383"/>
    </row>
    <row r="53" spans="4:19" ht="18" customHeight="1">
      <c r="D53" s="533"/>
      <c r="E53" s="74">
        <v>2</v>
      </c>
      <c r="F53" s="200">
        <v>0</v>
      </c>
      <c r="G53" s="389"/>
      <c r="H53" s="388"/>
      <c r="I53" s="533"/>
      <c r="J53" s="74">
        <v>2</v>
      </c>
      <c r="K53" s="200">
        <v>0</v>
      </c>
      <c r="L53" s="389"/>
      <c r="O53" s="404"/>
      <c r="R53" s="383"/>
      <c r="S53" s="383"/>
    </row>
    <row r="54" spans="4:19" ht="18" customHeight="1">
      <c r="D54" s="534"/>
      <c r="E54" s="74">
        <v>3</v>
      </c>
      <c r="F54" s="200">
        <v>0</v>
      </c>
      <c r="G54" s="389"/>
      <c r="H54" s="388"/>
      <c r="I54" s="534"/>
      <c r="J54" s="74">
        <v>3</v>
      </c>
      <c r="K54" s="200">
        <v>0</v>
      </c>
      <c r="L54" s="389"/>
      <c r="O54" s="404"/>
      <c r="P54" s="368"/>
      <c r="Q54" s="383"/>
      <c r="R54" s="383"/>
      <c r="S54" s="383"/>
    </row>
    <row r="55" spans="4:19" ht="18" customHeight="1">
      <c r="D55" s="532" t="s">
        <v>423</v>
      </c>
      <c r="E55" s="74">
        <v>1</v>
      </c>
      <c r="F55" s="200">
        <v>0</v>
      </c>
      <c r="G55" s="389">
        <f>AVERAGE(F55:F57)</f>
        <v>0</v>
      </c>
      <c r="H55" s="388"/>
      <c r="I55" s="532" t="s">
        <v>435</v>
      </c>
      <c r="J55" s="74">
        <v>1</v>
      </c>
      <c r="K55" s="200">
        <v>0</v>
      </c>
      <c r="L55" s="389">
        <f>AVERAGE(K55:K57)</f>
        <v>0</v>
      </c>
      <c r="O55" s="407"/>
      <c r="P55" s="383"/>
      <c r="Q55" s="383"/>
      <c r="R55" s="383"/>
      <c r="S55" s="383"/>
    </row>
    <row r="56" spans="4:19" ht="18" customHeight="1">
      <c r="D56" s="533"/>
      <c r="E56" s="74">
        <v>2</v>
      </c>
      <c r="F56" s="200">
        <v>0</v>
      </c>
      <c r="G56" s="389"/>
      <c r="H56" s="388"/>
      <c r="I56" s="533"/>
      <c r="J56" s="74">
        <v>2</v>
      </c>
      <c r="K56" s="200">
        <v>0</v>
      </c>
      <c r="L56" s="389"/>
      <c r="O56" s="407"/>
      <c r="P56" s="383"/>
      <c r="Q56" s="383"/>
      <c r="R56" s="383"/>
      <c r="S56" s="383"/>
    </row>
    <row r="57" spans="4:19" ht="18" customHeight="1">
      <c r="D57" s="534"/>
      <c r="E57" s="74">
        <v>3</v>
      </c>
      <c r="F57" s="200">
        <v>0</v>
      </c>
      <c r="G57" s="389"/>
      <c r="H57" s="388"/>
      <c r="I57" s="534"/>
      <c r="J57" s="74">
        <v>3</v>
      </c>
      <c r="K57" s="200">
        <v>0</v>
      </c>
      <c r="L57" s="389"/>
    </row>
    <row r="58" spans="4:19" ht="18" customHeight="1">
      <c r="D58" s="532" t="s">
        <v>507</v>
      </c>
      <c r="E58" s="74">
        <v>1</v>
      </c>
      <c r="F58" s="200">
        <v>0</v>
      </c>
      <c r="G58" s="389">
        <f>AVERAGE(F58:F60)</f>
        <v>0</v>
      </c>
      <c r="H58" s="388"/>
      <c r="I58" s="532" t="s">
        <v>436</v>
      </c>
      <c r="J58" s="74">
        <v>1</v>
      </c>
      <c r="K58" s="200">
        <v>0</v>
      </c>
      <c r="L58" s="389">
        <f>AVERAGE(K58:K60)</f>
        <v>0</v>
      </c>
    </row>
    <row r="59" spans="4:19" ht="18" customHeight="1">
      <c r="D59" s="533"/>
      <c r="E59" s="74">
        <v>2</v>
      </c>
      <c r="F59" s="200">
        <v>0</v>
      </c>
      <c r="G59" s="389"/>
      <c r="H59" s="388"/>
      <c r="I59" s="533"/>
      <c r="J59" s="74">
        <v>2</v>
      </c>
      <c r="K59" s="200">
        <v>0</v>
      </c>
      <c r="L59" s="389"/>
    </row>
    <row r="60" spans="4:19" ht="18" customHeight="1">
      <c r="D60" s="534"/>
      <c r="E60" s="74">
        <v>3</v>
      </c>
      <c r="F60" s="200">
        <v>0</v>
      </c>
      <c r="G60" s="389"/>
      <c r="H60" s="388"/>
      <c r="I60" s="534"/>
      <c r="J60" s="74">
        <v>3</v>
      </c>
      <c r="K60" s="200">
        <v>0</v>
      </c>
      <c r="L60" s="389"/>
    </row>
    <row r="61" spans="4:19" ht="18" customHeight="1">
      <c r="D61" s="532" t="s">
        <v>509</v>
      </c>
      <c r="E61" s="74">
        <v>1</v>
      </c>
      <c r="F61" s="200">
        <v>0</v>
      </c>
      <c r="G61" s="389">
        <f>AVERAGE(F61:F63)</f>
        <v>0</v>
      </c>
      <c r="H61" s="388"/>
      <c r="I61" s="532" t="s">
        <v>437</v>
      </c>
      <c r="J61" s="74">
        <v>1</v>
      </c>
      <c r="K61" s="200">
        <v>0</v>
      </c>
      <c r="L61" s="389">
        <f>AVERAGE(K61:K63)</f>
        <v>0</v>
      </c>
    </row>
    <row r="62" spans="4:19" ht="18" customHeight="1">
      <c r="D62" s="533"/>
      <c r="E62" s="74">
        <v>2</v>
      </c>
      <c r="F62" s="200">
        <v>0</v>
      </c>
      <c r="G62" s="389"/>
      <c r="H62" s="388"/>
      <c r="I62" s="533"/>
      <c r="J62" s="74">
        <v>2</v>
      </c>
      <c r="K62" s="200">
        <v>0</v>
      </c>
      <c r="L62" s="389"/>
    </row>
    <row r="63" spans="4:19" ht="18" customHeight="1">
      <c r="D63" s="534"/>
      <c r="E63" s="74">
        <v>3</v>
      </c>
      <c r="F63" s="200">
        <v>0</v>
      </c>
      <c r="G63" s="389"/>
      <c r="H63" s="388"/>
      <c r="I63" s="534"/>
      <c r="J63" s="74">
        <v>3</v>
      </c>
      <c r="K63" s="200">
        <v>0</v>
      </c>
      <c r="L63" s="389"/>
    </row>
    <row r="64" spans="4:19" ht="18" customHeight="1">
      <c r="D64" s="408"/>
      <c r="E64" s="213"/>
      <c r="F64" s="409"/>
      <c r="G64" s="410"/>
      <c r="H64" s="411"/>
      <c r="I64" s="412"/>
      <c r="J64" s="409"/>
      <c r="K64" s="409"/>
      <c r="L64" s="410"/>
    </row>
    <row r="67" spans="4:12" ht="18" customHeight="1">
      <c r="D67" s="405" t="s">
        <v>762</v>
      </c>
      <c r="E67" s="405"/>
      <c r="F67" s="405"/>
      <c r="G67" s="405"/>
      <c r="H67" s="405"/>
      <c r="I67" s="405"/>
      <c r="J67" s="405"/>
      <c r="K67" s="356"/>
      <c r="L67" s="356"/>
    </row>
    <row r="68" spans="4:12" ht="18" customHeight="1">
      <c r="D68" s="535" t="s">
        <v>111</v>
      </c>
      <c r="E68" s="536"/>
      <c r="F68" s="536"/>
      <c r="G68" s="537"/>
      <c r="H68" s="406"/>
      <c r="I68" s="535" t="s">
        <v>73</v>
      </c>
      <c r="J68" s="536"/>
      <c r="K68" s="536"/>
      <c r="L68" s="537"/>
    </row>
    <row r="69" spans="4:12" ht="18" customHeight="1">
      <c r="D69" s="385" t="s">
        <v>1</v>
      </c>
      <c r="E69" s="385" t="s">
        <v>2</v>
      </c>
      <c r="F69" s="385" t="s">
        <v>16</v>
      </c>
      <c r="G69" s="385" t="s">
        <v>3</v>
      </c>
      <c r="H69" s="385"/>
      <c r="I69" s="385" t="s">
        <v>1</v>
      </c>
      <c r="J69" s="385" t="s">
        <v>2</v>
      </c>
      <c r="K69" s="385" t="s">
        <v>16</v>
      </c>
      <c r="L69" s="385" t="s">
        <v>3</v>
      </c>
    </row>
    <row r="70" spans="4:12" ht="18" customHeight="1">
      <c r="D70" s="532" t="s">
        <v>422</v>
      </c>
      <c r="E70" s="74">
        <v>1</v>
      </c>
      <c r="F70" s="200">
        <v>0</v>
      </c>
      <c r="G70" s="365">
        <f>AVERAGE(F70:F72)</f>
        <v>0</v>
      </c>
      <c r="H70" s="386"/>
      <c r="I70" s="532" t="s">
        <v>436</v>
      </c>
      <c r="J70" s="74">
        <v>1</v>
      </c>
      <c r="K70" s="200">
        <v>0</v>
      </c>
      <c r="L70" s="365">
        <f>AVERAGE(K70:K72)</f>
        <v>0</v>
      </c>
    </row>
    <row r="71" spans="4:12" ht="18" customHeight="1">
      <c r="D71" s="533"/>
      <c r="E71" s="74">
        <v>2</v>
      </c>
      <c r="F71" s="200">
        <v>0</v>
      </c>
      <c r="G71" s="389"/>
      <c r="H71" s="388"/>
      <c r="I71" s="533"/>
      <c r="J71" s="74">
        <v>2</v>
      </c>
      <c r="K71" s="200">
        <v>0</v>
      </c>
      <c r="L71" s="389"/>
    </row>
    <row r="72" spans="4:12" ht="18" customHeight="1">
      <c r="D72" s="534"/>
      <c r="E72" s="74">
        <v>3</v>
      </c>
      <c r="F72" s="200">
        <v>0</v>
      </c>
      <c r="G72" s="389"/>
      <c r="H72" s="388"/>
      <c r="I72" s="534"/>
      <c r="J72" s="74">
        <v>3</v>
      </c>
      <c r="K72" s="200">
        <v>0</v>
      </c>
      <c r="L72" s="389"/>
    </row>
    <row r="73" spans="4:12" ht="18" customHeight="1">
      <c r="D73" s="532" t="s">
        <v>506</v>
      </c>
      <c r="E73" s="74">
        <v>1</v>
      </c>
      <c r="F73" s="200">
        <v>0</v>
      </c>
      <c r="G73" s="365">
        <f>AVERAGE(F73:F75)</f>
        <v>0</v>
      </c>
      <c r="H73" s="388"/>
      <c r="I73" s="532" t="s">
        <v>437</v>
      </c>
      <c r="J73" s="74">
        <v>1</v>
      </c>
      <c r="K73" s="200">
        <v>0</v>
      </c>
      <c r="L73" s="365">
        <f>AVERAGE(K73:K75)</f>
        <v>0</v>
      </c>
    </row>
    <row r="74" spans="4:12" ht="18" customHeight="1">
      <c r="D74" s="533"/>
      <c r="E74" s="74">
        <v>2</v>
      </c>
      <c r="F74" s="200">
        <v>0</v>
      </c>
      <c r="G74" s="365"/>
      <c r="H74" s="388"/>
      <c r="I74" s="533"/>
      <c r="J74" s="74">
        <v>2</v>
      </c>
      <c r="K74" s="200">
        <v>0</v>
      </c>
      <c r="L74" s="365"/>
    </row>
    <row r="75" spans="4:12" ht="18" customHeight="1">
      <c r="D75" s="534"/>
      <c r="E75" s="74">
        <v>3</v>
      </c>
      <c r="F75" s="200">
        <v>0</v>
      </c>
      <c r="G75" s="389"/>
      <c r="H75" s="388"/>
      <c r="I75" s="534"/>
      <c r="J75" s="74">
        <v>3</v>
      </c>
      <c r="K75" s="200">
        <v>0</v>
      </c>
      <c r="L75" s="389"/>
    </row>
    <row r="76" spans="4:12" ht="18" customHeight="1">
      <c r="D76" s="532" t="s">
        <v>509</v>
      </c>
      <c r="E76" s="74">
        <v>1</v>
      </c>
      <c r="F76" s="200">
        <v>0</v>
      </c>
      <c r="G76" s="365">
        <f>AVERAGE(F76:F78)</f>
        <v>0</v>
      </c>
      <c r="H76" s="388"/>
      <c r="I76" s="532" t="s">
        <v>435</v>
      </c>
      <c r="J76" s="74">
        <v>1</v>
      </c>
      <c r="K76" s="200">
        <v>0</v>
      </c>
      <c r="L76" s="365">
        <f>AVERAGE(K76:K78)</f>
        <v>0</v>
      </c>
    </row>
    <row r="77" spans="4:12" ht="18" customHeight="1">
      <c r="D77" s="533"/>
      <c r="E77" s="74">
        <v>2</v>
      </c>
      <c r="F77" s="200">
        <v>0</v>
      </c>
      <c r="G77" s="365"/>
      <c r="H77" s="388"/>
      <c r="I77" s="533"/>
      <c r="J77" s="74">
        <v>2</v>
      </c>
      <c r="K77" s="200">
        <v>0</v>
      </c>
      <c r="L77" s="365"/>
    </row>
    <row r="78" spans="4:12" ht="18" customHeight="1">
      <c r="D78" s="534"/>
      <c r="E78" s="74">
        <v>3</v>
      </c>
      <c r="F78" s="200">
        <v>0</v>
      </c>
      <c r="G78" s="389"/>
      <c r="H78" s="388"/>
      <c r="I78" s="534"/>
      <c r="J78" s="74">
        <v>3</v>
      </c>
      <c r="K78" s="200">
        <v>0</v>
      </c>
      <c r="L78" s="389"/>
    </row>
    <row r="81" spans="4:32" ht="18" customHeight="1">
      <c r="D81" s="392" t="s">
        <v>763</v>
      </c>
      <c r="E81" s="392"/>
      <c r="F81" s="392"/>
      <c r="G81" s="392"/>
      <c r="H81" s="392"/>
      <c r="I81" s="392"/>
      <c r="J81" s="393"/>
      <c r="K81" s="356"/>
      <c r="L81" s="356"/>
      <c r="M81" s="356"/>
      <c r="N81" s="356"/>
      <c r="O81" s="393"/>
      <c r="P81" s="393"/>
      <c r="Q81" s="356"/>
      <c r="R81" s="356"/>
      <c r="S81" s="356"/>
      <c r="T81" s="393"/>
      <c r="U81" s="356"/>
      <c r="V81" s="356"/>
    </row>
    <row r="82" spans="4:32" ht="18" customHeight="1">
      <c r="D82" s="535" t="s">
        <v>111</v>
      </c>
      <c r="E82" s="536"/>
      <c r="F82" s="536"/>
      <c r="G82" s="536"/>
      <c r="H82" s="536"/>
      <c r="I82" s="536"/>
      <c r="J82" s="536"/>
      <c r="K82" s="536"/>
      <c r="L82" s="537"/>
      <c r="M82" s="413"/>
      <c r="N82" s="535" t="s">
        <v>73</v>
      </c>
      <c r="O82" s="536"/>
      <c r="P82" s="536"/>
      <c r="Q82" s="536"/>
      <c r="R82" s="536"/>
      <c r="S82" s="536"/>
      <c r="T82" s="536"/>
      <c r="U82" s="536"/>
      <c r="V82" s="537"/>
    </row>
    <row r="83" spans="4:32" ht="18" customHeight="1">
      <c r="D83" s="541" t="s">
        <v>0</v>
      </c>
      <c r="E83" s="542"/>
      <c r="F83" s="542"/>
      <c r="G83" s="543"/>
      <c r="H83" s="389"/>
      <c r="I83" s="538" t="s">
        <v>343</v>
      </c>
      <c r="J83" s="539"/>
      <c r="K83" s="539"/>
      <c r="L83" s="540"/>
      <c r="M83" s="356"/>
      <c r="N83" s="541" t="s">
        <v>0</v>
      </c>
      <c r="O83" s="542"/>
      <c r="P83" s="542"/>
      <c r="Q83" s="543"/>
      <c r="R83" s="384"/>
      <c r="S83" s="538" t="s">
        <v>343</v>
      </c>
      <c r="T83" s="539"/>
      <c r="U83" s="539"/>
      <c r="V83" s="540"/>
      <c r="Y83" s="414" t="s">
        <v>72</v>
      </c>
      <c r="Z83" s="415">
        <v>1</v>
      </c>
      <c r="AA83" s="415"/>
      <c r="AB83" s="415"/>
      <c r="AC83" s="415"/>
      <c r="AD83" s="415"/>
      <c r="AE83" s="415"/>
      <c r="AF83" s="395"/>
    </row>
    <row r="84" spans="4:32" ht="18" customHeight="1">
      <c r="D84" s="385" t="s">
        <v>1</v>
      </c>
      <c r="E84" s="385" t="s">
        <v>2</v>
      </c>
      <c r="F84" s="385" t="s">
        <v>16</v>
      </c>
      <c r="G84" s="385" t="s">
        <v>3</v>
      </c>
      <c r="H84" s="385"/>
      <c r="I84" s="385" t="s">
        <v>1</v>
      </c>
      <c r="J84" s="385" t="s">
        <v>2</v>
      </c>
      <c r="K84" s="385" t="s">
        <v>16</v>
      </c>
      <c r="L84" s="385" t="s">
        <v>3</v>
      </c>
      <c r="M84" s="393"/>
      <c r="N84" s="385" t="s">
        <v>1</v>
      </c>
      <c r="O84" s="385" t="s">
        <v>2</v>
      </c>
      <c r="P84" s="385" t="s">
        <v>16</v>
      </c>
      <c r="Q84" s="385" t="s">
        <v>3</v>
      </c>
      <c r="R84" s="385"/>
      <c r="S84" s="385" t="s">
        <v>1</v>
      </c>
      <c r="T84" s="385" t="s">
        <v>2</v>
      </c>
      <c r="U84" s="385" t="s">
        <v>16</v>
      </c>
      <c r="V84" s="385" t="s">
        <v>3</v>
      </c>
      <c r="Y84" s="416" t="s">
        <v>51</v>
      </c>
      <c r="Z84" s="417">
        <v>6</v>
      </c>
      <c r="AA84" s="417"/>
      <c r="AB84" s="417"/>
      <c r="AC84" s="417"/>
      <c r="AD84" s="417"/>
      <c r="AE84" s="417"/>
      <c r="AF84" s="396"/>
    </row>
    <row r="85" spans="4:32" ht="18" customHeight="1">
      <c r="D85" s="532" t="s">
        <v>422</v>
      </c>
      <c r="E85" s="74">
        <v>1</v>
      </c>
      <c r="F85" s="389">
        <v>0.45900000000000002</v>
      </c>
      <c r="G85" s="365">
        <f>AVERAGE(F85:F87)</f>
        <v>1.4446666666666665</v>
      </c>
      <c r="H85" s="386"/>
      <c r="I85" s="532" t="s">
        <v>424</v>
      </c>
      <c r="J85" s="74">
        <v>1</v>
      </c>
      <c r="K85" s="389">
        <v>4.2450000000000001</v>
      </c>
      <c r="L85" s="365">
        <f>AVERAGE(K85:K87)</f>
        <v>4.8246666666666664</v>
      </c>
      <c r="M85" s="356"/>
      <c r="N85" s="532" t="s">
        <v>422</v>
      </c>
      <c r="O85" s="74">
        <v>1</v>
      </c>
      <c r="P85" s="389">
        <v>2.891</v>
      </c>
      <c r="Q85" s="365">
        <f>AVERAGE(P85:P87)</f>
        <v>2.2033333333333331</v>
      </c>
      <c r="R85" s="386"/>
      <c r="S85" s="532" t="s">
        <v>424</v>
      </c>
      <c r="T85" s="74">
        <v>1</v>
      </c>
      <c r="U85" s="389">
        <v>11.167999999999999</v>
      </c>
      <c r="V85" s="365">
        <f t="shared" ref="V85" si="0">AVERAGE(U85:U87)</f>
        <v>8.3443333333333332</v>
      </c>
      <c r="Y85" s="416" t="s">
        <v>52</v>
      </c>
      <c r="Z85" s="417">
        <v>0.05</v>
      </c>
      <c r="AA85" s="417"/>
      <c r="AB85" s="417"/>
      <c r="AC85" s="417"/>
      <c r="AD85" s="417"/>
      <c r="AE85" s="417"/>
      <c r="AF85" s="396"/>
    </row>
    <row r="86" spans="4:32" ht="18" customHeight="1">
      <c r="D86" s="533"/>
      <c r="E86" s="74">
        <v>2</v>
      </c>
      <c r="F86" s="389">
        <v>1.2989999999999999</v>
      </c>
      <c r="G86" s="365"/>
      <c r="H86" s="388"/>
      <c r="I86" s="533"/>
      <c r="J86" s="74">
        <v>2</v>
      </c>
      <c r="K86" s="389">
        <v>4.8970000000000002</v>
      </c>
      <c r="L86" s="365"/>
      <c r="M86" s="356"/>
      <c r="N86" s="533"/>
      <c r="O86" s="74">
        <v>2</v>
      </c>
      <c r="P86" s="389">
        <v>1.3029999999999999</v>
      </c>
      <c r="Q86" s="365"/>
      <c r="R86" s="388"/>
      <c r="S86" s="533"/>
      <c r="T86" s="74">
        <v>2</v>
      </c>
      <c r="U86" s="389">
        <v>6.859</v>
      </c>
      <c r="V86" s="365"/>
      <c r="Y86" s="416"/>
      <c r="Z86" s="417"/>
      <c r="AA86" s="417"/>
      <c r="AB86" s="417"/>
      <c r="AC86" s="417"/>
      <c r="AD86" s="417"/>
      <c r="AE86" s="417"/>
      <c r="AF86" s="396"/>
    </row>
    <row r="87" spans="4:32" ht="18" customHeight="1">
      <c r="D87" s="534"/>
      <c r="E87" s="74">
        <v>3</v>
      </c>
      <c r="F87" s="389">
        <v>2.5760000000000001</v>
      </c>
      <c r="G87" s="365"/>
      <c r="H87" s="388"/>
      <c r="I87" s="534"/>
      <c r="J87" s="74">
        <v>3</v>
      </c>
      <c r="K87" s="389">
        <v>5.3319999999999999</v>
      </c>
      <c r="L87" s="365"/>
      <c r="M87" s="356"/>
      <c r="N87" s="534"/>
      <c r="O87" s="74">
        <v>3</v>
      </c>
      <c r="P87" s="389">
        <v>2.4159999999999999</v>
      </c>
      <c r="Q87" s="365"/>
      <c r="R87" s="388"/>
      <c r="S87" s="534"/>
      <c r="T87" s="74">
        <v>3</v>
      </c>
      <c r="U87" s="389">
        <v>7.0060000000000002</v>
      </c>
      <c r="V87" s="365"/>
      <c r="Y87" s="416" t="s">
        <v>53</v>
      </c>
      <c r="Z87" s="417" t="s">
        <v>54</v>
      </c>
      <c r="AA87" s="417" t="s">
        <v>55</v>
      </c>
      <c r="AB87" s="417" t="s">
        <v>56</v>
      </c>
      <c r="AC87" s="417" t="s">
        <v>57</v>
      </c>
      <c r="AD87" s="417" t="s">
        <v>58</v>
      </c>
      <c r="AE87" s="417"/>
      <c r="AF87" s="396"/>
    </row>
    <row r="88" spans="4:32" ht="18" customHeight="1">
      <c r="D88" s="532" t="s">
        <v>506</v>
      </c>
      <c r="E88" s="74">
        <v>1</v>
      </c>
      <c r="F88" s="389">
        <v>1.1990000000000001</v>
      </c>
      <c r="G88" s="365">
        <f t="shared" ref="G88:G97" si="1">AVERAGE(F88:F90)</f>
        <v>2.1960000000000002</v>
      </c>
      <c r="H88" s="388"/>
      <c r="I88" s="532" t="s">
        <v>425</v>
      </c>
      <c r="J88" s="74">
        <v>1</v>
      </c>
      <c r="K88" s="389">
        <v>3.734</v>
      </c>
      <c r="L88" s="365">
        <f t="shared" ref="L88:L97" si="2">AVERAGE(K88:K90)</f>
        <v>5.7160000000000011</v>
      </c>
      <c r="M88" s="356"/>
      <c r="N88" s="532" t="s">
        <v>506</v>
      </c>
      <c r="O88" s="74">
        <v>1</v>
      </c>
      <c r="P88" s="389">
        <v>1.5920000000000001</v>
      </c>
      <c r="Q88" s="365">
        <f t="shared" ref="Q88:Q97" si="3">AVERAGE(P88:P90)</f>
        <v>1.3833333333333335</v>
      </c>
      <c r="R88" s="388"/>
      <c r="S88" s="532" t="s">
        <v>425</v>
      </c>
      <c r="T88" s="74">
        <v>1</v>
      </c>
      <c r="U88" s="389">
        <v>15.653</v>
      </c>
      <c r="V88" s="365">
        <f>AVERAGE(U88:U90)</f>
        <v>17.269000000000002</v>
      </c>
      <c r="Y88" s="416" t="s">
        <v>348</v>
      </c>
      <c r="Z88" s="417">
        <v>-5.1529999999999996</v>
      </c>
      <c r="AA88" s="417" t="s">
        <v>694</v>
      </c>
      <c r="AB88" s="417" t="s">
        <v>13</v>
      </c>
      <c r="AC88" s="417" t="s">
        <v>26</v>
      </c>
      <c r="AD88" s="417">
        <v>5.0000000000000001E-3</v>
      </c>
      <c r="AE88" s="417" t="s">
        <v>60</v>
      </c>
      <c r="AF88" s="396"/>
    </row>
    <row r="89" spans="4:32" ht="18" customHeight="1">
      <c r="D89" s="533"/>
      <c r="E89" s="74">
        <v>2</v>
      </c>
      <c r="F89" s="389">
        <v>2.0110000000000001</v>
      </c>
      <c r="G89" s="365"/>
      <c r="H89" s="388"/>
      <c r="I89" s="533"/>
      <c r="J89" s="74">
        <v>2</v>
      </c>
      <c r="K89" s="389">
        <v>5.9820000000000002</v>
      </c>
      <c r="L89" s="365"/>
      <c r="M89" s="356"/>
      <c r="N89" s="533"/>
      <c r="O89" s="74">
        <v>2</v>
      </c>
      <c r="P89" s="389">
        <v>2.1379999999999999</v>
      </c>
      <c r="Q89" s="365"/>
      <c r="R89" s="388"/>
      <c r="S89" s="533"/>
      <c r="T89" s="74">
        <v>2</v>
      </c>
      <c r="U89" s="389">
        <v>16.91</v>
      </c>
      <c r="V89" s="365"/>
      <c r="Y89" s="416" t="s">
        <v>61</v>
      </c>
      <c r="Z89" s="417">
        <v>0.13320000000000001</v>
      </c>
      <c r="AA89" s="417" t="s">
        <v>695</v>
      </c>
      <c r="AB89" s="417" t="s">
        <v>28</v>
      </c>
      <c r="AC89" s="417" t="s">
        <v>27</v>
      </c>
      <c r="AD89" s="417" t="s">
        <v>75</v>
      </c>
      <c r="AE89" s="417" t="s">
        <v>63</v>
      </c>
      <c r="AF89" s="396"/>
    </row>
    <row r="90" spans="4:32" ht="18" customHeight="1">
      <c r="D90" s="534"/>
      <c r="E90" s="74">
        <v>3</v>
      </c>
      <c r="F90" s="389">
        <v>3.3780000000000001</v>
      </c>
      <c r="G90" s="365"/>
      <c r="H90" s="388"/>
      <c r="I90" s="534"/>
      <c r="J90" s="74">
        <v>3</v>
      </c>
      <c r="K90" s="389">
        <v>7.4320000000000004</v>
      </c>
      <c r="L90" s="365"/>
      <c r="M90" s="356"/>
      <c r="N90" s="534"/>
      <c r="O90" s="74">
        <v>3</v>
      </c>
      <c r="P90" s="389">
        <v>0.42</v>
      </c>
      <c r="Q90" s="365"/>
      <c r="R90" s="388"/>
      <c r="S90" s="534"/>
      <c r="T90" s="74">
        <v>3</v>
      </c>
      <c r="U90" s="389">
        <v>19.244</v>
      </c>
      <c r="V90" s="365"/>
      <c r="Y90" s="416" t="s">
        <v>348</v>
      </c>
      <c r="Z90" s="417">
        <v>-11.77</v>
      </c>
      <c r="AA90" s="417" t="s">
        <v>696</v>
      </c>
      <c r="AB90" s="417" t="s">
        <v>13</v>
      </c>
      <c r="AC90" s="417" t="s">
        <v>11</v>
      </c>
      <c r="AD90" s="417" t="s">
        <v>9</v>
      </c>
      <c r="AE90" s="417" t="s">
        <v>65</v>
      </c>
      <c r="AF90" s="396"/>
    </row>
    <row r="91" spans="4:32" ht="18" customHeight="1">
      <c r="D91" s="532" t="s">
        <v>423</v>
      </c>
      <c r="E91" s="74">
        <v>1</v>
      </c>
      <c r="F91" s="389">
        <v>0.57799999999999996</v>
      </c>
      <c r="G91" s="365">
        <f t="shared" si="1"/>
        <v>0.90933333333333344</v>
      </c>
      <c r="H91" s="388"/>
      <c r="I91" s="532" t="s">
        <v>435</v>
      </c>
      <c r="J91" s="74">
        <v>1</v>
      </c>
      <c r="K91" s="389">
        <v>4.0460000000000003</v>
      </c>
      <c r="L91" s="365">
        <f>AVERAGE(K91:K93)</f>
        <v>10.130000000000001</v>
      </c>
      <c r="M91" s="356"/>
      <c r="N91" s="532" t="s">
        <v>423</v>
      </c>
      <c r="O91" s="74">
        <v>1</v>
      </c>
      <c r="P91" s="389">
        <v>0.88100000000000001</v>
      </c>
      <c r="Q91" s="365">
        <f t="shared" si="3"/>
        <v>1.2140000000000002</v>
      </c>
      <c r="R91" s="388"/>
      <c r="S91" s="532" t="s">
        <v>435</v>
      </c>
      <c r="T91" s="74">
        <v>1</v>
      </c>
      <c r="U91" s="389">
        <v>14.492000000000001</v>
      </c>
      <c r="V91" s="365">
        <f>AVERAGE(U91:U93)</f>
        <v>15.460333333333333</v>
      </c>
      <c r="Y91" s="416" t="s">
        <v>346</v>
      </c>
      <c r="Z91" s="417">
        <v>5.2869999999999999</v>
      </c>
      <c r="AA91" s="417" t="s">
        <v>697</v>
      </c>
      <c r="AB91" s="417" t="s">
        <v>13</v>
      </c>
      <c r="AC91" s="417" t="s">
        <v>26</v>
      </c>
      <c r="AD91" s="417">
        <v>4.0000000000000001E-3</v>
      </c>
      <c r="AE91" s="417" t="s">
        <v>67</v>
      </c>
      <c r="AF91" s="396"/>
    </row>
    <row r="92" spans="4:32" ht="18" customHeight="1">
      <c r="D92" s="533"/>
      <c r="E92" s="74">
        <v>2</v>
      </c>
      <c r="F92" s="389">
        <v>1.232</v>
      </c>
      <c r="G92" s="365"/>
      <c r="H92" s="388"/>
      <c r="I92" s="533"/>
      <c r="J92" s="74">
        <v>2</v>
      </c>
      <c r="K92" s="389">
        <v>18.632000000000001</v>
      </c>
      <c r="L92" s="365"/>
      <c r="M92" s="356"/>
      <c r="N92" s="533"/>
      <c r="O92" s="74">
        <v>2</v>
      </c>
      <c r="P92" s="389">
        <v>1.766</v>
      </c>
      <c r="Q92" s="365"/>
      <c r="R92" s="388"/>
      <c r="S92" s="533"/>
      <c r="T92" s="74">
        <v>2</v>
      </c>
      <c r="U92" s="389">
        <v>13.627000000000001</v>
      </c>
      <c r="V92" s="365"/>
      <c r="Y92" s="416" t="s">
        <v>347</v>
      </c>
      <c r="Z92" s="417">
        <v>-6.6210000000000004</v>
      </c>
      <c r="AA92" s="417" t="s">
        <v>698</v>
      </c>
      <c r="AB92" s="417" t="s">
        <v>13</v>
      </c>
      <c r="AC92" s="417" t="s">
        <v>11</v>
      </c>
      <c r="AD92" s="417" t="s">
        <v>9</v>
      </c>
      <c r="AE92" s="417" t="s">
        <v>69</v>
      </c>
      <c r="AF92" s="396"/>
    </row>
    <row r="93" spans="4:32" ht="18" customHeight="1">
      <c r="D93" s="534"/>
      <c r="E93" s="74">
        <v>3</v>
      </c>
      <c r="F93" s="389">
        <v>0.91800000000000004</v>
      </c>
      <c r="G93" s="365"/>
      <c r="H93" s="388"/>
      <c r="I93" s="534"/>
      <c r="J93" s="74">
        <v>3</v>
      </c>
      <c r="K93" s="389">
        <v>7.7119999999999997</v>
      </c>
      <c r="L93" s="365"/>
      <c r="M93" s="356"/>
      <c r="N93" s="534"/>
      <c r="O93" s="74">
        <v>3</v>
      </c>
      <c r="P93" s="389">
        <v>0.995</v>
      </c>
      <c r="Q93" s="365"/>
      <c r="R93" s="388"/>
      <c r="S93" s="534"/>
      <c r="T93" s="74">
        <v>3</v>
      </c>
      <c r="U93" s="389">
        <v>18.262</v>
      </c>
      <c r="V93" s="365"/>
      <c r="Y93" s="418" t="s">
        <v>348</v>
      </c>
      <c r="Z93" s="419">
        <v>-11.91</v>
      </c>
      <c r="AA93" s="419" t="s">
        <v>699</v>
      </c>
      <c r="AB93" s="419" t="s">
        <v>13</v>
      </c>
      <c r="AC93" s="419" t="s">
        <v>11</v>
      </c>
      <c r="AD93" s="419" t="s">
        <v>9</v>
      </c>
      <c r="AE93" s="419" t="s">
        <v>71</v>
      </c>
      <c r="AF93" s="398"/>
    </row>
    <row r="94" spans="4:32" ht="18" customHeight="1">
      <c r="D94" s="532" t="s">
        <v>507</v>
      </c>
      <c r="E94" s="74">
        <v>1</v>
      </c>
      <c r="F94" s="389">
        <v>3.0939999999999999</v>
      </c>
      <c r="G94" s="365">
        <f t="shared" si="1"/>
        <v>2.0643333333333334</v>
      </c>
      <c r="H94" s="388"/>
      <c r="I94" s="532" t="s">
        <v>436</v>
      </c>
      <c r="J94" s="74">
        <v>1</v>
      </c>
      <c r="K94" s="389">
        <v>4.0640000000000001</v>
      </c>
      <c r="L94" s="365">
        <f>AVERAGE(K94:K96)</f>
        <v>6.1659999999999995</v>
      </c>
      <c r="M94" s="356"/>
      <c r="N94" s="532" t="s">
        <v>507</v>
      </c>
      <c r="O94" s="74">
        <v>1</v>
      </c>
      <c r="P94" s="389">
        <v>1.264</v>
      </c>
      <c r="Q94" s="365">
        <f t="shared" si="3"/>
        <v>2.0613333333333332</v>
      </c>
      <c r="R94" s="388"/>
      <c r="S94" s="532" t="s">
        <v>436</v>
      </c>
      <c r="T94" s="74">
        <v>1</v>
      </c>
      <c r="U94" s="389">
        <v>13.321</v>
      </c>
      <c r="V94" s="365">
        <f t="shared" ref="V94" si="4">AVERAGE(U94:U96)</f>
        <v>12.609</v>
      </c>
    </row>
    <row r="95" spans="4:32" ht="18" customHeight="1">
      <c r="D95" s="533"/>
      <c r="E95" s="74">
        <v>2</v>
      </c>
      <c r="F95" s="389">
        <v>2.0750000000000002</v>
      </c>
      <c r="G95" s="365"/>
      <c r="H95" s="388"/>
      <c r="I95" s="533"/>
      <c r="J95" s="74">
        <v>2</v>
      </c>
      <c r="K95" s="389">
        <v>5.7629999999999999</v>
      </c>
      <c r="L95" s="365"/>
      <c r="M95" s="356"/>
      <c r="N95" s="533"/>
      <c r="O95" s="74">
        <v>2</v>
      </c>
      <c r="P95" s="389">
        <v>3.9830000000000001</v>
      </c>
      <c r="Q95" s="365"/>
      <c r="R95" s="388"/>
      <c r="S95" s="533"/>
      <c r="T95" s="74">
        <v>2</v>
      </c>
      <c r="U95" s="389">
        <v>10.412000000000001</v>
      </c>
      <c r="V95" s="365"/>
    </row>
    <row r="96" spans="4:32" ht="18" customHeight="1">
      <c r="D96" s="534"/>
      <c r="E96" s="74">
        <v>3</v>
      </c>
      <c r="F96" s="389">
        <v>1.024</v>
      </c>
      <c r="G96" s="365"/>
      <c r="H96" s="388"/>
      <c r="I96" s="534"/>
      <c r="J96" s="74">
        <v>3</v>
      </c>
      <c r="K96" s="389">
        <v>8.6709999999999994</v>
      </c>
      <c r="L96" s="365"/>
      <c r="M96" s="356"/>
      <c r="N96" s="534"/>
      <c r="O96" s="74">
        <v>3</v>
      </c>
      <c r="P96" s="389">
        <v>0.93700000000000006</v>
      </c>
      <c r="Q96" s="365"/>
      <c r="R96" s="388"/>
      <c r="S96" s="534"/>
      <c r="T96" s="74">
        <v>3</v>
      </c>
      <c r="U96" s="389">
        <v>14.093999999999999</v>
      </c>
      <c r="V96" s="365"/>
    </row>
    <row r="97" spans="4:22" ht="18" customHeight="1">
      <c r="D97" s="532" t="s">
        <v>509</v>
      </c>
      <c r="E97" s="74">
        <v>1</v>
      </c>
      <c r="F97" s="389">
        <v>1.135</v>
      </c>
      <c r="G97" s="365">
        <f t="shared" si="1"/>
        <v>2.1579999999999999</v>
      </c>
      <c r="H97" s="388"/>
      <c r="I97" s="532" t="s">
        <v>437</v>
      </c>
      <c r="J97" s="74">
        <v>1</v>
      </c>
      <c r="K97" s="389">
        <v>5.1980000000000004</v>
      </c>
      <c r="L97" s="365">
        <f t="shared" si="2"/>
        <v>7.7023333333333328</v>
      </c>
      <c r="M97" s="356"/>
      <c r="N97" s="532" t="s">
        <v>509</v>
      </c>
      <c r="O97" s="74">
        <v>1</v>
      </c>
      <c r="P97" s="389">
        <v>1.012</v>
      </c>
      <c r="Q97" s="365">
        <f t="shared" si="3"/>
        <v>1.2449999999999999</v>
      </c>
      <c r="R97" s="388"/>
      <c r="S97" s="532" t="s">
        <v>437</v>
      </c>
      <c r="T97" s="74">
        <v>1</v>
      </c>
      <c r="U97" s="389">
        <v>12.125</v>
      </c>
      <c r="V97" s="365">
        <f>AVERAGE(U97:U99)</f>
        <v>13.959999999999999</v>
      </c>
    </row>
    <row r="98" spans="4:22" ht="18" customHeight="1">
      <c r="D98" s="533"/>
      <c r="E98" s="74">
        <v>2</v>
      </c>
      <c r="F98" s="389">
        <v>2.4369999999999998</v>
      </c>
      <c r="G98" s="365"/>
      <c r="H98" s="388"/>
      <c r="I98" s="533"/>
      <c r="J98" s="74">
        <v>2</v>
      </c>
      <c r="K98" s="389">
        <v>9.2349999999999994</v>
      </c>
      <c r="L98" s="365"/>
      <c r="M98" s="356"/>
      <c r="N98" s="533"/>
      <c r="O98" s="74">
        <v>2</v>
      </c>
      <c r="P98" s="389">
        <v>1.4450000000000001</v>
      </c>
      <c r="Q98" s="365"/>
      <c r="R98" s="388"/>
      <c r="S98" s="533"/>
      <c r="T98" s="74">
        <v>2</v>
      </c>
      <c r="U98" s="389">
        <v>19.776</v>
      </c>
      <c r="V98" s="365"/>
    </row>
    <row r="99" spans="4:22" ht="18" customHeight="1">
      <c r="D99" s="534"/>
      <c r="E99" s="74">
        <v>3</v>
      </c>
      <c r="F99" s="389">
        <v>2.9020000000000001</v>
      </c>
      <c r="G99" s="365"/>
      <c r="H99" s="388"/>
      <c r="I99" s="534"/>
      <c r="J99" s="74">
        <v>3</v>
      </c>
      <c r="K99" s="389">
        <v>8.6739999999999995</v>
      </c>
      <c r="L99" s="365"/>
      <c r="M99" s="356"/>
      <c r="N99" s="534"/>
      <c r="O99" s="74">
        <v>3</v>
      </c>
      <c r="P99" s="389">
        <v>1.278</v>
      </c>
      <c r="Q99" s="365"/>
      <c r="R99" s="388"/>
      <c r="S99" s="534"/>
      <c r="T99" s="74">
        <v>3</v>
      </c>
      <c r="U99" s="389">
        <v>9.9789999999999992</v>
      </c>
      <c r="V99" s="365"/>
    </row>
    <row r="100" spans="4:22" ht="18" customHeight="1">
      <c r="E100" s="355"/>
      <c r="J100" s="355"/>
      <c r="O100" s="355"/>
      <c r="T100" s="355"/>
    </row>
  </sheetData>
  <mergeCells count="94">
    <mergeCell ref="D5:G5"/>
    <mergeCell ref="I5:L5"/>
    <mergeCell ref="N5:Q5"/>
    <mergeCell ref="S5:V5"/>
    <mergeCell ref="D7:D9"/>
    <mergeCell ref="I7:I9"/>
    <mergeCell ref="N7:N9"/>
    <mergeCell ref="S7:S9"/>
    <mergeCell ref="D10:D12"/>
    <mergeCell ref="I10:I12"/>
    <mergeCell ref="N10:N12"/>
    <mergeCell ref="S10:S12"/>
    <mergeCell ref="D13:D15"/>
    <mergeCell ref="I13:I15"/>
    <mergeCell ref="N13:N15"/>
    <mergeCell ref="S13:S15"/>
    <mergeCell ref="D16:D18"/>
    <mergeCell ref="I16:I18"/>
    <mergeCell ref="N16:N18"/>
    <mergeCell ref="S16:S18"/>
    <mergeCell ref="D19:D21"/>
    <mergeCell ref="I19:I21"/>
    <mergeCell ref="N19:N21"/>
    <mergeCell ref="S19:S21"/>
    <mergeCell ref="D26:G26"/>
    <mergeCell ref="I26:L26"/>
    <mergeCell ref="N26:Q26"/>
    <mergeCell ref="S26:V26"/>
    <mergeCell ref="S28:S30"/>
    <mergeCell ref="D31:D33"/>
    <mergeCell ref="I31:I33"/>
    <mergeCell ref="N31:N33"/>
    <mergeCell ref="S31:S33"/>
    <mergeCell ref="D28:D30"/>
    <mergeCell ref="I28:I30"/>
    <mergeCell ref="N28:N30"/>
    <mergeCell ref="S34:S36"/>
    <mergeCell ref="D37:D39"/>
    <mergeCell ref="I37:I39"/>
    <mergeCell ref="N37:N39"/>
    <mergeCell ref="S37:S39"/>
    <mergeCell ref="D34:D36"/>
    <mergeCell ref="I34:I36"/>
    <mergeCell ref="N34:N36"/>
    <mergeCell ref="D47:G47"/>
    <mergeCell ref="I47:L47"/>
    <mergeCell ref="D49:D51"/>
    <mergeCell ref="I49:I51"/>
    <mergeCell ref="S40:S42"/>
    <mergeCell ref="D40:D42"/>
    <mergeCell ref="I40:I42"/>
    <mergeCell ref="N40:N42"/>
    <mergeCell ref="D61:D63"/>
    <mergeCell ref="I61:I63"/>
    <mergeCell ref="D68:G68"/>
    <mergeCell ref="I68:L68"/>
    <mergeCell ref="D52:D54"/>
    <mergeCell ref="I52:I54"/>
    <mergeCell ref="D55:D57"/>
    <mergeCell ref="I55:I57"/>
    <mergeCell ref="D58:D60"/>
    <mergeCell ref="I58:I60"/>
    <mergeCell ref="I70:I72"/>
    <mergeCell ref="I73:I75"/>
    <mergeCell ref="D91:D93"/>
    <mergeCell ref="I91:I93"/>
    <mergeCell ref="N91:N93"/>
    <mergeCell ref="D83:G83"/>
    <mergeCell ref="I83:L83"/>
    <mergeCell ref="N83:Q83"/>
    <mergeCell ref="D85:D87"/>
    <mergeCell ref="I85:I87"/>
    <mergeCell ref="N85:N87"/>
    <mergeCell ref="D88:D90"/>
    <mergeCell ref="D70:D72"/>
    <mergeCell ref="D73:D75"/>
    <mergeCell ref="D76:D78"/>
    <mergeCell ref="I76:I78"/>
    <mergeCell ref="D97:D99"/>
    <mergeCell ref="I97:I99"/>
    <mergeCell ref="N97:N99"/>
    <mergeCell ref="S97:S99"/>
    <mergeCell ref="N82:V82"/>
    <mergeCell ref="S91:S93"/>
    <mergeCell ref="S83:V83"/>
    <mergeCell ref="S85:S87"/>
    <mergeCell ref="D82:L82"/>
    <mergeCell ref="I88:I90"/>
    <mergeCell ref="N88:N90"/>
    <mergeCell ref="S88:S90"/>
    <mergeCell ref="D94:D96"/>
    <mergeCell ref="I94:I96"/>
    <mergeCell ref="N94:N96"/>
    <mergeCell ref="S94:S96"/>
  </mergeCells>
  <pageMargins left="0.7" right="0.7" top="0.75" bottom="0.75" header="0.3" footer="0.3"/>
  <pageSetup scale="33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4DB7-0777-F14A-8F72-F0E7452FD978}">
  <sheetPr>
    <pageSetUpPr fitToPage="1"/>
  </sheetPr>
  <dimension ref="E6:AI88"/>
  <sheetViews>
    <sheetView tabSelected="1" zoomScale="38" zoomScaleNormal="74" workbookViewId="0">
      <selection activeCell="AO59" sqref="AO59"/>
    </sheetView>
  </sheetViews>
  <sheetFormatPr baseColWidth="10" defaultRowHeight="18" customHeight="1"/>
  <cols>
    <col min="1" max="5" width="10.83203125" style="355"/>
    <col min="6" max="6" width="10.83203125" style="382"/>
    <col min="7" max="10" width="10.83203125" style="355"/>
    <col min="11" max="11" width="10.83203125" style="382"/>
    <col min="12" max="15" width="10.83203125" style="355"/>
    <col min="16" max="16" width="10.83203125" style="382"/>
    <col min="17" max="20" width="10.83203125" style="355"/>
    <col min="21" max="21" width="10.83203125" style="382"/>
    <col min="22" max="25" width="10.83203125" style="355"/>
    <col min="26" max="26" width="16" style="355" customWidth="1"/>
    <col min="27" max="16384" width="10.83203125" style="355"/>
  </cols>
  <sheetData>
    <row r="6" spans="5:35" ht="18" customHeight="1">
      <c r="E6" s="558" t="s">
        <v>748</v>
      </c>
      <c r="F6" s="558"/>
      <c r="G6" s="558"/>
      <c r="H6" s="558"/>
      <c r="I6" s="558"/>
      <c r="J6" s="558"/>
      <c r="K6" s="558"/>
      <c r="L6" s="558"/>
      <c r="M6" s="352"/>
      <c r="N6" s="353"/>
      <c r="O6" s="353"/>
      <c r="P6" s="354"/>
      <c r="Q6" s="353"/>
      <c r="R6" s="353"/>
      <c r="S6" s="353"/>
      <c r="T6" s="353"/>
      <c r="U6" s="354"/>
      <c r="V6" s="353"/>
      <c r="W6" s="353"/>
      <c r="X6" s="353"/>
      <c r="AG6" s="356"/>
      <c r="AH6" s="356"/>
      <c r="AI6" s="356"/>
    </row>
    <row r="7" spans="5:35" ht="18" customHeight="1">
      <c r="E7" s="559" t="s">
        <v>168</v>
      </c>
      <c r="F7" s="560"/>
      <c r="G7" s="560"/>
      <c r="H7" s="560"/>
      <c r="I7" s="560"/>
      <c r="J7" s="560"/>
      <c r="K7" s="560"/>
      <c r="L7" s="560"/>
      <c r="M7" s="561"/>
      <c r="N7" s="353"/>
      <c r="O7" s="555" t="s">
        <v>169</v>
      </c>
      <c r="P7" s="556"/>
      <c r="Q7" s="556"/>
      <c r="R7" s="556"/>
      <c r="S7" s="556"/>
      <c r="T7" s="556"/>
      <c r="U7" s="556"/>
      <c r="V7" s="556"/>
      <c r="W7" s="562"/>
      <c r="X7" s="353"/>
      <c r="AG7" s="356"/>
      <c r="AH7" s="356"/>
      <c r="AI7" s="356"/>
    </row>
    <row r="8" spans="5:35" ht="18" customHeight="1">
      <c r="E8" s="547" t="s">
        <v>352</v>
      </c>
      <c r="F8" s="548"/>
      <c r="G8" s="548"/>
      <c r="H8" s="549"/>
      <c r="I8" s="357"/>
      <c r="J8" s="547" t="s">
        <v>351</v>
      </c>
      <c r="K8" s="548"/>
      <c r="L8" s="548"/>
      <c r="M8" s="549"/>
      <c r="N8" s="353"/>
      <c r="O8" s="547" t="s">
        <v>352</v>
      </c>
      <c r="P8" s="548"/>
      <c r="Q8" s="548"/>
      <c r="R8" s="549"/>
      <c r="S8" s="357"/>
      <c r="T8" s="547" t="s">
        <v>351</v>
      </c>
      <c r="U8" s="548"/>
      <c r="V8" s="548"/>
      <c r="W8" s="549"/>
      <c r="X8" s="353"/>
      <c r="AG8" s="356"/>
      <c r="AH8" s="356"/>
      <c r="AI8" s="356"/>
    </row>
    <row r="9" spans="5:35" ht="18" customHeight="1">
      <c r="E9" s="358" t="s">
        <v>1</v>
      </c>
      <c r="F9" s="359" t="s">
        <v>2</v>
      </c>
      <c r="G9" s="359" t="s">
        <v>16</v>
      </c>
      <c r="H9" s="360" t="s">
        <v>3</v>
      </c>
      <c r="I9" s="360"/>
      <c r="J9" s="360" t="s">
        <v>1</v>
      </c>
      <c r="K9" s="359" t="s">
        <v>2</v>
      </c>
      <c r="L9" s="359" t="s">
        <v>16</v>
      </c>
      <c r="M9" s="360" t="s">
        <v>3</v>
      </c>
      <c r="N9" s="353"/>
      <c r="O9" s="358" t="s">
        <v>1</v>
      </c>
      <c r="P9" s="359" t="s">
        <v>2</v>
      </c>
      <c r="Q9" s="359" t="s">
        <v>16</v>
      </c>
      <c r="R9" s="360" t="s">
        <v>3</v>
      </c>
      <c r="S9" s="360"/>
      <c r="T9" s="360" t="s">
        <v>1</v>
      </c>
      <c r="U9" s="359" t="s">
        <v>2</v>
      </c>
      <c r="V9" s="359" t="s">
        <v>16</v>
      </c>
      <c r="W9" s="360" t="s">
        <v>3</v>
      </c>
      <c r="X9" s="353"/>
      <c r="Z9" s="361" t="s">
        <v>72</v>
      </c>
      <c r="AA9" s="362">
        <v>1</v>
      </c>
      <c r="AB9" s="362"/>
      <c r="AC9" s="362"/>
      <c r="AD9" s="362"/>
      <c r="AE9" s="362"/>
      <c r="AF9" s="363"/>
      <c r="AG9" s="364"/>
      <c r="AI9" s="356"/>
    </row>
    <row r="10" spans="5:35" s="356" customFormat="1" ht="18" customHeight="1">
      <c r="E10" s="544" t="s">
        <v>518</v>
      </c>
      <c r="F10" s="74">
        <v>1</v>
      </c>
      <c r="G10" s="200">
        <v>31.498000000000001</v>
      </c>
      <c r="H10" s="365">
        <f>AVERAGE(G10:G12)</f>
        <v>26.045666666666666</v>
      </c>
      <c r="I10" s="366"/>
      <c r="J10" s="544" t="s">
        <v>518</v>
      </c>
      <c r="K10" s="74">
        <v>1</v>
      </c>
      <c r="L10" s="200">
        <v>47.465000000000003</v>
      </c>
      <c r="M10" s="365">
        <f>AVERAGE(L10:L12)</f>
        <v>42.925999999999995</v>
      </c>
      <c r="N10" s="353"/>
      <c r="O10" s="532" t="s">
        <v>459</v>
      </c>
      <c r="P10" s="74">
        <v>1</v>
      </c>
      <c r="Q10" s="200">
        <v>19.173999999999999</v>
      </c>
      <c r="R10" s="365">
        <f>AVERAGE(Q10:Q12)</f>
        <v>15.073333333333332</v>
      </c>
      <c r="S10" s="366"/>
      <c r="T10" s="532" t="s">
        <v>459</v>
      </c>
      <c r="U10" s="74">
        <v>1</v>
      </c>
      <c r="V10" s="200">
        <v>18.780999999999999</v>
      </c>
      <c r="W10" s="365">
        <f>AVERAGE(V10:V12)</f>
        <v>18.597999999999999</v>
      </c>
      <c r="X10" s="353"/>
      <c r="Z10" s="367" t="s">
        <v>51</v>
      </c>
      <c r="AA10" s="368">
        <v>6</v>
      </c>
      <c r="AB10" s="368"/>
      <c r="AC10" s="368"/>
      <c r="AD10" s="368"/>
      <c r="AE10" s="368"/>
      <c r="AF10" s="369"/>
      <c r="AG10" s="364"/>
      <c r="AH10" s="355"/>
    </row>
    <row r="11" spans="5:35" s="356" customFormat="1" ht="18" customHeight="1">
      <c r="E11" s="545"/>
      <c r="F11" s="74">
        <v>2</v>
      </c>
      <c r="G11" s="200">
        <v>26.776</v>
      </c>
      <c r="H11" s="370"/>
      <c r="I11" s="371"/>
      <c r="J11" s="545"/>
      <c r="K11" s="74">
        <v>2</v>
      </c>
      <c r="L11" s="200">
        <v>42.588999999999999</v>
      </c>
      <c r="M11" s="370"/>
      <c r="N11" s="353"/>
      <c r="O11" s="533"/>
      <c r="P11" s="74">
        <v>2</v>
      </c>
      <c r="Q11" s="200">
        <v>13.827999999999999</v>
      </c>
      <c r="R11" s="370"/>
      <c r="S11" s="371"/>
      <c r="T11" s="533"/>
      <c r="U11" s="74">
        <v>2</v>
      </c>
      <c r="V11" s="200">
        <v>14.552</v>
      </c>
      <c r="W11" s="370"/>
      <c r="X11" s="353"/>
      <c r="Z11" s="367" t="s">
        <v>52</v>
      </c>
      <c r="AA11" s="368">
        <v>0.05</v>
      </c>
      <c r="AB11" s="368"/>
      <c r="AC11" s="368"/>
      <c r="AD11" s="368"/>
      <c r="AE11" s="368"/>
      <c r="AF11" s="369"/>
      <c r="AG11" s="364"/>
      <c r="AH11" s="355"/>
    </row>
    <row r="12" spans="5:35" s="356" customFormat="1" ht="18" customHeight="1">
      <c r="E12" s="546"/>
      <c r="F12" s="74">
        <v>3</v>
      </c>
      <c r="G12" s="200">
        <v>19.863</v>
      </c>
      <c r="H12" s="370"/>
      <c r="I12" s="371"/>
      <c r="J12" s="546"/>
      <c r="K12" s="74">
        <v>3</v>
      </c>
      <c r="L12" s="200">
        <v>38.723999999999997</v>
      </c>
      <c r="M12" s="370"/>
      <c r="N12" s="353"/>
      <c r="O12" s="534"/>
      <c r="P12" s="74">
        <v>3</v>
      </c>
      <c r="Q12" s="200">
        <v>12.218</v>
      </c>
      <c r="R12" s="370"/>
      <c r="S12" s="371"/>
      <c r="T12" s="534"/>
      <c r="U12" s="74">
        <v>3</v>
      </c>
      <c r="V12" s="200">
        <v>22.460999999999999</v>
      </c>
      <c r="W12" s="370"/>
      <c r="X12" s="353"/>
      <c r="Z12" s="367"/>
      <c r="AA12" s="368"/>
      <c r="AB12" s="368"/>
      <c r="AC12" s="368"/>
      <c r="AD12" s="368"/>
      <c r="AE12" s="368"/>
      <c r="AF12" s="369"/>
      <c r="AG12" s="364"/>
      <c r="AH12" s="355"/>
    </row>
    <row r="13" spans="5:35" s="356" customFormat="1" ht="18" customHeight="1">
      <c r="E13" s="544" t="s">
        <v>519</v>
      </c>
      <c r="F13" s="74">
        <v>1</v>
      </c>
      <c r="G13" s="200">
        <v>26.576000000000001</v>
      </c>
      <c r="H13" s="365">
        <f>AVERAGE(G13:G15)</f>
        <v>24.722999999999999</v>
      </c>
      <c r="I13" s="371"/>
      <c r="J13" s="544" t="s">
        <v>519</v>
      </c>
      <c r="K13" s="74">
        <v>1</v>
      </c>
      <c r="L13" s="200">
        <v>37.966999999999999</v>
      </c>
      <c r="M13" s="365">
        <f>AVERAGE(L13:L15)</f>
        <v>39.301333333333332</v>
      </c>
      <c r="N13" s="353"/>
      <c r="O13" s="532" t="s">
        <v>463</v>
      </c>
      <c r="P13" s="74">
        <v>1</v>
      </c>
      <c r="Q13" s="200">
        <v>22.484000000000002</v>
      </c>
      <c r="R13" s="372">
        <v>19.521000000000001</v>
      </c>
      <c r="S13" s="371"/>
      <c r="T13" s="532" t="s">
        <v>463</v>
      </c>
      <c r="U13" s="74">
        <v>1</v>
      </c>
      <c r="V13" s="200">
        <v>18.965</v>
      </c>
      <c r="W13" s="365">
        <f>AVERAGE(V13:V15)</f>
        <v>16.045333333333332</v>
      </c>
      <c r="X13" s="353"/>
      <c r="Z13" s="367" t="s">
        <v>53</v>
      </c>
      <c r="AA13" s="368" t="s">
        <v>54</v>
      </c>
      <c r="AB13" s="368" t="s">
        <v>55</v>
      </c>
      <c r="AC13" s="368" t="s">
        <v>56</v>
      </c>
      <c r="AD13" s="368" t="s">
        <v>57</v>
      </c>
      <c r="AE13" s="368" t="s">
        <v>58</v>
      </c>
      <c r="AF13" s="369"/>
      <c r="AG13" s="364"/>
      <c r="AH13" s="355"/>
    </row>
    <row r="14" spans="5:35" s="356" customFormat="1" ht="18" customHeight="1">
      <c r="E14" s="545"/>
      <c r="F14" s="74">
        <v>2</v>
      </c>
      <c r="G14" s="200">
        <v>29.222999999999999</v>
      </c>
      <c r="H14" s="373"/>
      <c r="I14" s="371"/>
      <c r="J14" s="545"/>
      <c r="K14" s="74">
        <v>2</v>
      </c>
      <c r="L14" s="200">
        <v>29.306000000000001</v>
      </c>
      <c r="M14" s="370"/>
      <c r="N14" s="353"/>
      <c r="O14" s="533"/>
      <c r="P14" s="74">
        <v>2</v>
      </c>
      <c r="Q14" s="200">
        <v>16.202999999999999</v>
      </c>
      <c r="R14" s="370"/>
      <c r="S14" s="371"/>
      <c r="T14" s="533"/>
      <c r="U14" s="74">
        <v>2</v>
      </c>
      <c r="V14" s="200">
        <v>12.824999999999999</v>
      </c>
      <c r="W14" s="370"/>
      <c r="X14" s="353"/>
      <c r="Z14" s="367" t="s">
        <v>347</v>
      </c>
      <c r="AA14" s="368">
        <v>-11.71</v>
      </c>
      <c r="AB14" s="368" t="s">
        <v>229</v>
      </c>
      <c r="AC14" s="368" t="s">
        <v>13</v>
      </c>
      <c r="AD14" s="368" t="s">
        <v>26</v>
      </c>
      <c r="AE14" s="368">
        <v>7.0000000000000001E-3</v>
      </c>
      <c r="AF14" s="369" t="s">
        <v>60</v>
      </c>
      <c r="AG14" s="364"/>
      <c r="AH14" s="355"/>
    </row>
    <row r="15" spans="5:35" s="356" customFormat="1" ht="18" customHeight="1">
      <c r="E15" s="546"/>
      <c r="F15" s="74">
        <v>3</v>
      </c>
      <c r="G15" s="200">
        <v>18.37</v>
      </c>
      <c r="H15" s="370"/>
      <c r="I15" s="371"/>
      <c r="J15" s="546"/>
      <c r="K15" s="74">
        <v>3</v>
      </c>
      <c r="L15" s="200">
        <v>50.631</v>
      </c>
      <c r="M15" s="370"/>
      <c r="N15" s="353"/>
      <c r="O15" s="534"/>
      <c r="P15" s="74">
        <v>3</v>
      </c>
      <c r="Q15" s="200">
        <v>19.875</v>
      </c>
      <c r="R15" s="370"/>
      <c r="S15" s="371"/>
      <c r="T15" s="534"/>
      <c r="U15" s="74">
        <v>3</v>
      </c>
      <c r="V15" s="200">
        <v>16.346</v>
      </c>
      <c r="W15" s="370"/>
      <c r="X15" s="353"/>
      <c r="Z15" s="367" t="s">
        <v>347</v>
      </c>
      <c r="AA15" s="368">
        <v>9.4</v>
      </c>
      <c r="AB15" s="368" t="s">
        <v>230</v>
      </c>
      <c r="AC15" s="368" t="s">
        <v>13</v>
      </c>
      <c r="AD15" s="368" t="s">
        <v>30</v>
      </c>
      <c r="AE15" s="368">
        <v>3.4000000000000002E-2</v>
      </c>
      <c r="AF15" s="369" t="s">
        <v>63</v>
      </c>
      <c r="AG15" s="364"/>
      <c r="AH15" s="355"/>
    </row>
    <row r="16" spans="5:35" s="356" customFormat="1" ht="18" customHeight="1">
      <c r="E16" s="544" t="s">
        <v>520</v>
      </c>
      <c r="F16" s="74">
        <v>1</v>
      </c>
      <c r="G16" s="200">
        <v>27.620999999999999</v>
      </c>
      <c r="H16" s="365">
        <f>AVERAGE(G16:G18)</f>
        <v>22.221999999999998</v>
      </c>
      <c r="I16" s="371"/>
      <c r="J16" s="544" t="s">
        <v>520</v>
      </c>
      <c r="K16" s="74">
        <v>1</v>
      </c>
      <c r="L16" s="200">
        <v>30.806999999999999</v>
      </c>
      <c r="M16" s="365">
        <f>AVERAGE(L16:L18)</f>
        <v>36.404333333333334</v>
      </c>
      <c r="N16" s="353"/>
      <c r="O16" s="532" t="s">
        <v>461</v>
      </c>
      <c r="P16" s="74">
        <v>1</v>
      </c>
      <c r="Q16" s="200">
        <v>16.751000000000001</v>
      </c>
      <c r="R16" s="365">
        <f>AVERAGE(Q16:Q18)</f>
        <v>12.167666666666667</v>
      </c>
      <c r="S16" s="371"/>
      <c r="T16" s="532" t="s">
        <v>461</v>
      </c>
      <c r="U16" s="74">
        <v>1</v>
      </c>
      <c r="V16" s="200">
        <v>19.63</v>
      </c>
      <c r="W16" s="365">
        <f>AVERAGE(V16:V18)</f>
        <v>13.941000000000001</v>
      </c>
      <c r="X16" s="353"/>
      <c r="Z16" s="367" t="s">
        <v>347</v>
      </c>
      <c r="AA16" s="368">
        <v>8.9909999999999997</v>
      </c>
      <c r="AB16" s="368" t="s">
        <v>231</v>
      </c>
      <c r="AC16" s="368" t="s">
        <v>13</v>
      </c>
      <c r="AD16" s="368" t="s">
        <v>30</v>
      </c>
      <c r="AE16" s="368">
        <v>4.3999999999999997E-2</v>
      </c>
      <c r="AF16" s="369" t="s">
        <v>65</v>
      </c>
      <c r="AG16" s="364"/>
      <c r="AH16" s="355"/>
    </row>
    <row r="17" spans="5:34" s="356" customFormat="1" ht="18" customHeight="1">
      <c r="E17" s="545"/>
      <c r="F17" s="74">
        <v>2</v>
      </c>
      <c r="G17" s="200">
        <v>16.579999999999998</v>
      </c>
      <c r="H17" s="370"/>
      <c r="I17" s="371"/>
      <c r="J17" s="545"/>
      <c r="K17" s="74">
        <v>2</v>
      </c>
      <c r="L17" s="200">
        <v>34.222999999999999</v>
      </c>
      <c r="M17" s="370"/>
      <c r="N17" s="353"/>
      <c r="O17" s="533"/>
      <c r="P17" s="74">
        <v>2</v>
      </c>
      <c r="Q17" s="200">
        <v>11.489000000000001</v>
      </c>
      <c r="R17" s="370"/>
      <c r="S17" s="371"/>
      <c r="T17" s="533"/>
      <c r="U17" s="74">
        <v>2</v>
      </c>
      <c r="V17" s="200">
        <v>11.221</v>
      </c>
      <c r="W17" s="370"/>
      <c r="X17" s="353"/>
      <c r="Z17" s="367" t="s">
        <v>347</v>
      </c>
      <c r="AA17" s="368">
        <v>21.11</v>
      </c>
      <c r="AB17" s="368" t="s">
        <v>232</v>
      </c>
      <c r="AC17" s="368" t="s">
        <v>13</v>
      </c>
      <c r="AD17" s="368" t="s">
        <v>11</v>
      </c>
      <c r="AE17" s="368" t="s">
        <v>9</v>
      </c>
      <c r="AF17" s="369" t="s">
        <v>67</v>
      </c>
      <c r="AG17" s="364"/>
      <c r="AH17" s="355"/>
    </row>
    <row r="18" spans="5:34" s="356" customFormat="1" ht="18" customHeight="1">
      <c r="E18" s="546"/>
      <c r="F18" s="74">
        <v>3</v>
      </c>
      <c r="G18" s="200">
        <v>22.465</v>
      </c>
      <c r="H18" s="370"/>
      <c r="I18" s="371"/>
      <c r="J18" s="546"/>
      <c r="K18" s="74">
        <v>3</v>
      </c>
      <c r="L18" s="200">
        <v>44.183</v>
      </c>
      <c r="M18" s="370"/>
      <c r="N18" s="353"/>
      <c r="O18" s="534"/>
      <c r="P18" s="74">
        <v>3</v>
      </c>
      <c r="Q18" s="200">
        <v>8.2629999999999999</v>
      </c>
      <c r="R18" s="370"/>
      <c r="S18" s="371"/>
      <c r="T18" s="534"/>
      <c r="U18" s="74">
        <v>3</v>
      </c>
      <c r="V18" s="200">
        <v>10.972</v>
      </c>
      <c r="W18" s="370"/>
      <c r="X18" s="353"/>
      <c r="Z18" s="367" t="s">
        <v>347</v>
      </c>
      <c r="AA18" s="368">
        <v>20.71</v>
      </c>
      <c r="AB18" s="368" t="s">
        <v>233</v>
      </c>
      <c r="AC18" s="368" t="s">
        <v>13</v>
      </c>
      <c r="AD18" s="368" t="s">
        <v>11</v>
      </c>
      <c r="AE18" s="368" t="s">
        <v>9</v>
      </c>
      <c r="AF18" s="369" t="s">
        <v>69</v>
      </c>
      <c r="AG18" s="364"/>
      <c r="AH18" s="355"/>
    </row>
    <row r="19" spans="5:34" s="356" customFormat="1" ht="18" customHeight="1">
      <c r="E19" s="544" t="s">
        <v>521</v>
      </c>
      <c r="F19" s="74">
        <v>1</v>
      </c>
      <c r="G19" s="200">
        <v>15.651999999999999</v>
      </c>
      <c r="H19" s="365">
        <f>AVERAGE(G19:G21)</f>
        <v>18.273666666666667</v>
      </c>
      <c r="I19" s="371"/>
      <c r="J19" s="544" t="s">
        <v>521</v>
      </c>
      <c r="K19" s="74">
        <v>1</v>
      </c>
      <c r="L19" s="200">
        <v>21.363</v>
      </c>
      <c r="M19" s="365">
        <f>AVERAGE(L19:L21)</f>
        <v>24.973000000000003</v>
      </c>
      <c r="N19" s="353"/>
      <c r="O19" s="532" t="s">
        <v>462</v>
      </c>
      <c r="P19" s="74">
        <v>1</v>
      </c>
      <c r="Q19" s="200">
        <v>8.5619999999999994</v>
      </c>
      <c r="R19" s="365">
        <f>AVERAGE(Q19:Q21)</f>
        <v>10.389666666666665</v>
      </c>
      <c r="S19" s="371"/>
      <c r="T19" s="532" t="s">
        <v>462</v>
      </c>
      <c r="U19" s="74">
        <v>1</v>
      </c>
      <c r="V19" s="200">
        <v>15.856</v>
      </c>
      <c r="W19" s="365">
        <f>AVERAGE(V19:V21)</f>
        <v>10.683</v>
      </c>
      <c r="X19" s="353"/>
      <c r="Z19" s="374" t="s">
        <v>347</v>
      </c>
      <c r="AA19" s="375">
        <v>-0.4088</v>
      </c>
      <c r="AB19" s="375" t="s">
        <v>234</v>
      </c>
      <c r="AC19" s="375" t="s">
        <v>28</v>
      </c>
      <c r="AD19" s="375" t="s">
        <v>27</v>
      </c>
      <c r="AE19" s="375" t="s">
        <v>75</v>
      </c>
      <c r="AF19" s="376" t="s">
        <v>71</v>
      </c>
      <c r="AG19" s="364"/>
      <c r="AH19" s="355"/>
    </row>
    <row r="20" spans="5:34" s="356" customFormat="1" ht="18" customHeight="1">
      <c r="E20" s="545"/>
      <c r="F20" s="74">
        <v>2</v>
      </c>
      <c r="G20" s="200">
        <v>18.972000000000001</v>
      </c>
      <c r="H20" s="370"/>
      <c r="I20" s="371"/>
      <c r="J20" s="545"/>
      <c r="K20" s="74">
        <v>2</v>
      </c>
      <c r="L20" s="200">
        <v>20.984000000000002</v>
      </c>
      <c r="M20" s="370"/>
      <c r="N20" s="353"/>
      <c r="O20" s="533"/>
      <c r="P20" s="74">
        <v>2</v>
      </c>
      <c r="Q20" s="200">
        <v>12.042</v>
      </c>
      <c r="R20" s="373"/>
      <c r="S20" s="371"/>
      <c r="T20" s="533"/>
      <c r="U20" s="74">
        <v>2</v>
      </c>
      <c r="V20" s="200">
        <v>9.9350000000000005</v>
      </c>
      <c r="W20" s="373"/>
      <c r="X20" s="353"/>
    </row>
    <row r="21" spans="5:34" s="356" customFormat="1" ht="18" customHeight="1">
      <c r="E21" s="546"/>
      <c r="F21" s="74">
        <v>3</v>
      </c>
      <c r="G21" s="200">
        <v>20.196999999999999</v>
      </c>
      <c r="H21" s="370"/>
      <c r="I21" s="371"/>
      <c r="J21" s="546"/>
      <c r="K21" s="74">
        <v>3</v>
      </c>
      <c r="L21" s="200">
        <v>32.572000000000003</v>
      </c>
      <c r="M21" s="370"/>
      <c r="N21" s="353"/>
      <c r="O21" s="534"/>
      <c r="P21" s="74">
        <v>3</v>
      </c>
      <c r="Q21" s="200">
        <v>10.565</v>
      </c>
      <c r="R21" s="370"/>
      <c r="S21" s="371"/>
      <c r="T21" s="534"/>
      <c r="U21" s="74">
        <v>3</v>
      </c>
      <c r="V21" s="200">
        <v>6.258</v>
      </c>
      <c r="W21" s="370"/>
      <c r="X21" s="353"/>
    </row>
    <row r="22" spans="5:34" s="356" customFormat="1" ht="18" customHeight="1">
      <c r="E22" s="544" t="s">
        <v>522</v>
      </c>
      <c r="F22" s="74">
        <v>1</v>
      </c>
      <c r="G22" s="200">
        <v>16.751999999999999</v>
      </c>
      <c r="H22" s="365">
        <f>AVERAGE(G22:G24)</f>
        <v>22.538666666666661</v>
      </c>
      <c r="I22" s="371"/>
      <c r="J22" s="544" t="s">
        <v>522</v>
      </c>
      <c r="K22" s="74">
        <v>1</v>
      </c>
      <c r="L22" s="200">
        <v>28.986000000000001</v>
      </c>
      <c r="M22" s="365">
        <f>AVERAGE(L22:L24)</f>
        <v>28.766666666666669</v>
      </c>
      <c r="N22" s="353"/>
      <c r="O22" s="532" t="s">
        <v>460</v>
      </c>
      <c r="P22" s="74">
        <v>1</v>
      </c>
      <c r="Q22" s="200">
        <v>12.974</v>
      </c>
      <c r="R22" s="365">
        <f>AVERAGE(Q22:Q24)</f>
        <v>9.6546666666666656</v>
      </c>
      <c r="S22" s="371"/>
      <c r="T22" s="532" t="s">
        <v>460</v>
      </c>
      <c r="U22" s="74">
        <v>1</v>
      </c>
      <c r="V22" s="200">
        <v>8.8450000000000006</v>
      </c>
      <c r="W22" s="365">
        <f>AVERAGE(V22:V24)</f>
        <v>9.5810000000000013</v>
      </c>
      <c r="X22" s="353"/>
    </row>
    <row r="23" spans="5:34" s="356" customFormat="1" ht="18" customHeight="1">
      <c r="E23" s="545"/>
      <c r="F23" s="74">
        <v>2</v>
      </c>
      <c r="G23" s="200">
        <v>23.83</v>
      </c>
      <c r="H23" s="370"/>
      <c r="I23" s="371"/>
      <c r="J23" s="545"/>
      <c r="K23" s="74">
        <v>2</v>
      </c>
      <c r="L23" s="200">
        <v>24.125</v>
      </c>
      <c r="M23" s="373"/>
      <c r="N23" s="353"/>
      <c r="O23" s="533"/>
      <c r="P23" s="74">
        <v>2</v>
      </c>
      <c r="Q23" s="200">
        <v>5.117</v>
      </c>
      <c r="R23" s="370"/>
      <c r="S23" s="371"/>
      <c r="T23" s="533"/>
      <c r="U23" s="74">
        <v>2</v>
      </c>
      <c r="V23" s="200">
        <v>10.196999999999999</v>
      </c>
      <c r="W23" s="370"/>
      <c r="X23" s="353"/>
      <c r="Y23" s="355"/>
      <c r="AB23" s="355"/>
    </row>
    <row r="24" spans="5:34" s="356" customFormat="1" ht="18" customHeight="1">
      <c r="E24" s="546"/>
      <c r="F24" s="74">
        <v>3</v>
      </c>
      <c r="G24" s="200">
        <v>27.033999999999999</v>
      </c>
      <c r="H24" s="370"/>
      <c r="I24" s="371"/>
      <c r="J24" s="546"/>
      <c r="K24" s="74">
        <v>3</v>
      </c>
      <c r="L24" s="200">
        <v>33.189</v>
      </c>
      <c r="M24" s="370"/>
      <c r="N24" s="353"/>
      <c r="O24" s="534"/>
      <c r="P24" s="74">
        <v>3</v>
      </c>
      <c r="Q24" s="200">
        <v>10.872999999999999</v>
      </c>
      <c r="R24" s="370"/>
      <c r="S24" s="371"/>
      <c r="T24" s="534"/>
      <c r="U24" s="74">
        <v>3</v>
      </c>
      <c r="V24" s="200">
        <v>9.7010000000000005</v>
      </c>
      <c r="W24" s="370"/>
      <c r="X24" s="353"/>
      <c r="Y24" s="355"/>
      <c r="AB24" s="355"/>
    </row>
    <row r="25" spans="5:34" ht="18" customHeight="1">
      <c r="E25" s="353"/>
      <c r="F25" s="354"/>
      <c r="G25" s="377"/>
      <c r="H25" s="377"/>
      <c r="I25" s="371"/>
      <c r="J25" s="378"/>
      <c r="K25" s="379"/>
      <c r="L25" s="377"/>
      <c r="M25" s="377"/>
      <c r="N25" s="353"/>
      <c r="O25" s="353"/>
      <c r="P25" s="354"/>
      <c r="R25" s="377"/>
      <c r="S25" s="371"/>
      <c r="T25" s="378"/>
      <c r="U25" s="379"/>
      <c r="V25" s="377"/>
      <c r="W25" s="377"/>
      <c r="X25" s="353"/>
    </row>
    <row r="28" spans="5:34" ht="18" customHeight="1">
      <c r="E28" s="380" t="s">
        <v>749</v>
      </c>
      <c r="F28" s="381"/>
      <c r="G28" s="364"/>
      <c r="H28" s="364"/>
    </row>
    <row r="29" spans="5:34" ht="18" customHeight="1">
      <c r="E29" s="552" t="s">
        <v>168</v>
      </c>
      <c r="F29" s="553"/>
      <c r="G29" s="553"/>
      <c r="H29" s="553"/>
      <c r="I29" s="553"/>
      <c r="J29" s="553"/>
      <c r="K29" s="553"/>
      <c r="L29" s="553"/>
      <c r="M29" s="554"/>
      <c r="N29" s="356"/>
      <c r="O29" s="555" t="s">
        <v>169</v>
      </c>
      <c r="P29" s="556"/>
      <c r="Q29" s="556"/>
      <c r="R29" s="556"/>
      <c r="S29" s="556"/>
      <c r="T29" s="556"/>
      <c r="U29" s="556"/>
      <c r="V29" s="556"/>
      <c r="W29" s="557"/>
      <c r="AG29" s="383"/>
    </row>
    <row r="30" spans="5:34" ht="18" customHeight="1">
      <c r="E30" s="547" t="s">
        <v>352</v>
      </c>
      <c r="F30" s="548"/>
      <c r="G30" s="548"/>
      <c r="H30" s="549"/>
      <c r="I30" s="384"/>
      <c r="J30" s="547" t="s">
        <v>351</v>
      </c>
      <c r="K30" s="548"/>
      <c r="L30" s="548"/>
      <c r="M30" s="549"/>
      <c r="N30" s="356"/>
      <c r="O30" s="547" t="s">
        <v>352</v>
      </c>
      <c r="P30" s="548"/>
      <c r="Q30" s="548"/>
      <c r="R30" s="549"/>
      <c r="S30" s="384"/>
      <c r="T30" s="547" t="s">
        <v>351</v>
      </c>
      <c r="U30" s="548"/>
      <c r="V30" s="548"/>
      <c r="W30" s="549"/>
      <c r="AG30" s="383"/>
    </row>
    <row r="31" spans="5:34" ht="18" customHeight="1">
      <c r="E31" s="384" t="s">
        <v>1</v>
      </c>
      <c r="F31" s="385" t="s">
        <v>2</v>
      </c>
      <c r="G31" s="385" t="s">
        <v>16</v>
      </c>
      <c r="H31" s="384" t="s">
        <v>3</v>
      </c>
      <c r="I31" s="384"/>
      <c r="J31" s="384" t="s">
        <v>1</v>
      </c>
      <c r="K31" s="385" t="s">
        <v>2</v>
      </c>
      <c r="L31" s="385" t="s">
        <v>16</v>
      </c>
      <c r="M31" s="384" t="s">
        <v>3</v>
      </c>
      <c r="O31" s="384" t="s">
        <v>1</v>
      </c>
      <c r="P31" s="385" t="s">
        <v>2</v>
      </c>
      <c r="Q31" s="385" t="s">
        <v>16</v>
      </c>
      <c r="R31" s="384" t="s">
        <v>3</v>
      </c>
      <c r="S31" s="384"/>
      <c r="T31" s="384" t="s">
        <v>1</v>
      </c>
      <c r="U31" s="385" t="s">
        <v>2</v>
      </c>
      <c r="V31" s="385" t="s">
        <v>16</v>
      </c>
      <c r="W31" s="384" t="s">
        <v>3</v>
      </c>
      <c r="Z31" s="361" t="s">
        <v>72</v>
      </c>
      <c r="AA31" s="362">
        <v>1</v>
      </c>
      <c r="AB31" s="362"/>
      <c r="AC31" s="362"/>
      <c r="AD31" s="362"/>
      <c r="AE31" s="362"/>
      <c r="AF31" s="363"/>
      <c r="AG31" s="383"/>
    </row>
    <row r="32" spans="5:34" s="356" customFormat="1" ht="18" customHeight="1">
      <c r="E32" s="544" t="s">
        <v>518</v>
      </c>
      <c r="F32" s="74">
        <v>1</v>
      </c>
      <c r="G32" s="200">
        <v>18.274999999999999</v>
      </c>
      <c r="H32" s="365">
        <f>AVERAGE(G32:G34)</f>
        <v>22.764333333333337</v>
      </c>
      <c r="I32" s="386"/>
      <c r="J32" s="544" t="s">
        <v>518</v>
      </c>
      <c r="K32" s="74">
        <v>1</v>
      </c>
      <c r="L32" s="200">
        <v>39.853000000000002</v>
      </c>
      <c r="M32" s="365">
        <f>AVERAGE(L32:L34)</f>
        <v>31.551666666666666</v>
      </c>
      <c r="O32" s="532" t="s">
        <v>459</v>
      </c>
      <c r="P32" s="74">
        <v>1</v>
      </c>
      <c r="Q32" s="200">
        <v>20.768000000000001</v>
      </c>
      <c r="R32" s="365">
        <f>AVERAGE(Q32:Q34)</f>
        <v>15.316666666666665</v>
      </c>
      <c r="S32" s="386"/>
      <c r="T32" s="532" t="s">
        <v>459</v>
      </c>
      <c r="U32" s="74">
        <v>1</v>
      </c>
      <c r="V32" s="200">
        <v>17.648</v>
      </c>
      <c r="W32" s="365">
        <f>AVERAGE(V32:V34)</f>
        <v>18.828666666666667</v>
      </c>
      <c r="Z32" s="367" t="s">
        <v>51</v>
      </c>
      <c r="AA32" s="368">
        <v>6</v>
      </c>
      <c r="AB32" s="368"/>
      <c r="AC32" s="368"/>
      <c r="AD32" s="368"/>
      <c r="AE32" s="368"/>
      <c r="AF32" s="369"/>
      <c r="AG32" s="387"/>
    </row>
    <row r="33" spans="5:33" s="356" customFormat="1" ht="18" customHeight="1">
      <c r="E33" s="545"/>
      <c r="F33" s="74">
        <v>2</v>
      </c>
      <c r="G33" s="200">
        <v>27.541</v>
      </c>
      <c r="H33" s="373"/>
      <c r="I33" s="388"/>
      <c r="J33" s="545"/>
      <c r="K33" s="74">
        <v>2</v>
      </c>
      <c r="L33" s="200">
        <v>32.372</v>
      </c>
      <c r="M33" s="370"/>
      <c r="O33" s="533"/>
      <c r="P33" s="74">
        <v>2</v>
      </c>
      <c r="Q33" s="200">
        <v>16.422000000000001</v>
      </c>
      <c r="R33" s="370"/>
      <c r="S33" s="388"/>
      <c r="T33" s="533"/>
      <c r="U33" s="74">
        <v>2</v>
      </c>
      <c r="V33" s="200">
        <v>16.753</v>
      </c>
      <c r="W33" s="370"/>
      <c r="Z33" s="367" t="s">
        <v>52</v>
      </c>
      <c r="AA33" s="368">
        <v>0.05</v>
      </c>
      <c r="AB33" s="368"/>
      <c r="AC33" s="368"/>
      <c r="AD33" s="368"/>
      <c r="AE33" s="368"/>
      <c r="AF33" s="369"/>
      <c r="AG33" s="387"/>
    </row>
    <row r="34" spans="5:33" s="356" customFormat="1" ht="18" customHeight="1">
      <c r="E34" s="546"/>
      <c r="F34" s="74">
        <v>3</v>
      </c>
      <c r="G34" s="200">
        <v>22.477</v>
      </c>
      <c r="H34" s="370"/>
      <c r="I34" s="388"/>
      <c r="J34" s="546"/>
      <c r="K34" s="74">
        <v>3</v>
      </c>
      <c r="L34" s="200">
        <v>22.43</v>
      </c>
      <c r="M34" s="370"/>
      <c r="O34" s="534"/>
      <c r="P34" s="74">
        <v>3</v>
      </c>
      <c r="Q34" s="200">
        <v>8.76</v>
      </c>
      <c r="R34" s="370"/>
      <c r="S34" s="388"/>
      <c r="T34" s="534"/>
      <c r="U34" s="74">
        <v>3</v>
      </c>
      <c r="V34" s="200">
        <v>22.085000000000001</v>
      </c>
      <c r="W34" s="370"/>
      <c r="Z34" s="367"/>
      <c r="AA34" s="368"/>
      <c r="AB34" s="368"/>
      <c r="AC34" s="368"/>
      <c r="AD34" s="368"/>
      <c r="AE34" s="368"/>
      <c r="AF34" s="369"/>
      <c r="AG34" s="387"/>
    </row>
    <row r="35" spans="5:33" s="356" customFormat="1" ht="18" customHeight="1">
      <c r="E35" s="544" t="s">
        <v>519</v>
      </c>
      <c r="F35" s="74">
        <v>1</v>
      </c>
      <c r="G35" s="200">
        <v>31.864999999999998</v>
      </c>
      <c r="H35" s="365">
        <f>AVERAGE(G35:G37)</f>
        <v>23.466666666666669</v>
      </c>
      <c r="I35" s="388"/>
      <c r="J35" s="544" t="s">
        <v>519</v>
      </c>
      <c r="K35" s="74">
        <v>1</v>
      </c>
      <c r="L35" s="200">
        <v>35.984999999999999</v>
      </c>
      <c r="M35" s="365">
        <f>AVERAGE(L35:L37)</f>
        <v>35.444333333333333</v>
      </c>
      <c r="O35" s="532" t="s">
        <v>463</v>
      </c>
      <c r="P35" s="74">
        <v>1</v>
      </c>
      <c r="Q35" s="200">
        <v>17.574000000000002</v>
      </c>
      <c r="R35" s="365">
        <f>AVERAGE(Q35:Q37)</f>
        <v>13.095666666666666</v>
      </c>
      <c r="S35" s="388"/>
      <c r="T35" s="532" t="s">
        <v>463</v>
      </c>
      <c r="U35" s="74">
        <v>1</v>
      </c>
      <c r="V35" s="200">
        <v>18.553999999999998</v>
      </c>
      <c r="W35" s="365">
        <f>AVERAGE(V35:V37)</f>
        <v>15.678666666666667</v>
      </c>
      <c r="Z35" s="367" t="s">
        <v>53</v>
      </c>
      <c r="AA35" s="368" t="s">
        <v>54</v>
      </c>
      <c r="AB35" s="368" t="s">
        <v>55</v>
      </c>
      <c r="AC35" s="368" t="s">
        <v>56</v>
      </c>
      <c r="AD35" s="368" t="s">
        <v>57</v>
      </c>
      <c r="AE35" s="368" t="s">
        <v>58</v>
      </c>
      <c r="AF35" s="369"/>
      <c r="AG35" s="387"/>
    </row>
    <row r="36" spans="5:33" s="356" customFormat="1" ht="18" customHeight="1">
      <c r="E36" s="545"/>
      <c r="F36" s="74">
        <v>2</v>
      </c>
      <c r="G36" s="200">
        <v>21.123000000000001</v>
      </c>
      <c r="H36" s="389"/>
      <c r="I36" s="388"/>
      <c r="J36" s="545"/>
      <c r="K36" s="74">
        <v>2</v>
      </c>
      <c r="L36" s="200">
        <v>40.063000000000002</v>
      </c>
      <c r="M36" s="389"/>
      <c r="O36" s="533"/>
      <c r="P36" s="74">
        <v>2</v>
      </c>
      <c r="Q36" s="200">
        <v>12.228</v>
      </c>
      <c r="R36" s="370"/>
      <c r="S36" s="388"/>
      <c r="T36" s="533"/>
      <c r="U36" s="74">
        <v>2</v>
      </c>
      <c r="V36" s="200">
        <v>8.18</v>
      </c>
      <c r="W36" s="389"/>
      <c r="Z36" s="367" t="s">
        <v>347</v>
      </c>
      <c r="AA36" s="368">
        <v>-10.46</v>
      </c>
      <c r="AB36" s="368" t="s">
        <v>361</v>
      </c>
      <c r="AC36" s="368" t="s">
        <v>13</v>
      </c>
      <c r="AD36" s="368" t="s">
        <v>11</v>
      </c>
      <c r="AE36" s="368" t="s">
        <v>9</v>
      </c>
      <c r="AF36" s="369" t="s">
        <v>60</v>
      </c>
      <c r="AG36" s="387"/>
    </row>
    <row r="37" spans="5:33" s="356" customFormat="1" ht="18" customHeight="1">
      <c r="E37" s="546"/>
      <c r="F37" s="74">
        <v>3</v>
      </c>
      <c r="G37" s="200">
        <v>17.411999999999999</v>
      </c>
      <c r="H37" s="389"/>
      <c r="I37" s="388"/>
      <c r="J37" s="546"/>
      <c r="K37" s="74">
        <v>3</v>
      </c>
      <c r="L37" s="200">
        <v>30.285</v>
      </c>
      <c r="M37" s="389"/>
      <c r="O37" s="534"/>
      <c r="P37" s="74">
        <v>3</v>
      </c>
      <c r="Q37" s="200">
        <v>9.4849999999999994</v>
      </c>
      <c r="R37" s="370"/>
      <c r="S37" s="388"/>
      <c r="T37" s="534"/>
      <c r="U37" s="74">
        <v>3</v>
      </c>
      <c r="V37" s="200">
        <v>20.302</v>
      </c>
      <c r="W37" s="389"/>
      <c r="Z37" s="367" t="s">
        <v>347</v>
      </c>
      <c r="AA37" s="368">
        <v>8.5280000000000005</v>
      </c>
      <c r="AB37" s="368" t="s">
        <v>362</v>
      </c>
      <c r="AC37" s="368" t="s">
        <v>13</v>
      </c>
      <c r="AD37" s="368" t="s">
        <v>26</v>
      </c>
      <c r="AE37" s="368">
        <v>1E-3</v>
      </c>
      <c r="AF37" s="369" t="s">
        <v>63</v>
      </c>
      <c r="AG37" s="387"/>
    </row>
    <row r="38" spans="5:33" s="356" customFormat="1" ht="18" customHeight="1">
      <c r="E38" s="544" t="s">
        <v>520</v>
      </c>
      <c r="F38" s="74">
        <v>1</v>
      </c>
      <c r="G38" s="200">
        <v>23.561</v>
      </c>
      <c r="H38" s="365">
        <f>AVERAGE(G38:G40)</f>
        <v>17.91</v>
      </c>
      <c r="I38" s="388"/>
      <c r="J38" s="544" t="s">
        <v>520</v>
      </c>
      <c r="K38" s="74">
        <v>1</v>
      </c>
      <c r="L38" s="200">
        <v>18.533999999999999</v>
      </c>
      <c r="M38" s="365">
        <f>AVERAGE(L38:L40)</f>
        <v>28.241</v>
      </c>
      <c r="O38" s="532" t="s">
        <v>461</v>
      </c>
      <c r="P38" s="74">
        <v>1</v>
      </c>
      <c r="Q38" s="200">
        <v>15.375999999999999</v>
      </c>
      <c r="R38" s="365">
        <f>AVERAGE(Q38:Q40)</f>
        <v>12.836</v>
      </c>
      <c r="S38" s="388"/>
      <c r="T38" s="532" t="s">
        <v>461</v>
      </c>
      <c r="U38" s="74">
        <v>1</v>
      </c>
      <c r="V38" s="200">
        <v>13.154</v>
      </c>
      <c r="W38" s="365">
        <f>AVERAGE(V38:V40)</f>
        <v>14.259666666666666</v>
      </c>
      <c r="Z38" s="367" t="s">
        <v>347</v>
      </c>
      <c r="AA38" s="368">
        <v>5.7649999999999997</v>
      </c>
      <c r="AB38" s="368" t="s">
        <v>363</v>
      </c>
      <c r="AC38" s="368" t="s">
        <v>13</v>
      </c>
      <c r="AD38" s="368" t="s">
        <v>30</v>
      </c>
      <c r="AE38" s="368">
        <v>2.4E-2</v>
      </c>
      <c r="AF38" s="369" t="s">
        <v>65</v>
      </c>
      <c r="AG38" s="387"/>
    </row>
    <row r="39" spans="5:33" s="356" customFormat="1" ht="18" customHeight="1">
      <c r="E39" s="545"/>
      <c r="F39" s="74">
        <v>2</v>
      </c>
      <c r="G39" s="200">
        <v>17.972999999999999</v>
      </c>
      <c r="H39" s="370"/>
      <c r="I39" s="388"/>
      <c r="J39" s="545"/>
      <c r="K39" s="74">
        <v>2</v>
      </c>
      <c r="L39" s="200">
        <v>31.052</v>
      </c>
      <c r="M39" s="370"/>
      <c r="O39" s="533"/>
      <c r="P39" s="74">
        <v>2</v>
      </c>
      <c r="Q39" s="200">
        <v>13.77</v>
      </c>
      <c r="R39" s="370"/>
      <c r="S39" s="388"/>
      <c r="T39" s="533"/>
      <c r="U39" s="74">
        <v>2</v>
      </c>
      <c r="V39" s="200">
        <v>19.452999999999999</v>
      </c>
      <c r="W39" s="370"/>
      <c r="Z39" s="367" t="s">
        <v>347</v>
      </c>
      <c r="AA39" s="368">
        <v>18.98</v>
      </c>
      <c r="AB39" s="368" t="s">
        <v>364</v>
      </c>
      <c r="AC39" s="368" t="s">
        <v>13</v>
      </c>
      <c r="AD39" s="368" t="s">
        <v>11</v>
      </c>
      <c r="AE39" s="368" t="s">
        <v>9</v>
      </c>
      <c r="AF39" s="369" t="s">
        <v>67</v>
      </c>
      <c r="AG39" s="387"/>
    </row>
    <row r="40" spans="5:33" s="356" customFormat="1" ht="18" customHeight="1">
      <c r="E40" s="546"/>
      <c r="F40" s="74">
        <v>3</v>
      </c>
      <c r="G40" s="200">
        <v>12.196</v>
      </c>
      <c r="H40" s="370"/>
      <c r="I40" s="388"/>
      <c r="J40" s="546"/>
      <c r="K40" s="74">
        <v>3</v>
      </c>
      <c r="L40" s="200">
        <v>35.137</v>
      </c>
      <c r="M40" s="370"/>
      <c r="O40" s="534"/>
      <c r="P40" s="74">
        <v>3</v>
      </c>
      <c r="Q40" s="200">
        <v>9.3620000000000001</v>
      </c>
      <c r="R40" s="370"/>
      <c r="S40" s="388"/>
      <c r="T40" s="534"/>
      <c r="U40" s="74">
        <v>3</v>
      </c>
      <c r="V40" s="200">
        <v>10.172000000000001</v>
      </c>
      <c r="W40" s="370"/>
      <c r="Z40" s="367" t="s">
        <v>347</v>
      </c>
      <c r="AA40" s="368">
        <v>16.22</v>
      </c>
      <c r="AB40" s="368" t="s">
        <v>365</v>
      </c>
      <c r="AC40" s="368" t="s">
        <v>13</v>
      </c>
      <c r="AD40" s="368" t="s">
        <v>11</v>
      </c>
      <c r="AE40" s="368" t="s">
        <v>9</v>
      </c>
      <c r="AF40" s="369" t="s">
        <v>69</v>
      </c>
      <c r="AG40" s="387"/>
    </row>
    <row r="41" spans="5:33" s="356" customFormat="1" ht="18" customHeight="1">
      <c r="E41" s="544" t="s">
        <v>521</v>
      </c>
      <c r="F41" s="74">
        <v>1</v>
      </c>
      <c r="G41" s="200">
        <v>10.885</v>
      </c>
      <c r="H41" s="365">
        <f>AVERAGE(G41:G43)</f>
        <v>19.956666666666667</v>
      </c>
      <c r="I41" s="388"/>
      <c r="J41" s="544" t="s">
        <v>521</v>
      </c>
      <c r="K41" s="74">
        <v>1</v>
      </c>
      <c r="L41" s="200">
        <v>24.25</v>
      </c>
      <c r="M41" s="365">
        <f>AVERAGE(L41:L43)</f>
        <v>27.290000000000003</v>
      </c>
      <c r="O41" s="532" t="s">
        <v>462</v>
      </c>
      <c r="P41" s="74">
        <v>1</v>
      </c>
      <c r="Q41" s="200">
        <v>15.593</v>
      </c>
      <c r="R41" s="365">
        <f>AVERAGE(Q42:Q43)</f>
        <v>8.5429999999999993</v>
      </c>
      <c r="S41" s="388"/>
      <c r="T41" s="532" t="s">
        <v>462</v>
      </c>
      <c r="U41" s="74">
        <v>1</v>
      </c>
      <c r="V41" s="200">
        <v>15.381</v>
      </c>
      <c r="W41" s="365">
        <f>AVERAGE(V41:V43)</f>
        <v>11.168999999999999</v>
      </c>
      <c r="Z41" s="374" t="s">
        <v>347</v>
      </c>
      <c r="AA41" s="375">
        <v>-2.7629999999999999</v>
      </c>
      <c r="AB41" s="375" t="s">
        <v>366</v>
      </c>
      <c r="AC41" s="375" t="s">
        <v>28</v>
      </c>
      <c r="AD41" s="375" t="s">
        <v>27</v>
      </c>
      <c r="AE41" s="375">
        <v>0.43</v>
      </c>
      <c r="AF41" s="376" t="s">
        <v>71</v>
      </c>
      <c r="AG41" s="387"/>
    </row>
    <row r="42" spans="5:33" s="356" customFormat="1" ht="18" customHeight="1">
      <c r="E42" s="545"/>
      <c r="F42" s="74">
        <v>2</v>
      </c>
      <c r="G42" s="200">
        <v>26.731000000000002</v>
      </c>
      <c r="H42" s="370"/>
      <c r="I42" s="388"/>
      <c r="J42" s="545"/>
      <c r="K42" s="74">
        <v>2</v>
      </c>
      <c r="L42" s="200">
        <v>37.893999999999998</v>
      </c>
      <c r="M42" s="370"/>
      <c r="O42" s="533"/>
      <c r="P42" s="74">
        <v>2</v>
      </c>
      <c r="Q42" s="200">
        <v>10.874000000000001</v>
      </c>
      <c r="R42" s="373"/>
      <c r="S42" s="388"/>
      <c r="T42" s="533"/>
      <c r="U42" s="74">
        <v>2</v>
      </c>
      <c r="V42" s="200">
        <v>10.273</v>
      </c>
      <c r="W42" s="370"/>
    </row>
    <row r="43" spans="5:33" s="356" customFormat="1" ht="18" customHeight="1">
      <c r="E43" s="546"/>
      <c r="F43" s="74">
        <v>3</v>
      </c>
      <c r="G43" s="200">
        <v>22.254000000000001</v>
      </c>
      <c r="H43" s="370"/>
      <c r="I43" s="388"/>
      <c r="J43" s="546"/>
      <c r="K43" s="74">
        <v>3</v>
      </c>
      <c r="L43" s="200">
        <v>19.725999999999999</v>
      </c>
      <c r="M43" s="370"/>
      <c r="O43" s="534"/>
      <c r="P43" s="74">
        <v>3</v>
      </c>
      <c r="Q43" s="200">
        <v>6.2119999999999997</v>
      </c>
      <c r="R43" s="370"/>
      <c r="S43" s="388"/>
      <c r="T43" s="534"/>
      <c r="U43" s="74">
        <v>3</v>
      </c>
      <c r="V43" s="200">
        <v>7.8529999999999998</v>
      </c>
      <c r="W43" s="370"/>
    </row>
    <row r="44" spans="5:33" s="356" customFormat="1" ht="18" customHeight="1">
      <c r="E44" s="544" t="s">
        <v>522</v>
      </c>
      <c r="F44" s="74">
        <v>1</v>
      </c>
      <c r="G44" s="200">
        <v>13.45</v>
      </c>
      <c r="H44" s="365">
        <f>AVERAGE(G44:G46)</f>
        <v>18.73</v>
      </c>
      <c r="I44" s="388"/>
      <c r="J44" s="544" t="s">
        <v>522</v>
      </c>
      <c r="K44" s="74">
        <v>1</v>
      </c>
      <c r="L44" s="200">
        <v>29.303000000000001</v>
      </c>
      <c r="M44" s="365">
        <f>AVERAGE(L44:L46)</f>
        <v>32.550000000000004</v>
      </c>
      <c r="O44" s="532" t="s">
        <v>460</v>
      </c>
      <c r="P44" s="74">
        <v>1</v>
      </c>
      <c r="Q44" s="200">
        <v>7.3239999999999998</v>
      </c>
      <c r="R44" s="365">
        <f>AVERAGE(Q44:Q45)</f>
        <v>10.391500000000001</v>
      </c>
      <c r="S44" s="388"/>
      <c r="T44" s="532" t="s">
        <v>460</v>
      </c>
      <c r="U44" s="74">
        <v>1</v>
      </c>
      <c r="V44" s="200">
        <v>10.965</v>
      </c>
      <c r="W44" s="365">
        <f>AVERAGE(V44:V46)</f>
        <v>14.066000000000001</v>
      </c>
    </row>
    <row r="45" spans="5:33" s="356" customFormat="1" ht="18" customHeight="1">
      <c r="E45" s="545"/>
      <c r="F45" s="74">
        <v>2</v>
      </c>
      <c r="G45" s="200">
        <v>23.085999999999999</v>
      </c>
      <c r="H45" s="370"/>
      <c r="I45" s="388"/>
      <c r="J45" s="545"/>
      <c r="K45" s="74">
        <v>2</v>
      </c>
      <c r="L45" s="200">
        <v>33.786000000000001</v>
      </c>
      <c r="M45" s="373"/>
      <c r="O45" s="533"/>
      <c r="P45" s="74">
        <v>2</v>
      </c>
      <c r="Q45" s="200">
        <v>13.459</v>
      </c>
      <c r="R45" s="389"/>
      <c r="S45" s="388"/>
      <c r="T45" s="533"/>
      <c r="U45" s="74">
        <v>2</v>
      </c>
      <c r="V45" s="200">
        <v>19.670999999999999</v>
      </c>
      <c r="W45" s="373"/>
    </row>
    <row r="46" spans="5:33" s="356" customFormat="1" ht="18" customHeight="1">
      <c r="E46" s="546"/>
      <c r="F46" s="74">
        <v>3</v>
      </c>
      <c r="G46" s="200">
        <v>19.654</v>
      </c>
      <c r="H46" s="370"/>
      <c r="I46" s="388"/>
      <c r="J46" s="546"/>
      <c r="K46" s="74">
        <v>3</v>
      </c>
      <c r="L46" s="200">
        <v>34.561</v>
      </c>
      <c r="M46" s="370"/>
      <c r="O46" s="534"/>
      <c r="P46" s="74">
        <v>3</v>
      </c>
      <c r="Q46" s="200">
        <v>12.776</v>
      </c>
      <c r="R46" s="389"/>
      <c r="S46" s="388"/>
      <c r="T46" s="534"/>
      <c r="U46" s="74">
        <v>3</v>
      </c>
      <c r="V46" s="200">
        <v>11.561999999999999</v>
      </c>
      <c r="W46" s="370"/>
    </row>
    <row r="47" spans="5:33" ht="18" customHeight="1">
      <c r="G47" s="390"/>
      <c r="H47" s="390"/>
      <c r="I47" s="388"/>
      <c r="K47" s="211"/>
      <c r="M47" s="390"/>
      <c r="S47" s="388"/>
      <c r="T47" s="550"/>
      <c r="U47" s="211"/>
      <c r="V47" s="390"/>
      <c r="W47" s="390"/>
    </row>
    <row r="48" spans="5:33" ht="18" customHeight="1">
      <c r="H48" s="391"/>
      <c r="I48" s="388"/>
      <c r="J48" s="391"/>
      <c r="K48" s="213"/>
      <c r="L48" s="391"/>
      <c r="N48" s="391"/>
      <c r="S48" s="388"/>
      <c r="T48" s="551"/>
      <c r="U48" s="213"/>
      <c r="V48" s="391"/>
      <c r="W48" s="391"/>
    </row>
    <row r="49" spans="5:33" ht="18" customHeight="1">
      <c r="E49" s="380" t="s">
        <v>750</v>
      </c>
    </row>
    <row r="50" spans="5:33" ht="18" customHeight="1">
      <c r="E50" s="552" t="s">
        <v>168</v>
      </c>
      <c r="F50" s="553"/>
      <c r="G50" s="553"/>
      <c r="H50" s="553"/>
      <c r="I50" s="553"/>
      <c r="J50" s="553"/>
      <c r="K50" s="553"/>
      <c r="L50" s="553"/>
      <c r="M50" s="554"/>
      <c r="N50" s="356"/>
      <c r="O50" s="555" t="s">
        <v>169</v>
      </c>
      <c r="P50" s="556"/>
      <c r="Q50" s="556"/>
      <c r="R50" s="556"/>
      <c r="S50" s="556"/>
      <c r="T50" s="556"/>
      <c r="U50" s="556"/>
      <c r="V50" s="556"/>
      <c r="W50" s="557"/>
    </row>
    <row r="51" spans="5:33" ht="18" customHeight="1">
      <c r="E51" s="547" t="s">
        <v>352</v>
      </c>
      <c r="F51" s="548"/>
      <c r="G51" s="548"/>
      <c r="H51" s="549"/>
      <c r="I51" s="384"/>
      <c r="J51" s="547" t="s">
        <v>351</v>
      </c>
      <c r="K51" s="548"/>
      <c r="L51" s="548"/>
      <c r="M51" s="549"/>
      <c r="N51" s="356"/>
      <c r="O51" s="547" t="s">
        <v>352</v>
      </c>
      <c r="P51" s="548"/>
      <c r="Q51" s="548"/>
      <c r="R51" s="549"/>
      <c r="S51" s="384"/>
      <c r="T51" s="547" t="s">
        <v>351</v>
      </c>
      <c r="U51" s="548"/>
      <c r="V51" s="548"/>
      <c r="W51" s="549"/>
    </row>
    <row r="52" spans="5:33" ht="18" customHeight="1">
      <c r="E52" s="384" t="s">
        <v>1</v>
      </c>
      <c r="F52" s="385" t="s">
        <v>2</v>
      </c>
      <c r="G52" s="385" t="s">
        <v>16</v>
      </c>
      <c r="H52" s="384" t="s">
        <v>3</v>
      </c>
      <c r="I52" s="384"/>
      <c r="J52" s="384" t="s">
        <v>1</v>
      </c>
      <c r="K52" s="385" t="s">
        <v>2</v>
      </c>
      <c r="L52" s="385" t="s">
        <v>16</v>
      </c>
      <c r="M52" s="384" t="s">
        <v>3</v>
      </c>
      <c r="O52" s="384" t="s">
        <v>1</v>
      </c>
      <c r="P52" s="385" t="s">
        <v>2</v>
      </c>
      <c r="Q52" s="385" t="s">
        <v>16</v>
      </c>
      <c r="R52" s="384" t="s">
        <v>3</v>
      </c>
      <c r="S52" s="384"/>
      <c r="T52" s="384" t="s">
        <v>1</v>
      </c>
      <c r="U52" s="385" t="s">
        <v>2</v>
      </c>
      <c r="V52" s="385" t="s">
        <v>16</v>
      </c>
      <c r="W52" s="384" t="s">
        <v>3</v>
      </c>
    </row>
    <row r="53" spans="5:33" s="356" customFormat="1" ht="18" customHeight="1">
      <c r="E53" s="544" t="s">
        <v>518</v>
      </c>
      <c r="F53" s="74">
        <v>1</v>
      </c>
      <c r="G53" s="200">
        <v>15.875999999999999</v>
      </c>
      <c r="H53" s="365">
        <f>AVERAGE(G53:G55)</f>
        <v>22.261333333333329</v>
      </c>
      <c r="I53" s="386"/>
      <c r="J53" s="544" t="s">
        <v>518</v>
      </c>
      <c r="K53" s="74">
        <v>1</v>
      </c>
      <c r="L53" s="200">
        <v>39.256999999999998</v>
      </c>
      <c r="M53" s="365">
        <f>AVERAGE(L53:L55)</f>
        <v>38.417333333333339</v>
      </c>
      <c r="O53" s="532" t="s">
        <v>459</v>
      </c>
      <c r="P53" s="74">
        <v>1</v>
      </c>
      <c r="Q53" s="200">
        <v>17.068000000000001</v>
      </c>
      <c r="R53" s="365">
        <f>AVERAGE(Q53:Q55)</f>
        <v>16.067666666666668</v>
      </c>
      <c r="S53" s="386"/>
      <c r="T53" s="532" t="s">
        <v>459</v>
      </c>
      <c r="U53" s="74">
        <v>1</v>
      </c>
      <c r="V53" s="200">
        <v>25.975000000000001</v>
      </c>
      <c r="W53" s="365">
        <f>AVERAGE(V53:V55)</f>
        <v>15.946333333333333</v>
      </c>
      <c r="Z53" s="361" t="s">
        <v>72</v>
      </c>
      <c r="AA53" s="362">
        <v>1</v>
      </c>
      <c r="AB53" s="362"/>
      <c r="AC53" s="362"/>
      <c r="AD53" s="362"/>
      <c r="AE53" s="362"/>
      <c r="AF53" s="363"/>
      <c r="AG53" s="355"/>
    </row>
    <row r="54" spans="5:33" s="356" customFormat="1" ht="18" customHeight="1">
      <c r="E54" s="545"/>
      <c r="F54" s="74">
        <v>2</v>
      </c>
      <c r="G54" s="200">
        <v>39.466000000000001</v>
      </c>
      <c r="H54" s="370"/>
      <c r="I54" s="388"/>
      <c r="J54" s="545"/>
      <c r="K54" s="74">
        <v>2</v>
      </c>
      <c r="L54" s="200">
        <v>45.822000000000003</v>
      </c>
      <c r="M54" s="370"/>
      <c r="O54" s="533"/>
      <c r="P54" s="74">
        <v>2</v>
      </c>
      <c r="Q54" s="200">
        <v>9.4830000000000005</v>
      </c>
      <c r="R54" s="370"/>
      <c r="S54" s="388"/>
      <c r="T54" s="533"/>
      <c r="U54" s="74">
        <v>2</v>
      </c>
      <c r="V54" s="200">
        <v>10.143000000000001</v>
      </c>
      <c r="W54" s="370"/>
      <c r="Z54" s="367" t="s">
        <v>51</v>
      </c>
      <c r="AA54" s="368">
        <v>6</v>
      </c>
      <c r="AB54" s="368"/>
      <c r="AC54" s="368"/>
      <c r="AD54" s="368"/>
      <c r="AE54" s="368"/>
      <c r="AF54" s="369"/>
      <c r="AG54" s="355"/>
    </row>
    <row r="55" spans="5:33" s="356" customFormat="1" ht="18" customHeight="1">
      <c r="E55" s="546"/>
      <c r="F55" s="74">
        <v>3</v>
      </c>
      <c r="G55" s="200">
        <v>11.442</v>
      </c>
      <c r="H55" s="370"/>
      <c r="I55" s="388"/>
      <c r="J55" s="546"/>
      <c r="K55" s="74">
        <v>3</v>
      </c>
      <c r="L55" s="200">
        <v>30.172999999999998</v>
      </c>
      <c r="M55" s="370"/>
      <c r="O55" s="534"/>
      <c r="P55" s="74">
        <v>3</v>
      </c>
      <c r="Q55" s="200">
        <v>21.652000000000001</v>
      </c>
      <c r="R55" s="370"/>
      <c r="S55" s="388"/>
      <c r="T55" s="534"/>
      <c r="U55" s="74">
        <v>3</v>
      </c>
      <c r="V55" s="200">
        <v>11.721</v>
      </c>
      <c r="W55" s="370"/>
      <c r="Z55" s="367" t="s">
        <v>52</v>
      </c>
      <c r="AA55" s="368">
        <v>0.05</v>
      </c>
      <c r="AB55" s="368"/>
      <c r="AC55" s="368"/>
      <c r="AD55" s="368"/>
      <c r="AE55" s="368"/>
      <c r="AF55" s="369"/>
      <c r="AG55" s="355"/>
    </row>
    <row r="56" spans="5:33" s="356" customFormat="1" ht="18" customHeight="1">
      <c r="E56" s="544" t="s">
        <v>519</v>
      </c>
      <c r="F56" s="74">
        <v>1</v>
      </c>
      <c r="G56" s="200">
        <v>20.184999999999999</v>
      </c>
      <c r="H56" s="365">
        <f>AVERAGE(G56:G57)</f>
        <v>27.524499999999996</v>
      </c>
      <c r="I56" s="388"/>
      <c r="J56" s="544" t="s">
        <v>519</v>
      </c>
      <c r="K56" s="74">
        <v>1</v>
      </c>
      <c r="L56" s="200">
        <v>29.385999999999999</v>
      </c>
      <c r="M56" s="365">
        <f>AVERAGE(L56:L58)</f>
        <v>36.901666666666664</v>
      </c>
      <c r="O56" s="532" t="s">
        <v>463</v>
      </c>
      <c r="P56" s="74">
        <v>1</v>
      </c>
      <c r="Q56" s="200">
        <v>12.224</v>
      </c>
      <c r="R56" s="365">
        <f>AVERAGE(Q56:Q58)</f>
        <v>14.291333333333334</v>
      </c>
      <c r="S56" s="388"/>
      <c r="T56" s="532" t="s">
        <v>463</v>
      </c>
      <c r="U56" s="74">
        <v>1</v>
      </c>
      <c r="V56" s="200">
        <v>21.866</v>
      </c>
      <c r="W56" s="365">
        <f>AVERAGE(V56:V58)</f>
        <v>14.184333333333333</v>
      </c>
      <c r="Z56" s="367"/>
      <c r="AA56" s="368"/>
      <c r="AB56" s="368"/>
      <c r="AC56" s="368"/>
      <c r="AD56" s="368"/>
      <c r="AE56" s="368"/>
      <c r="AF56" s="369"/>
      <c r="AG56" s="355"/>
    </row>
    <row r="57" spans="5:33" s="356" customFormat="1" ht="18" customHeight="1">
      <c r="E57" s="545"/>
      <c r="F57" s="74">
        <v>2</v>
      </c>
      <c r="G57" s="200">
        <v>34.863999999999997</v>
      </c>
      <c r="H57" s="373"/>
      <c r="I57" s="388"/>
      <c r="J57" s="545"/>
      <c r="K57" s="74">
        <v>2</v>
      </c>
      <c r="L57" s="200">
        <v>46.198999999999998</v>
      </c>
      <c r="M57" s="373"/>
      <c r="O57" s="533"/>
      <c r="P57" s="74">
        <v>2</v>
      </c>
      <c r="Q57" s="200">
        <v>10.416</v>
      </c>
      <c r="R57" s="373"/>
      <c r="S57" s="388"/>
      <c r="T57" s="533"/>
      <c r="U57" s="74">
        <v>2</v>
      </c>
      <c r="V57" s="200">
        <v>7.1909999999999998</v>
      </c>
      <c r="W57" s="373"/>
      <c r="Z57" s="367" t="s">
        <v>53</v>
      </c>
      <c r="AA57" s="368" t="s">
        <v>54</v>
      </c>
      <c r="AB57" s="368" t="s">
        <v>55</v>
      </c>
      <c r="AC57" s="368" t="s">
        <v>56</v>
      </c>
      <c r="AD57" s="368" t="s">
        <v>57</v>
      </c>
      <c r="AE57" s="368" t="s">
        <v>58</v>
      </c>
      <c r="AF57" s="369"/>
      <c r="AG57" s="355"/>
    </row>
    <row r="58" spans="5:33" s="356" customFormat="1" ht="18" customHeight="1">
      <c r="E58" s="546"/>
      <c r="F58" s="74">
        <v>3</v>
      </c>
      <c r="G58" s="200">
        <v>15.975</v>
      </c>
      <c r="H58" s="370"/>
      <c r="I58" s="388"/>
      <c r="J58" s="546"/>
      <c r="K58" s="74">
        <v>3</v>
      </c>
      <c r="L58" s="200">
        <v>35.119999999999997</v>
      </c>
      <c r="M58" s="370"/>
      <c r="O58" s="534"/>
      <c r="P58" s="74">
        <v>3</v>
      </c>
      <c r="Q58" s="200">
        <v>20.234000000000002</v>
      </c>
      <c r="R58" s="370"/>
      <c r="S58" s="388"/>
      <c r="T58" s="534"/>
      <c r="U58" s="74">
        <v>3</v>
      </c>
      <c r="V58" s="200">
        <v>13.496</v>
      </c>
      <c r="W58" s="370"/>
      <c r="Z58" s="367" t="s">
        <v>347</v>
      </c>
      <c r="AA58" s="368">
        <v>-12.87</v>
      </c>
      <c r="AB58" s="368" t="s">
        <v>235</v>
      </c>
      <c r="AC58" s="368" t="s">
        <v>13</v>
      </c>
      <c r="AD58" s="368" t="s">
        <v>11</v>
      </c>
      <c r="AE58" s="368" t="s">
        <v>9</v>
      </c>
      <c r="AF58" s="369" t="s">
        <v>60</v>
      </c>
      <c r="AG58" s="355"/>
    </row>
    <row r="59" spans="5:33" s="356" customFormat="1" ht="18" customHeight="1">
      <c r="E59" s="544" t="s">
        <v>520</v>
      </c>
      <c r="F59" s="74">
        <v>1</v>
      </c>
      <c r="G59" s="200">
        <v>26.071000000000002</v>
      </c>
      <c r="H59" s="365">
        <f>AVERAGE(G59:G61)</f>
        <v>17.024666666666668</v>
      </c>
      <c r="I59" s="388"/>
      <c r="J59" s="544" t="s">
        <v>520</v>
      </c>
      <c r="K59" s="74">
        <v>1</v>
      </c>
      <c r="L59" s="200">
        <v>22.753</v>
      </c>
      <c r="M59" s="365">
        <f>AVERAGE(L59:L61)</f>
        <v>29.113333333333333</v>
      </c>
      <c r="O59" s="532" t="s">
        <v>461</v>
      </c>
      <c r="P59" s="74">
        <v>1</v>
      </c>
      <c r="Q59" s="200">
        <v>13.287000000000001</v>
      </c>
      <c r="R59" s="365">
        <f>AVERAGE(Q59:Q61)</f>
        <v>12.519333333333334</v>
      </c>
      <c r="S59" s="388"/>
      <c r="T59" s="532" t="s">
        <v>461</v>
      </c>
      <c r="U59" s="74">
        <v>1</v>
      </c>
      <c r="V59" s="200">
        <v>18.375</v>
      </c>
      <c r="W59" s="365">
        <f>AVERAGE(V59:V61)</f>
        <v>12.606666666666667</v>
      </c>
      <c r="Z59" s="367" t="s">
        <v>347</v>
      </c>
      <c r="AA59" s="368">
        <v>7.1749999999999998</v>
      </c>
      <c r="AB59" s="368" t="s">
        <v>236</v>
      </c>
      <c r="AC59" s="368" t="s">
        <v>13</v>
      </c>
      <c r="AD59" s="368" t="s">
        <v>30</v>
      </c>
      <c r="AE59" s="368">
        <v>2.5000000000000001E-2</v>
      </c>
      <c r="AF59" s="369" t="s">
        <v>63</v>
      </c>
      <c r="AG59" s="355"/>
    </row>
    <row r="60" spans="5:33" s="356" customFormat="1" ht="18" customHeight="1">
      <c r="E60" s="545"/>
      <c r="F60" s="74">
        <v>2</v>
      </c>
      <c r="G60" s="200">
        <v>10.769</v>
      </c>
      <c r="H60" s="370"/>
      <c r="I60" s="388"/>
      <c r="J60" s="545"/>
      <c r="K60" s="74">
        <v>2</v>
      </c>
      <c r="L60" s="200">
        <v>27.847000000000001</v>
      </c>
      <c r="M60" s="370"/>
      <c r="O60" s="533"/>
      <c r="P60" s="74">
        <v>2</v>
      </c>
      <c r="Q60" s="200">
        <v>5.3959999999999999</v>
      </c>
      <c r="R60" s="370"/>
      <c r="S60" s="388"/>
      <c r="T60" s="533"/>
      <c r="U60" s="74">
        <v>2</v>
      </c>
      <c r="V60" s="200">
        <v>10.159000000000001</v>
      </c>
      <c r="W60" s="370"/>
      <c r="Z60" s="367" t="s">
        <v>347</v>
      </c>
      <c r="AA60" s="368">
        <v>7.0220000000000002</v>
      </c>
      <c r="AB60" s="368" t="s">
        <v>237</v>
      </c>
      <c r="AC60" s="368" t="s">
        <v>13</v>
      </c>
      <c r="AD60" s="368" t="s">
        <v>30</v>
      </c>
      <c r="AE60" s="368">
        <v>2.9000000000000001E-2</v>
      </c>
      <c r="AF60" s="369" t="s">
        <v>65</v>
      </c>
      <c r="AG60" s="355"/>
    </row>
    <row r="61" spans="5:33" s="356" customFormat="1" ht="18" customHeight="1">
      <c r="E61" s="546"/>
      <c r="F61" s="74">
        <v>3</v>
      </c>
      <c r="G61" s="200">
        <v>14.234</v>
      </c>
      <c r="H61" s="370"/>
      <c r="I61" s="388"/>
      <c r="J61" s="546"/>
      <c r="K61" s="74">
        <v>3</v>
      </c>
      <c r="L61" s="200">
        <v>36.74</v>
      </c>
      <c r="M61" s="370"/>
      <c r="O61" s="534"/>
      <c r="P61" s="74">
        <v>3</v>
      </c>
      <c r="Q61" s="200">
        <v>18.875</v>
      </c>
      <c r="R61" s="370"/>
      <c r="S61" s="388"/>
      <c r="T61" s="534"/>
      <c r="U61" s="74">
        <v>3</v>
      </c>
      <c r="V61" s="200">
        <v>9.2859999999999996</v>
      </c>
      <c r="W61" s="370"/>
      <c r="Z61" s="367" t="s">
        <v>347</v>
      </c>
      <c r="AA61" s="368">
        <v>20.05</v>
      </c>
      <c r="AB61" s="368" t="s">
        <v>238</v>
      </c>
      <c r="AC61" s="368" t="s">
        <v>13</v>
      </c>
      <c r="AD61" s="368" t="s">
        <v>11</v>
      </c>
      <c r="AE61" s="368" t="s">
        <v>9</v>
      </c>
      <c r="AF61" s="369" t="s">
        <v>67</v>
      </c>
      <c r="AG61" s="355"/>
    </row>
    <row r="62" spans="5:33" s="356" customFormat="1" ht="18" customHeight="1">
      <c r="E62" s="544" t="s">
        <v>521</v>
      </c>
      <c r="F62" s="74">
        <v>1</v>
      </c>
      <c r="G62" s="200">
        <v>10.353</v>
      </c>
      <c r="H62" s="365">
        <f>AVERAGE(G62:G64)</f>
        <v>16.782666666666668</v>
      </c>
      <c r="I62" s="388"/>
      <c r="J62" s="544" t="s">
        <v>521</v>
      </c>
      <c r="K62" s="74">
        <v>1</v>
      </c>
      <c r="L62" s="200">
        <v>28.164999999999999</v>
      </c>
      <c r="M62" s="365">
        <f>AVERAGE(L62:L64)</f>
        <v>30.552000000000003</v>
      </c>
      <c r="O62" s="532" t="s">
        <v>462</v>
      </c>
      <c r="P62" s="74">
        <v>1</v>
      </c>
      <c r="Q62" s="200">
        <v>5.7720000000000002</v>
      </c>
      <c r="R62" s="365">
        <f>AVERAGE(Q62:Q64)</f>
        <v>8.6716666666666669</v>
      </c>
      <c r="S62" s="388"/>
      <c r="T62" s="532" t="s">
        <v>462</v>
      </c>
      <c r="U62" s="74">
        <v>1</v>
      </c>
      <c r="V62" s="200">
        <v>9.2479999999999993</v>
      </c>
      <c r="W62" s="365">
        <f>AVERAGE(V62:V64)</f>
        <v>9.5939999999999994</v>
      </c>
      <c r="Z62" s="367" t="s">
        <v>347</v>
      </c>
      <c r="AA62" s="368">
        <v>19.89</v>
      </c>
      <c r="AB62" s="368" t="s">
        <v>239</v>
      </c>
      <c r="AC62" s="368" t="s">
        <v>13</v>
      </c>
      <c r="AD62" s="368" t="s">
        <v>11</v>
      </c>
      <c r="AE62" s="368" t="s">
        <v>9</v>
      </c>
      <c r="AF62" s="369" t="s">
        <v>69</v>
      </c>
      <c r="AG62" s="355"/>
    </row>
    <row r="63" spans="5:33" s="356" customFormat="1" ht="18" customHeight="1">
      <c r="E63" s="545"/>
      <c r="F63" s="74">
        <v>2</v>
      </c>
      <c r="G63" s="200">
        <v>22.574000000000002</v>
      </c>
      <c r="H63" s="370"/>
      <c r="I63" s="388"/>
      <c r="J63" s="545"/>
      <c r="K63" s="74">
        <v>2</v>
      </c>
      <c r="L63" s="200">
        <v>30.305</v>
      </c>
      <c r="M63" s="389"/>
      <c r="O63" s="533"/>
      <c r="P63" s="74">
        <v>2</v>
      </c>
      <c r="Q63" s="200">
        <v>10.394</v>
      </c>
      <c r="R63" s="389"/>
      <c r="S63" s="388"/>
      <c r="T63" s="533"/>
      <c r="U63" s="74">
        <v>2</v>
      </c>
      <c r="V63" s="200">
        <v>6.5830000000000002</v>
      </c>
      <c r="W63" s="389"/>
      <c r="Z63" s="374" t="s">
        <v>347</v>
      </c>
      <c r="AA63" s="375">
        <v>-0.15310000000000001</v>
      </c>
      <c r="AB63" s="375" t="s">
        <v>240</v>
      </c>
      <c r="AC63" s="375" t="s">
        <v>28</v>
      </c>
      <c r="AD63" s="375" t="s">
        <v>27</v>
      </c>
      <c r="AE63" s="375" t="s">
        <v>75</v>
      </c>
      <c r="AF63" s="376" t="s">
        <v>71</v>
      </c>
      <c r="AG63" s="355"/>
    </row>
    <row r="64" spans="5:33" s="356" customFormat="1" ht="18" customHeight="1">
      <c r="E64" s="546"/>
      <c r="F64" s="74">
        <v>3</v>
      </c>
      <c r="G64" s="200">
        <v>17.420999999999999</v>
      </c>
      <c r="H64" s="370"/>
      <c r="I64" s="388"/>
      <c r="J64" s="546"/>
      <c r="K64" s="74">
        <v>3</v>
      </c>
      <c r="L64" s="200">
        <v>33.186</v>
      </c>
      <c r="M64" s="389"/>
      <c r="O64" s="534"/>
      <c r="P64" s="74">
        <v>3</v>
      </c>
      <c r="Q64" s="200">
        <v>9.8490000000000002</v>
      </c>
      <c r="R64" s="389"/>
      <c r="S64" s="388"/>
      <c r="T64" s="534"/>
      <c r="U64" s="74">
        <v>3</v>
      </c>
      <c r="V64" s="200">
        <v>12.951000000000001</v>
      </c>
      <c r="W64" s="389"/>
      <c r="AG64" s="355"/>
    </row>
    <row r="65" spans="5:33" s="356" customFormat="1" ht="18" customHeight="1">
      <c r="E65" s="544" t="s">
        <v>522</v>
      </c>
      <c r="F65" s="74">
        <v>1</v>
      </c>
      <c r="G65" s="200">
        <v>18.036999999999999</v>
      </c>
      <c r="H65" s="365">
        <f>AVERAGE(G65:G67)</f>
        <v>18.156000000000002</v>
      </c>
      <c r="I65" s="388"/>
      <c r="J65" s="544" t="s">
        <v>522</v>
      </c>
      <c r="K65" s="74">
        <v>1</v>
      </c>
      <c r="L65" s="200">
        <v>34.238</v>
      </c>
      <c r="M65" s="365">
        <f>AVERAGE(L65:L67)</f>
        <v>27.271333333333335</v>
      </c>
      <c r="O65" s="532" t="s">
        <v>460</v>
      </c>
      <c r="P65" s="74">
        <v>1</v>
      </c>
      <c r="Q65" s="200">
        <v>14.913</v>
      </c>
      <c r="R65" s="365">
        <f>AVERAGE(Q65:Q67)</f>
        <v>10.473666666666666</v>
      </c>
      <c r="S65" s="388"/>
      <c r="T65" s="532" t="s">
        <v>460</v>
      </c>
      <c r="U65" s="74">
        <v>1</v>
      </c>
      <c r="V65" s="200">
        <v>13.801</v>
      </c>
      <c r="W65" s="365">
        <f>AVERAGE(V65:V67)</f>
        <v>10.457666666666666</v>
      </c>
      <c r="AG65" s="355"/>
    </row>
    <row r="66" spans="5:33" s="356" customFormat="1" ht="18" customHeight="1">
      <c r="E66" s="545"/>
      <c r="F66" s="74">
        <v>2</v>
      </c>
      <c r="G66" s="200">
        <v>12.952999999999999</v>
      </c>
      <c r="H66" s="389"/>
      <c r="I66" s="388"/>
      <c r="J66" s="545"/>
      <c r="K66" s="74">
        <v>2</v>
      </c>
      <c r="L66" s="200">
        <v>19.096</v>
      </c>
      <c r="M66" s="370"/>
      <c r="O66" s="533"/>
      <c r="P66" s="74">
        <v>2</v>
      </c>
      <c r="Q66" s="200">
        <v>7.3849999999999998</v>
      </c>
      <c r="R66" s="370"/>
      <c r="S66" s="388"/>
      <c r="T66" s="533"/>
      <c r="U66" s="74">
        <v>2</v>
      </c>
      <c r="V66" s="200">
        <v>7.2380000000000004</v>
      </c>
      <c r="W66" s="370"/>
      <c r="AG66" s="355"/>
    </row>
    <row r="67" spans="5:33" s="356" customFormat="1" ht="18" customHeight="1">
      <c r="E67" s="546"/>
      <c r="F67" s="74">
        <v>3</v>
      </c>
      <c r="G67" s="200">
        <v>23.478000000000002</v>
      </c>
      <c r="H67" s="389"/>
      <c r="I67" s="388"/>
      <c r="J67" s="546"/>
      <c r="K67" s="74">
        <v>3</v>
      </c>
      <c r="L67" s="200">
        <v>28.48</v>
      </c>
      <c r="M67" s="370"/>
      <c r="O67" s="534"/>
      <c r="P67" s="74">
        <v>3</v>
      </c>
      <c r="Q67" s="200">
        <v>9.1229999999999993</v>
      </c>
      <c r="R67" s="370"/>
      <c r="S67" s="388"/>
      <c r="T67" s="534"/>
      <c r="U67" s="74">
        <v>3</v>
      </c>
      <c r="V67" s="200">
        <v>10.334</v>
      </c>
      <c r="W67" s="370"/>
    </row>
    <row r="70" spans="5:33" ht="18" customHeight="1">
      <c r="E70" s="392" t="s">
        <v>751</v>
      </c>
      <c r="F70" s="392"/>
      <c r="G70" s="392"/>
      <c r="H70" s="392"/>
      <c r="I70" s="392"/>
      <c r="J70" s="392"/>
      <c r="K70" s="393"/>
      <c r="L70" s="356"/>
      <c r="M70" s="356"/>
      <c r="N70" s="356"/>
      <c r="O70" s="356"/>
      <c r="P70" s="393"/>
      <c r="Q70" s="393"/>
      <c r="R70" s="356"/>
      <c r="S70" s="356"/>
      <c r="T70" s="356"/>
      <c r="U70" s="393"/>
      <c r="V70" s="356"/>
      <c r="W70" s="356"/>
    </row>
    <row r="71" spans="5:33" ht="18" customHeight="1">
      <c r="E71" s="563" t="s">
        <v>168</v>
      </c>
      <c r="F71" s="564"/>
      <c r="G71" s="564"/>
      <c r="H71" s="564"/>
      <c r="I71" s="564"/>
      <c r="J71" s="564"/>
      <c r="K71" s="564"/>
      <c r="L71" s="564"/>
      <c r="M71" s="565"/>
      <c r="N71" s="394"/>
      <c r="O71" s="563" t="s">
        <v>169</v>
      </c>
      <c r="P71" s="564"/>
      <c r="Q71" s="564"/>
      <c r="R71" s="564"/>
      <c r="S71" s="564"/>
      <c r="T71" s="564"/>
      <c r="U71" s="564"/>
      <c r="V71" s="564"/>
      <c r="W71" s="565"/>
    </row>
    <row r="72" spans="5:33" ht="18" customHeight="1">
      <c r="E72" s="566" t="s">
        <v>352</v>
      </c>
      <c r="F72" s="567"/>
      <c r="G72" s="567"/>
      <c r="H72" s="568"/>
      <c r="I72" s="356"/>
      <c r="J72" s="566" t="s">
        <v>353</v>
      </c>
      <c r="K72" s="567"/>
      <c r="L72" s="567"/>
      <c r="M72" s="568"/>
      <c r="N72" s="356"/>
      <c r="O72" s="566" t="s">
        <v>352</v>
      </c>
      <c r="P72" s="567"/>
      <c r="Q72" s="567"/>
      <c r="R72" s="568"/>
      <c r="S72" s="356"/>
      <c r="T72" s="566" t="s">
        <v>353</v>
      </c>
      <c r="U72" s="567"/>
      <c r="V72" s="567"/>
      <c r="W72" s="568"/>
      <c r="Z72" s="361" t="s">
        <v>72</v>
      </c>
      <c r="AA72" s="362">
        <v>1</v>
      </c>
      <c r="AB72" s="362"/>
      <c r="AC72" s="362"/>
      <c r="AD72" s="362"/>
      <c r="AE72" s="362"/>
      <c r="AF72" s="363"/>
    </row>
    <row r="73" spans="5:33" ht="18" customHeight="1">
      <c r="E73" s="384" t="s">
        <v>1</v>
      </c>
      <c r="F73" s="385" t="s">
        <v>2</v>
      </c>
      <c r="G73" s="385" t="s">
        <v>16</v>
      </c>
      <c r="H73" s="384" t="s">
        <v>3</v>
      </c>
      <c r="I73" s="384"/>
      <c r="J73" s="384" t="s">
        <v>1</v>
      </c>
      <c r="K73" s="385" t="s">
        <v>2</v>
      </c>
      <c r="L73" s="385" t="s">
        <v>16</v>
      </c>
      <c r="M73" s="384" t="s">
        <v>3</v>
      </c>
      <c r="N73" s="356"/>
      <c r="O73" s="384" t="s">
        <v>1</v>
      </c>
      <c r="P73" s="385" t="s">
        <v>2</v>
      </c>
      <c r="Q73" s="385" t="s">
        <v>16</v>
      </c>
      <c r="R73" s="384" t="s">
        <v>3</v>
      </c>
      <c r="S73" s="384"/>
      <c r="T73" s="384" t="s">
        <v>1</v>
      </c>
      <c r="U73" s="385" t="s">
        <v>2</v>
      </c>
      <c r="V73" s="385" t="s">
        <v>16</v>
      </c>
      <c r="W73" s="384" t="s">
        <v>3</v>
      </c>
      <c r="Z73" s="367" t="s">
        <v>51</v>
      </c>
      <c r="AA73" s="368">
        <v>6</v>
      </c>
      <c r="AB73" s="368"/>
      <c r="AC73" s="368"/>
      <c r="AD73" s="368"/>
      <c r="AE73" s="368"/>
      <c r="AF73" s="369"/>
    </row>
    <row r="74" spans="5:33" ht="18" customHeight="1">
      <c r="E74" s="544" t="s">
        <v>518</v>
      </c>
      <c r="F74" s="74">
        <v>1</v>
      </c>
      <c r="G74" s="389">
        <v>2.3069999999999999</v>
      </c>
      <c r="H74" s="389">
        <f>AVERAGE(G74:G76)</f>
        <v>2.9450000000000003</v>
      </c>
      <c r="I74" s="211"/>
      <c r="J74" s="544" t="s">
        <v>518</v>
      </c>
      <c r="K74" s="74">
        <v>1</v>
      </c>
      <c r="L74" s="389">
        <v>1.962</v>
      </c>
      <c r="M74" s="389">
        <f>AVERAGE(L74:L76)</f>
        <v>2.954333333333333</v>
      </c>
      <c r="N74" s="356"/>
      <c r="O74" s="532" t="s">
        <v>459</v>
      </c>
      <c r="P74" s="74">
        <v>1</v>
      </c>
      <c r="Q74" s="389">
        <v>9.5190000000000001</v>
      </c>
      <c r="R74" s="389">
        <f>AVERAGE(Q74:Q76)</f>
        <v>11.841333333333333</v>
      </c>
      <c r="S74" s="211"/>
      <c r="T74" s="532" t="s">
        <v>459</v>
      </c>
      <c r="U74" s="74">
        <v>1</v>
      </c>
      <c r="V74" s="389">
        <v>15.756</v>
      </c>
      <c r="W74" s="389">
        <f>AVERAGE(V74:V76)</f>
        <v>12.324</v>
      </c>
      <c r="Z74" s="367" t="s">
        <v>52</v>
      </c>
      <c r="AA74" s="368">
        <v>0.05</v>
      </c>
      <c r="AB74" s="368"/>
      <c r="AC74" s="368"/>
      <c r="AD74" s="368"/>
      <c r="AE74" s="368"/>
      <c r="AF74" s="369"/>
    </row>
    <row r="75" spans="5:33" ht="18" customHeight="1">
      <c r="E75" s="545"/>
      <c r="F75" s="74">
        <v>2</v>
      </c>
      <c r="G75" s="389">
        <v>5.2240000000000002</v>
      </c>
      <c r="H75" s="389"/>
      <c r="I75" s="213"/>
      <c r="J75" s="545"/>
      <c r="K75" s="74">
        <v>2</v>
      </c>
      <c r="L75" s="389">
        <v>2.6579999999999999</v>
      </c>
      <c r="M75" s="389"/>
      <c r="N75" s="356"/>
      <c r="O75" s="533"/>
      <c r="P75" s="74">
        <v>2</v>
      </c>
      <c r="Q75" s="389">
        <v>15.577</v>
      </c>
      <c r="R75" s="389"/>
      <c r="S75" s="213"/>
      <c r="T75" s="533"/>
      <c r="U75" s="74">
        <v>2</v>
      </c>
      <c r="V75" s="389">
        <v>13.972</v>
      </c>
      <c r="W75" s="389"/>
      <c r="Z75" s="367"/>
      <c r="AA75" s="368"/>
      <c r="AB75" s="368"/>
      <c r="AC75" s="368"/>
      <c r="AD75" s="368"/>
      <c r="AE75" s="368"/>
      <c r="AF75" s="369"/>
    </row>
    <row r="76" spans="5:33" ht="18" customHeight="1">
      <c r="E76" s="546"/>
      <c r="F76" s="74">
        <v>3</v>
      </c>
      <c r="G76" s="389">
        <v>1.304</v>
      </c>
      <c r="H76" s="389"/>
      <c r="I76" s="213"/>
      <c r="J76" s="546"/>
      <c r="K76" s="74">
        <v>3</v>
      </c>
      <c r="L76" s="389">
        <v>4.2430000000000003</v>
      </c>
      <c r="M76" s="389"/>
      <c r="N76" s="356"/>
      <c r="O76" s="534"/>
      <c r="P76" s="74">
        <v>3</v>
      </c>
      <c r="Q76" s="389">
        <v>10.428000000000001</v>
      </c>
      <c r="R76" s="389"/>
      <c r="S76" s="213"/>
      <c r="T76" s="534"/>
      <c r="U76" s="74">
        <v>3</v>
      </c>
      <c r="V76" s="389">
        <v>7.2439999999999998</v>
      </c>
      <c r="W76" s="389"/>
      <c r="Z76" s="367" t="s">
        <v>53</v>
      </c>
      <c r="AA76" s="368" t="s">
        <v>54</v>
      </c>
      <c r="AB76" s="368" t="s">
        <v>55</v>
      </c>
      <c r="AC76" s="368" t="s">
        <v>56</v>
      </c>
      <c r="AD76" s="368" t="s">
        <v>57</v>
      </c>
      <c r="AE76" s="368" t="s">
        <v>58</v>
      </c>
      <c r="AF76" s="369"/>
    </row>
    <row r="77" spans="5:33" ht="18" customHeight="1">
      <c r="E77" s="544" t="s">
        <v>519</v>
      </c>
      <c r="F77" s="74">
        <v>1</v>
      </c>
      <c r="G77" s="389">
        <v>6.2089999999999996</v>
      </c>
      <c r="H77" s="389">
        <f>AVERAGE(G77:G79)</f>
        <v>6.1480000000000006</v>
      </c>
      <c r="I77" s="213"/>
      <c r="J77" s="544" t="s">
        <v>519</v>
      </c>
      <c r="K77" s="74">
        <v>1</v>
      </c>
      <c r="L77" s="389">
        <v>2.6150000000000002</v>
      </c>
      <c r="M77" s="389">
        <f>AVERAGE(L77:L79)</f>
        <v>2.4796666666666667</v>
      </c>
      <c r="N77" s="356"/>
      <c r="O77" s="532" t="s">
        <v>463</v>
      </c>
      <c r="P77" s="74">
        <v>1</v>
      </c>
      <c r="Q77" s="389">
        <v>9.9380000000000006</v>
      </c>
      <c r="R77" s="389">
        <f>AVERAGE(Q77:Q79)</f>
        <v>13.522666666666666</v>
      </c>
      <c r="S77" s="213"/>
      <c r="T77" s="532" t="s">
        <v>463</v>
      </c>
      <c r="U77" s="74">
        <v>1</v>
      </c>
      <c r="V77" s="389">
        <v>6.9630000000000001</v>
      </c>
      <c r="W77" s="389">
        <f>AVERAGE(V77:V79)</f>
        <v>9.3843333333333323</v>
      </c>
      <c r="Z77" s="367" t="s">
        <v>347</v>
      </c>
      <c r="AA77" s="368">
        <v>1.9810000000000001</v>
      </c>
      <c r="AB77" s="368" t="s">
        <v>700</v>
      </c>
      <c r="AC77" s="368" t="s">
        <v>28</v>
      </c>
      <c r="AD77" s="368" t="s">
        <v>27</v>
      </c>
      <c r="AE77" s="368">
        <v>0.48</v>
      </c>
      <c r="AF77" s="369" t="s">
        <v>60</v>
      </c>
    </row>
    <row r="78" spans="5:33" ht="18" customHeight="1">
      <c r="E78" s="545"/>
      <c r="F78" s="74">
        <v>2</v>
      </c>
      <c r="G78" s="389">
        <v>4.8120000000000003</v>
      </c>
      <c r="H78" s="389"/>
      <c r="I78" s="213"/>
      <c r="J78" s="545"/>
      <c r="K78" s="74">
        <v>2</v>
      </c>
      <c r="L78" s="389">
        <v>2.9950000000000001</v>
      </c>
      <c r="M78" s="389"/>
      <c r="N78" s="356"/>
      <c r="O78" s="533"/>
      <c r="P78" s="74">
        <v>2</v>
      </c>
      <c r="Q78" s="389">
        <v>13.420999999999999</v>
      </c>
      <c r="R78" s="397"/>
      <c r="S78" s="213"/>
      <c r="T78" s="533"/>
      <c r="U78" s="74">
        <v>2</v>
      </c>
      <c r="V78" s="389">
        <v>11.997</v>
      </c>
      <c r="W78" s="389"/>
      <c r="Z78" s="367" t="s">
        <v>347</v>
      </c>
      <c r="AA78" s="368">
        <v>-10.1</v>
      </c>
      <c r="AB78" s="368" t="s">
        <v>701</v>
      </c>
      <c r="AC78" s="368" t="s">
        <v>13</v>
      </c>
      <c r="AD78" s="368" t="s">
        <v>11</v>
      </c>
      <c r="AE78" s="368" t="s">
        <v>9</v>
      </c>
      <c r="AF78" s="369" t="s">
        <v>63</v>
      </c>
    </row>
    <row r="79" spans="5:33" ht="18" customHeight="1">
      <c r="E79" s="546"/>
      <c r="F79" s="74">
        <v>3</v>
      </c>
      <c r="G79" s="389">
        <v>7.423</v>
      </c>
      <c r="H79" s="389"/>
      <c r="I79" s="213"/>
      <c r="J79" s="546"/>
      <c r="K79" s="74">
        <v>3</v>
      </c>
      <c r="L79" s="389">
        <v>1.829</v>
      </c>
      <c r="M79" s="389"/>
      <c r="N79" s="356"/>
      <c r="O79" s="534"/>
      <c r="P79" s="74">
        <v>3</v>
      </c>
      <c r="Q79" s="389">
        <v>17.209</v>
      </c>
      <c r="R79" s="397"/>
      <c r="S79" s="213"/>
      <c r="T79" s="534"/>
      <c r="U79" s="74">
        <v>3</v>
      </c>
      <c r="V79" s="389">
        <v>9.1929999999999996</v>
      </c>
      <c r="W79" s="389"/>
      <c r="Z79" s="367" t="s">
        <v>347</v>
      </c>
      <c r="AA79" s="368">
        <v>-8.8249999999999993</v>
      </c>
      <c r="AB79" s="368" t="s">
        <v>702</v>
      </c>
      <c r="AC79" s="368" t="s">
        <v>13</v>
      </c>
      <c r="AD79" s="368" t="s">
        <v>11</v>
      </c>
      <c r="AE79" s="368" t="s">
        <v>9</v>
      </c>
      <c r="AF79" s="369" t="s">
        <v>65</v>
      </c>
    </row>
    <row r="80" spans="5:33" ht="18" customHeight="1">
      <c r="E80" s="544" t="s">
        <v>520</v>
      </c>
      <c r="F80" s="74">
        <v>1</v>
      </c>
      <c r="G80" s="389">
        <v>6.9080000000000004</v>
      </c>
      <c r="H80" s="389">
        <f>AVERAGE(G80:G82)</f>
        <v>4.6036666666666664</v>
      </c>
      <c r="I80" s="213"/>
      <c r="J80" s="544" t="s">
        <v>520</v>
      </c>
      <c r="K80" s="74">
        <v>1</v>
      </c>
      <c r="L80" s="389">
        <v>4.726</v>
      </c>
      <c r="M80" s="389">
        <f>AVERAGE(L80:L82)</f>
        <v>2.2276666666666665</v>
      </c>
      <c r="N80" s="356"/>
      <c r="O80" s="532" t="s">
        <v>461</v>
      </c>
      <c r="P80" s="74">
        <v>1</v>
      </c>
      <c r="Q80" s="389">
        <v>13.242000000000001</v>
      </c>
      <c r="R80" s="389">
        <f>AVERAGE(Q80:Q82)</f>
        <v>18.854666666666663</v>
      </c>
      <c r="S80" s="213"/>
      <c r="T80" s="532" t="s">
        <v>461</v>
      </c>
      <c r="U80" s="74">
        <v>1</v>
      </c>
      <c r="V80" s="389">
        <v>13.895</v>
      </c>
      <c r="W80" s="389">
        <f>AVERAGE(V80:V82)</f>
        <v>17.870999999999999</v>
      </c>
      <c r="Z80" s="367" t="s">
        <v>347</v>
      </c>
      <c r="AA80" s="368">
        <v>-12.08</v>
      </c>
      <c r="AB80" s="368" t="s">
        <v>703</v>
      </c>
      <c r="AC80" s="368" t="s">
        <v>13</v>
      </c>
      <c r="AD80" s="368" t="s">
        <v>11</v>
      </c>
      <c r="AE80" s="368" t="s">
        <v>9</v>
      </c>
      <c r="AF80" s="369" t="s">
        <v>67</v>
      </c>
    </row>
    <row r="81" spans="5:32" ht="18" customHeight="1">
      <c r="E81" s="545"/>
      <c r="F81" s="74">
        <v>2</v>
      </c>
      <c r="G81" s="389">
        <v>5.6639999999999997</v>
      </c>
      <c r="H81" s="389"/>
      <c r="I81" s="213"/>
      <c r="J81" s="545"/>
      <c r="K81" s="74">
        <v>2</v>
      </c>
      <c r="L81" s="389">
        <v>0.94299999999999995</v>
      </c>
      <c r="M81" s="389"/>
      <c r="N81" s="356"/>
      <c r="O81" s="533"/>
      <c r="P81" s="74">
        <v>2</v>
      </c>
      <c r="Q81" s="389">
        <v>24.292999999999999</v>
      </c>
      <c r="R81" s="389"/>
      <c r="S81" s="213"/>
      <c r="T81" s="533"/>
      <c r="U81" s="74">
        <v>2</v>
      </c>
      <c r="V81" s="389">
        <v>16.773</v>
      </c>
      <c r="W81" s="389"/>
      <c r="Z81" s="367" t="s">
        <v>347</v>
      </c>
      <c r="AA81" s="368">
        <v>-10.81</v>
      </c>
      <c r="AB81" s="368" t="s">
        <v>704</v>
      </c>
      <c r="AC81" s="368" t="s">
        <v>13</v>
      </c>
      <c r="AD81" s="368" t="s">
        <v>11</v>
      </c>
      <c r="AE81" s="368" t="s">
        <v>9</v>
      </c>
      <c r="AF81" s="369" t="s">
        <v>69</v>
      </c>
    </row>
    <row r="82" spans="5:32" ht="18" customHeight="1">
      <c r="E82" s="546"/>
      <c r="F82" s="74">
        <v>3</v>
      </c>
      <c r="G82" s="389">
        <v>1.2390000000000001</v>
      </c>
      <c r="H82" s="389"/>
      <c r="I82" s="213"/>
      <c r="J82" s="546"/>
      <c r="K82" s="74">
        <v>3</v>
      </c>
      <c r="L82" s="389">
        <v>1.014</v>
      </c>
      <c r="M82" s="389"/>
      <c r="N82" s="356"/>
      <c r="O82" s="534"/>
      <c r="P82" s="74">
        <v>3</v>
      </c>
      <c r="Q82" s="389">
        <v>19.029</v>
      </c>
      <c r="R82" s="389"/>
      <c r="S82" s="213"/>
      <c r="T82" s="534"/>
      <c r="U82" s="74">
        <v>3</v>
      </c>
      <c r="V82" s="389">
        <v>22.945</v>
      </c>
      <c r="W82" s="389"/>
      <c r="Z82" s="374" t="s">
        <v>347</v>
      </c>
      <c r="AA82" s="375">
        <v>1.278</v>
      </c>
      <c r="AB82" s="375" t="s">
        <v>705</v>
      </c>
      <c r="AC82" s="375" t="s">
        <v>28</v>
      </c>
      <c r="AD82" s="375" t="s">
        <v>27</v>
      </c>
      <c r="AE82" s="375">
        <v>0.78100000000000003</v>
      </c>
      <c r="AF82" s="376" t="s">
        <v>71</v>
      </c>
    </row>
    <row r="83" spans="5:32" ht="18" customHeight="1">
      <c r="E83" s="544" t="s">
        <v>521</v>
      </c>
      <c r="F83" s="74">
        <v>1</v>
      </c>
      <c r="G83" s="389">
        <v>3.3929999999999998</v>
      </c>
      <c r="H83" s="389">
        <f>AVERAGE(G83:G85)</f>
        <v>5.2826666666666666</v>
      </c>
      <c r="I83" s="213"/>
      <c r="J83" s="544" t="s">
        <v>521</v>
      </c>
      <c r="K83" s="74">
        <v>1</v>
      </c>
      <c r="L83" s="389">
        <v>3.536</v>
      </c>
      <c r="M83" s="389">
        <f>AVERAGE(L83:L85)</f>
        <v>2.4236666666666666</v>
      </c>
      <c r="N83" s="356"/>
      <c r="O83" s="532" t="s">
        <v>462</v>
      </c>
      <c r="P83" s="74">
        <v>1</v>
      </c>
      <c r="Q83" s="389">
        <v>17.898</v>
      </c>
      <c r="R83" s="389">
        <f>AVERAGE(Q83:Q85)</f>
        <v>15.401666666666666</v>
      </c>
      <c r="S83" s="213"/>
      <c r="T83" s="532" t="s">
        <v>462</v>
      </c>
      <c r="U83" s="74">
        <v>1</v>
      </c>
      <c r="V83" s="389">
        <v>13.727</v>
      </c>
      <c r="W83" s="389">
        <f>AVERAGE(V83:V85)</f>
        <v>14.718333333333334</v>
      </c>
    </row>
    <row r="84" spans="5:32" ht="18" customHeight="1">
      <c r="E84" s="545"/>
      <c r="F84" s="74">
        <v>2</v>
      </c>
      <c r="G84" s="389">
        <v>4.6120000000000001</v>
      </c>
      <c r="H84" s="389"/>
      <c r="I84" s="213"/>
      <c r="J84" s="545"/>
      <c r="K84" s="74">
        <v>2</v>
      </c>
      <c r="L84" s="389">
        <v>2.173</v>
      </c>
      <c r="M84" s="389"/>
      <c r="N84" s="356"/>
      <c r="O84" s="533"/>
      <c r="P84" s="74">
        <v>2</v>
      </c>
      <c r="Q84" s="389">
        <v>10.223000000000001</v>
      </c>
      <c r="R84" s="389"/>
      <c r="S84" s="213"/>
      <c r="T84" s="533"/>
      <c r="U84" s="74">
        <v>2</v>
      </c>
      <c r="V84" s="389">
        <v>10.561</v>
      </c>
      <c r="W84" s="389"/>
    </row>
    <row r="85" spans="5:32" ht="18" customHeight="1">
      <c r="E85" s="546"/>
      <c r="F85" s="74">
        <v>3</v>
      </c>
      <c r="G85" s="389">
        <v>7.843</v>
      </c>
      <c r="H85" s="389"/>
      <c r="I85" s="213"/>
      <c r="J85" s="546"/>
      <c r="K85" s="74">
        <v>3</v>
      </c>
      <c r="L85" s="389">
        <v>1.5620000000000001</v>
      </c>
      <c r="M85" s="389"/>
      <c r="N85" s="356"/>
      <c r="O85" s="534"/>
      <c r="P85" s="74">
        <v>3</v>
      </c>
      <c r="Q85" s="389">
        <v>18.084</v>
      </c>
      <c r="R85" s="389"/>
      <c r="S85" s="213"/>
      <c r="T85" s="534"/>
      <c r="U85" s="74">
        <v>3</v>
      </c>
      <c r="V85" s="389">
        <v>19.867000000000001</v>
      </c>
      <c r="W85" s="389"/>
    </row>
    <row r="86" spans="5:32" ht="18" customHeight="1">
      <c r="E86" s="544" t="s">
        <v>522</v>
      </c>
      <c r="F86" s="74">
        <v>1</v>
      </c>
      <c r="G86" s="389">
        <v>2.931</v>
      </c>
      <c r="H86" s="389">
        <f>AVERAGE(G86:G88)</f>
        <v>4.3193333333333337</v>
      </c>
      <c r="I86" s="213"/>
      <c r="J86" s="544" t="s">
        <v>522</v>
      </c>
      <c r="K86" s="74">
        <v>1</v>
      </c>
      <c r="L86" s="389">
        <v>2.0960000000000001</v>
      </c>
      <c r="M86" s="389">
        <f>AVERAGE(L86:L88)</f>
        <v>3.31</v>
      </c>
      <c r="N86" s="356"/>
      <c r="O86" s="532" t="s">
        <v>460</v>
      </c>
      <c r="P86" s="74">
        <v>1</v>
      </c>
      <c r="Q86" s="389">
        <v>15.124000000000001</v>
      </c>
      <c r="R86" s="389">
        <f>AVERAGE(Q86:Q88)</f>
        <v>14.192333333333332</v>
      </c>
      <c r="S86" s="213"/>
      <c r="T86" s="532" t="s">
        <v>460</v>
      </c>
      <c r="U86" s="74">
        <v>1</v>
      </c>
      <c r="V86" s="389">
        <v>15.015000000000001</v>
      </c>
      <c r="W86" s="389">
        <f>AVERAGE(V86:V88)</f>
        <v>13.127000000000001</v>
      </c>
    </row>
    <row r="87" spans="5:32" ht="18" customHeight="1">
      <c r="E87" s="545"/>
      <c r="F87" s="74">
        <v>2</v>
      </c>
      <c r="G87" s="389">
        <v>5.2450000000000001</v>
      </c>
      <c r="H87" s="389"/>
      <c r="I87" s="213"/>
      <c r="J87" s="545"/>
      <c r="K87" s="74">
        <v>2</v>
      </c>
      <c r="L87" s="389">
        <v>4.4779999999999998</v>
      </c>
      <c r="M87" s="389"/>
      <c r="N87" s="356"/>
      <c r="O87" s="533"/>
      <c r="P87" s="74">
        <v>2</v>
      </c>
      <c r="Q87" s="389">
        <v>13.35</v>
      </c>
      <c r="R87" s="389"/>
      <c r="S87" s="213"/>
      <c r="T87" s="533"/>
      <c r="U87" s="74">
        <v>2</v>
      </c>
      <c r="V87" s="389">
        <v>13.225</v>
      </c>
      <c r="W87" s="389"/>
    </row>
    <row r="88" spans="5:32" ht="18" customHeight="1">
      <c r="E88" s="546"/>
      <c r="F88" s="74">
        <v>3</v>
      </c>
      <c r="G88" s="389">
        <v>4.782</v>
      </c>
      <c r="H88" s="389"/>
      <c r="I88" s="213"/>
      <c r="J88" s="546"/>
      <c r="K88" s="74">
        <v>3</v>
      </c>
      <c r="L88" s="389">
        <v>3.3559999999999999</v>
      </c>
      <c r="M88" s="389"/>
      <c r="N88" s="356"/>
      <c r="O88" s="534"/>
      <c r="P88" s="74">
        <v>3</v>
      </c>
      <c r="Q88" s="389">
        <v>14.103</v>
      </c>
      <c r="R88" s="389"/>
      <c r="S88" s="213"/>
      <c r="T88" s="534"/>
      <c r="U88" s="74">
        <v>3</v>
      </c>
      <c r="V88" s="389">
        <v>11.141</v>
      </c>
      <c r="W88" s="389"/>
    </row>
  </sheetData>
  <mergeCells count="106">
    <mergeCell ref="E86:E88"/>
    <mergeCell ref="J86:J88"/>
    <mergeCell ref="O86:O88"/>
    <mergeCell ref="T86:T88"/>
    <mergeCell ref="E80:E82"/>
    <mergeCell ref="J80:J82"/>
    <mergeCell ref="O80:O82"/>
    <mergeCell ref="T80:T82"/>
    <mergeCell ref="E83:E85"/>
    <mergeCell ref="J83:J85"/>
    <mergeCell ref="O83:O85"/>
    <mergeCell ref="T83:T85"/>
    <mergeCell ref="E32:E34"/>
    <mergeCell ref="J32:J34"/>
    <mergeCell ref="O32:O34"/>
    <mergeCell ref="T32:T34"/>
    <mergeCell ref="E35:E37"/>
    <mergeCell ref="J35:J37"/>
    <mergeCell ref="O35:O37"/>
    <mergeCell ref="T35:T37"/>
    <mergeCell ref="E77:E79"/>
    <mergeCell ref="J77:J79"/>
    <mergeCell ref="O77:O79"/>
    <mergeCell ref="T77:T79"/>
    <mergeCell ref="E71:M71"/>
    <mergeCell ref="O71:W71"/>
    <mergeCell ref="E72:H72"/>
    <mergeCell ref="J72:M72"/>
    <mergeCell ref="O72:R72"/>
    <mergeCell ref="T72:W72"/>
    <mergeCell ref="E74:E76"/>
    <mergeCell ref="J74:J76"/>
    <mergeCell ref="O74:O76"/>
    <mergeCell ref="T74:T76"/>
    <mergeCell ref="E38:E40"/>
    <mergeCell ref="J38:J40"/>
    <mergeCell ref="O38:O40"/>
    <mergeCell ref="T38:T40"/>
    <mergeCell ref="E41:E43"/>
    <mergeCell ref="E6:L6"/>
    <mergeCell ref="E10:E12"/>
    <mergeCell ref="J13:J15"/>
    <mergeCell ref="O13:O15"/>
    <mergeCell ref="T13:T15"/>
    <mergeCell ref="E7:M7"/>
    <mergeCell ref="O7:W7"/>
    <mergeCell ref="E8:H8"/>
    <mergeCell ref="J8:M8"/>
    <mergeCell ref="O8:R8"/>
    <mergeCell ref="T8:W8"/>
    <mergeCell ref="J10:J12"/>
    <mergeCell ref="O10:O12"/>
    <mergeCell ref="T10:T12"/>
    <mergeCell ref="E13:E15"/>
    <mergeCell ref="E16:E18"/>
    <mergeCell ref="J16:J18"/>
    <mergeCell ref="O16:O18"/>
    <mergeCell ref="T16:T18"/>
    <mergeCell ref="E19:E21"/>
    <mergeCell ref="J19:J21"/>
    <mergeCell ref="O19:O21"/>
    <mergeCell ref="E30:H30"/>
    <mergeCell ref="J30:M30"/>
    <mergeCell ref="O30:R30"/>
    <mergeCell ref="T30:W30"/>
    <mergeCell ref="T19:T21"/>
    <mergeCell ref="E22:E24"/>
    <mergeCell ref="J22:J24"/>
    <mergeCell ref="O22:O24"/>
    <mergeCell ref="T22:T24"/>
    <mergeCell ref="E29:M29"/>
    <mergeCell ref="O29:W29"/>
    <mergeCell ref="J41:J43"/>
    <mergeCell ref="O41:O43"/>
    <mergeCell ref="T41:T43"/>
    <mergeCell ref="E44:E46"/>
    <mergeCell ref="J44:J46"/>
    <mergeCell ref="O44:O46"/>
    <mergeCell ref="T44:T46"/>
    <mergeCell ref="T47:T48"/>
    <mergeCell ref="E50:M50"/>
    <mergeCell ref="O50:W50"/>
    <mergeCell ref="E51:H51"/>
    <mergeCell ref="J51:M51"/>
    <mergeCell ref="O51:R51"/>
    <mergeCell ref="T51:W51"/>
    <mergeCell ref="T53:T55"/>
    <mergeCell ref="E56:E58"/>
    <mergeCell ref="J56:J58"/>
    <mergeCell ref="O56:O58"/>
    <mergeCell ref="T56:T58"/>
    <mergeCell ref="E53:E55"/>
    <mergeCell ref="J53:J55"/>
    <mergeCell ref="O53:O55"/>
    <mergeCell ref="E65:E67"/>
    <mergeCell ref="J65:J67"/>
    <mergeCell ref="O65:O67"/>
    <mergeCell ref="T65:T67"/>
    <mergeCell ref="E59:E61"/>
    <mergeCell ref="J59:J61"/>
    <mergeCell ref="O59:O61"/>
    <mergeCell ref="T59:T61"/>
    <mergeCell ref="E62:E64"/>
    <mergeCell ref="J62:J64"/>
    <mergeCell ref="O62:O64"/>
    <mergeCell ref="T62:T64"/>
  </mergeCells>
  <pageMargins left="0.7" right="0.7" top="0.75" bottom="0.75" header="0.3" footer="0.3"/>
  <pageSetup scale="3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D38F-0465-2C49-B572-66145A73F164}">
  <sheetPr>
    <pageSetUpPr fitToPage="1"/>
  </sheetPr>
  <dimension ref="A2:AH72"/>
  <sheetViews>
    <sheetView topLeftCell="Q58" zoomScale="19" zoomScaleNormal="318" workbookViewId="0">
      <selection activeCell="AY154" sqref="AY154"/>
    </sheetView>
  </sheetViews>
  <sheetFormatPr baseColWidth="10" defaultRowHeight="18" customHeight="1"/>
  <cols>
    <col min="1" max="1" width="10.83203125" style="23"/>
    <col min="2" max="2" width="15.33203125" style="23" customWidth="1"/>
    <col min="3" max="3" width="19.33203125" style="194" customWidth="1"/>
    <col min="4" max="4" width="15.83203125" style="23" customWidth="1"/>
    <col min="5" max="5" width="13" style="23" bestFit="1" customWidth="1"/>
    <col min="6" max="6" width="20.83203125" style="23" customWidth="1"/>
    <col min="7" max="7" width="14.6640625" style="23" customWidth="1"/>
    <col min="8" max="8" width="18.5" style="23" customWidth="1"/>
    <col min="9" max="9" width="16.6640625" style="23" customWidth="1"/>
    <col min="10" max="10" width="13" style="23" bestFit="1" customWidth="1"/>
    <col min="11" max="11" width="18" style="23" customWidth="1"/>
    <col min="12" max="12" width="10.83203125" style="23"/>
    <col min="13" max="14" width="11" style="23" bestFit="1" customWidth="1"/>
    <col min="15" max="16" width="11.5" style="23" bestFit="1" customWidth="1"/>
    <col min="17" max="17" width="15.5" style="23" customWidth="1"/>
    <col min="18" max="19" width="11" style="23" bestFit="1" customWidth="1"/>
    <col min="20" max="21" width="11.5" style="23" bestFit="1" customWidth="1"/>
    <col min="22" max="22" width="16.83203125" style="23" customWidth="1"/>
    <col min="23" max="16384" width="10.83203125" style="23"/>
  </cols>
  <sheetData>
    <row r="2" spans="3:19" ht="18" customHeight="1">
      <c r="C2" s="452" t="s">
        <v>308</v>
      </c>
      <c r="D2" s="452"/>
      <c r="E2" s="452"/>
      <c r="F2" s="452"/>
      <c r="K2" s="231"/>
      <c r="L2" s="231"/>
      <c r="M2" s="231"/>
      <c r="N2" s="231"/>
      <c r="O2" s="231"/>
      <c r="P2" s="231"/>
      <c r="Q2" s="231"/>
      <c r="R2" s="231"/>
    </row>
    <row r="3" spans="3:19" ht="18" customHeight="1">
      <c r="C3" s="23"/>
      <c r="D3" s="194"/>
      <c r="K3" s="10" t="s">
        <v>4</v>
      </c>
      <c r="L3" s="12" t="s">
        <v>367</v>
      </c>
      <c r="M3" s="242"/>
      <c r="N3" s="243"/>
      <c r="O3" s="232"/>
      <c r="P3" s="232"/>
      <c r="Q3" s="232"/>
      <c r="R3" s="159"/>
      <c r="S3" s="218"/>
    </row>
    <row r="4" spans="3:19" ht="18" customHeight="1">
      <c r="D4" s="195"/>
      <c r="E4" s="458" t="s">
        <v>0</v>
      </c>
      <c r="F4" s="459"/>
      <c r="G4" s="460" t="s">
        <v>343</v>
      </c>
      <c r="H4" s="460"/>
      <c r="K4" s="5"/>
      <c r="L4" s="13"/>
      <c r="M4" s="159"/>
      <c r="N4" s="244"/>
      <c r="O4" s="232"/>
      <c r="P4" s="232"/>
      <c r="Q4" s="232"/>
      <c r="R4" s="159"/>
      <c r="S4" s="218"/>
    </row>
    <row r="5" spans="3:19" ht="18" customHeight="1">
      <c r="D5" s="196"/>
      <c r="E5" s="197" t="s">
        <v>1</v>
      </c>
      <c r="F5" s="198" t="s">
        <v>16</v>
      </c>
      <c r="G5" s="198" t="s">
        <v>1</v>
      </c>
      <c r="H5" s="198" t="s">
        <v>16</v>
      </c>
      <c r="K5" s="5" t="s">
        <v>5</v>
      </c>
      <c r="L5" s="13" t="s">
        <v>343</v>
      </c>
      <c r="M5" s="159"/>
      <c r="N5" s="244"/>
      <c r="O5" s="232"/>
      <c r="P5" s="232"/>
      <c r="Q5" s="232"/>
      <c r="R5" s="159"/>
      <c r="S5" s="218"/>
    </row>
    <row r="6" spans="3:19" ht="18" customHeight="1">
      <c r="C6" s="453" t="s">
        <v>37</v>
      </c>
      <c r="D6" s="454" t="s">
        <v>165</v>
      </c>
      <c r="E6" s="238">
        <v>1</v>
      </c>
      <c r="F6" s="238" t="s">
        <v>554</v>
      </c>
      <c r="G6" s="238">
        <v>1</v>
      </c>
      <c r="H6" s="63" t="s">
        <v>560</v>
      </c>
      <c r="K6" s="5" t="s">
        <v>6</v>
      </c>
      <c r="L6" s="13" t="s">
        <v>6</v>
      </c>
      <c r="M6" s="159"/>
      <c r="N6" s="244"/>
      <c r="O6" s="232"/>
      <c r="P6" s="232"/>
      <c r="Q6" s="232"/>
      <c r="R6" s="159"/>
      <c r="S6" s="218"/>
    </row>
    <row r="7" spans="3:19" ht="18" customHeight="1">
      <c r="C7" s="453"/>
      <c r="D7" s="455"/>
      <c r="E7" s="238">
        <v>2</v>
      </c>
      <c r="F7" s="238" t="s">
        <v>555</v>
      </c>
      <c r="G7" s="238">
        <v>2</v>
      </c>
      <c r="H7" s="63" t="s">
        <v>722</v>
      </c>
      <c r="K7" s="5" t="s">
        <v>7</v>
      </c>
      <c r="L7" s="13" t="s">
        <v>343</v>
      </c>
      <c r="M7" s="159"/>
      <c r="N7" s="244"/>
      <c r="O7" s="232"/>
      <c r="P7" s="232"/>
      <c r="Q7" s="232"/>
      <c r="R7" s="159"/>
      <c r="S7" s="218"/>
    </row>
    <row r="8" spans="3:19" ht="18" customHeight="1">
      <c r="C8" s="453"/>
      <c r="D8" s="456"/>
      <c r="E8" s="238">
        <v>3</v>
      </c>
      <c r="F8" s="238" t="s">
        <v>556</v>
      </c>
      <c r="G8" s="238">
        <v>3</v>
      </c>
      <c r="H8" s="63" t="s">
        <v>561</v>
      </c>
      <c r="K8" s="5"/>
      <c r="L8" s="13"/>
      <c r="M8" s="159"/>
      <c r="N8" s="244"/>
      <c r="O8" s="232"/>
      <c r="P8" s="232"/>
      <c r="Q8" s="232"/>
      <c r="R8" s="159"/>
      <c r="S8" s="218"/>
    </row>
    <row r="9" spans="3:19" ht="18" customHeight="1">
      <c r="C9" s="453"/>
      <c r="D9" s="454" t="s">
        <v>73</v>
      </c>
      <c r="E9" s="238">
        <v>1</v>
      </c>
      <c r="F9" s="238" t="s">
        <v>554</v>
      </c>
      <c r="G9" s="238">
        <v>1</v>
      </c>
      <c r="H9" s="63" t="s">
        <v>562</v>
      </c>
      <c r="K9" s="5" t="s">
        <v>227</v>
      </c>
      <c r="L9" s="13"/>
      <c r="M9" s="159"/>
      <c r="N9" s="244"/>
      <c r="O9" s="232"/>
      <c r="P9" s="232"/>
      <c r="Q9" s="232"/>
      <c r="R9" s="159"/>
      <c r="S9" s="218"/>
    </row>
    <row r="10" spans="3:19" ht="18" customHeight="1">
      <c r="C10" s="453"/>
      <c r="D10" s="455"/>
      <c r="E10" s="238">
        <v>2</v>
      </c>
      <c r="F10" s="238" t="s">
        <v>555</v>
      </c>
      <c r="G10" s="238">
        <v>2</v>
      </c>
      <c r="H10" s="157" t="s">
        <v>563</v>
      </c>
      <c r="K10" s="5" t="s">
        <v>8</v>
      </c>
      <c r="L10" s="13">
        <v>2.9000000000000001E-2</v>
      </c>
      <c r="M10" s="159"/>
      <c r="N10" s="244"/>
      <c r="O10" s="232"/>
      <c r="P10" s="232"/>
      <c r="Q10" s="232"/>
      <c r="R10" s="159"/>
      <c r="S10" s="218"/>
    </row>
    <row r="11" spans="3:19" ht="18" customHeight="1">
      <c r="C11" s="453"/>
      <c r="D11" s="456"/>
      <c r="E11" s="238">
        <v>3</v>
      </c>
      <c r="F11" s="238" t="s">
        <v>556</v>
      </c>
      <c r="G11" s="238">
        <v>3</v>
      </c>
      <c r="H11" s="157" t="s">
        <v>564</v>
      </c>
      <c r="K11" s="5" t="s">
        <v>10</v>
      </c>
      <c r="L11" s="13" t="s">
        <v>30</v>
      </c>
      <c r="M11" s="159"/>
      <c r="N11" s="244"/>
      <c r="O11" s="232"/>
      <c r="P11" s="232"/>
      <c r="Q11" s="232"/>
      <c r="R11" s="159"/>
      <c r="S11" s="218"/>
    </row>
    <row r="12" spans="3:19" ht="18" customHeight="1">
      <c r="C12" s="453" t="s">
        <v>50</v>
      </c>
      <c r="D12" s="454" t="s">
        <v>165</v>
      </c>
      <c r="E12" s="238">
        <v>1</v>
      </c>
      <c r="F12" s="238" t="s">
        <v>557</v>
      </c>
      <c r="G12" s="238">
        <v>1</v>
      </c>
      <c r="H12" s="238" t="s">
        <v>566</v>
      </c>
      <c r="K12" s="5" t="s">
        <v>12</v>
      </c>
      <c r="L12" s="13" t="s">
        <v>13</v>
      </c>
      <c r="M12" s="159"/>
      <c r="N12" s="244"/>
      <c r="O12" s="232"/>
      <c r="P12" s="232"/>
      <c r="Q12" s="232"/>
      <c r="R12" s="159"/>
      <c r="S12" s="218"/>
    </row>
    <row r="13" spans="3:19" ht="18" customHeight="1">
      <c r="C13" s="453"/>
      <c r="D13" s="455"/>
      <c r="E13" s="238">
        <v>2</v>
      </c>
      <c r="F13" s="238" t="s">
        <v>558</v>
      </c>
      <c r="G13" s="238">
        <v>2</v>
      </c>
      <c r="H13" s="238" t="s">
        <v>567</v>
      </c>
      <c r="K13" s="5" t="s">
        <v>14</v>
      </c>
      <c r="L13" s="13" t="s">
        <v>354</v>
      </c>
      <c r="M13" s="159"/>
      <c r="N13" s="244"/>
      <c r="O13" s="232"/>
      <c r="P13" s="232"/>
      <c r="Q13" s="232"/>
      <c r="R13" s="159"/>
      <c r="S13" s="218"/>
    </row>
    <row r="14" spans="3:19" ht="18" customHeight="1">
      <c r="C14" s="453"/>
      <c r="D14" s="456"/>
      <c r="E14" s="238">
        <v>3</v>
      </c>
      <c r="F14" s="238" t="s">
        <v>559</v>
      </c>
      <c r="G14" s="238">
        <v>3</v>
      </c>
      <c r="H14" s="238" t="s">
        <v>565</v>
      </c>
      <c r="K14" s="5" t="s">
        <v>228</v>
      </c>
      <c r="L14" s="13" t="s">
        <v>355</v>
      </c>
      <c r="M14" s="159"/>
      <c r="N14" s="244"/>
      <c r="O14" s="232"/>
      <c r="P14" s="232"/>
      <c r="Q14" s="232"/>
      <c r="R14" s="159"/>
      <c r="S14" s="218"/>
    </row>
    <row r="15" spans="3:19" ht="18" customHeight="1">
      <c r="C15" s="453"/>
      <c r="D15" s="454" t="s">
        <v>73</v>
      </c>
      <c r="E15" s="238">
        <v>1</v>
      </c>
      <c r="F15" s="238" t="s">
        <v>557</v>
      </c>
      <c r="G15" s="238">
        <v>1</v>
      </c>
      <c r="H15" s="238" t="s">
        <v>723</v>
      </c>
      <c r="K15" s="5"/>
      <c r="L15" s="13"/>
      <c r="M15" s="159"/>
      <c r="N15" s="244"/>
      <c r="O15" s="232"/>
      <c r="P15" s="232"/>
      <c r="Q15" s="232"/>
      <c r="R15" s="159"/>
      <c r="S15" s="218"/>
    </row>
    <row r="16" spans="3:19" ht="18" customHeight="1">
      <c r="C16" s="453"/>
      <c r="D16" s="455"/>
      <c r="E16" s="238">
        <v>2</v>
      </c>
      <c r="F16" s="238" t="s">
        <v>558</v>
      </c>
      <c r="G16" s="238">
        <v>2</v>
      </c>
      <c r="H16" s="238" t="s">
        <v>724</v>
      </c>
      <c r="K16" s="5" t="s">
        <v>19</v>
      </c>
      <c r="L16" s="13"/>
      <c r="M16" s="159"/>
      <c r="N16" s="244"/>
      <c r="O16" s="232"/>
      <c r="P16" s="232"/>
      <c r="Q16" s="232"/>
      <c r="R16" s="159"/>
      <c r="S16" s="218"/>
    </row>
    <row r="17" spans="3:19" ht="18" customHeight="1">
      <c r="C17" s="453"/>
      <c r="D17" s="456"/>
      <c r="E17" s="238">
        <v>3</v>
      </c>
      <c r="F17" s="238" t="s">
        <v>559</v>
      </c>
      <c r="G17" s="238">
        <v>3</v>
      </c>
      <c r="H17" s="238" t="s">
        <v>725</v>
      </c>
      <c r="K17" s="5" t="s">
        <v>20</v>
      </c>
      <c r="L17" s="13">
        <v>0.14710000000000001</v>
      </c>
      <c r="M17" s="159"/>
      <c r="N17" s="244"/>
      <c r="O17" s="232"/>
      <c r="P17" s="232"/>
      <c r="Q17" s="232"/>
      <c r="R17" s="159"/>
      <c r="S17" s="218"/>
    </row>
    <row r="18" spans="3:19" ht="18" customHeight="1">
      <c r="K18" s="5" t="s">
        <v>21</v>
      </c>
      <c r="L18" s="13">
        <v>4.226</v>
      </c>
      <c r="M18" s="159"/>
      <c r="N18" s="244"/>
      <c r="O18" s="232"/>
      <c r="P18" s="232"/>
      <c r="Q18" s="232"/>
      <c r="R18" s="159"/>
      <c r="S18" s="218"/>
    </row>
    <row r="19" spans="3:19" ht="18" customHeight="1">
      <c r="K19" s="5" t="s">
        <v>22</v>
      </c>
      <c r="L19" s="13" t="s">
        <v>356</v>
      </c>
      <c r="M19" s="159"/>
      <c r="N19" s="244"/>
      <c r="O19" s="232"/>
      <c r="P19" s="232"/>
      <c r="Q19" s="232"/>
      <c r="R19" s="159"/>
      <c r="S19" s="218"/>
    </row>
    <row r="20" spans="3:19" ht="18" customHeight="1">
      <c r="K20" s="5" t="s">
        <v>23</v>
      </c>
      <c r="L20" s="13" t="s">
        <v>357</v>
      </c>
      <c r="M20" s="159"/>
      <c r="N20" s="244"/>
      <c r="O20" s="232"/>
      <c r="P20" s="232"/>
      <c r="Q20" s="232"/>
      <c r="R20" s="159"/>
      <c r="S20" s="218"/>
    </row>
    <row r="21" spans="3:19" ht="18" customHeight="1">
      <c r="K21" s="5" t="s">
        <v>24</v>
      </c>
      <c r="L21" s="13">
        <v>0.88219999999999998</v>
      </c>
      <c r="M21" s="159"/>
      <c r="N21" s="244"/>
      <c r="O21" s="232"/>
      <c r="P21" s="232"/>
      <c r="Q21" s="232"/>
      <c r="R21" s="159"/>
      <c r="S21" s="218"/>
    </row>
    <row r="22" spans="3:19" ht="18" customHeight="1">
      <c r="K22" s="5"/>
      <c r="L22" s="13"/>
      <c r="M22" s="159"/>
      <c r="N22" s="244"/>
      <c r="O22" s="232"/>
      <c r="P22" s="232"/>
      <c r="Q22" s="232"/>
      <c r="R22" s="159"/>
      <c r="S22" s="218"/>
    </row>
    <row r="23" spans="3:19" ht="18" customHeight="1">
      <c r="K23" s="5" t="s">
        <v>271</v>
      </c>
      <c r="L23" s="13"/>
      <c r="M23" s="159"/>
      <c r="N23" s="244"/>
      <c r="O23" s="232"/>
      <c r="P23" s="232"/>
      <c r="Q23" s="232"/>
      <c r="R23" s="159"/>
      <c r="S23" s="218"/>
    </row>
    <row r="24" spans="3:19" ht="18" customHeight="1">
      <c r="K24" s="5" t="s">
        <v>272</v>
      </c>
      <c r="L24" s="13" t="s">
        <v>358</v>
      </c>
      <c r="M24" s="159"/>
      <c r="N24" s="244"/>
      <c r="O24" s="232"/>
      <c r="P24" s="232"/>
      <c r="Q24" s="232"/>
      <c r="R24" s="159"/>
      <c r="S24" s="218"/>
    </row>
    <row r="25" spans="3:19" ht="18" customHeight="1">
      <c r="K25" s="5" t="s">
        <v>8</v>
      </c>
      <c r="L25" s="13">
        <v>1.4999999999999999E-2</v>
      </c>
      <c r="M25" s="159"/>
      <c r="N25" s="244"/>
      <c r="O25" s="232"/>
      <c r="P25" s="232"/>
      <c r="Q25" s="232"/>
      <c r="R25" s="159"/>
      <c r="S25" s="218"/>
    </row>
    <row r="26" spans="3:19" ht="18" customHeight="1">
      <c r="K26" s="5" t="s">
        <v>10</v>
      </c>
      <c r="L26" s="13" t="s">
        <v>30</v>
      </c>
      <c r="M26" s="159"/>
      <c r="N26" s="244"/>
      <c r="O26" s="232"/>
      <c r="P26" s="232"/>
      <c r="Q26" s="232"/>
      <c r="R26" s="159"/>
      <c r="S26" s="218"/>
    </row>
    <row r="27" spans="3:19" ht="18" customHeight="1">
      <c r="K27" s="5" t="s">
        <v>12</v>
      </c>
      <c r="L27" s="13" t="s">
        <v>13</v>
      </c>
      <c r="M27" s="159"/>
      <c r="N27" s="244"/>
      <c r="O27" s="232"/>
      <c r="P27" s="232"/>
      <c r="Q27" s="232"/>
      <c r="R27" s="159"/>
      <c r="S27" s="218"/>
    </row>
    <row r="28" spans="3:19" ht="18" customHeight="1">
      <c r="K28" s="5"/>
      <c r="L28" s="13"/>
      <c r="M28" s="159"/>
      <c r="N28" s="244"/>
      <c r="O28" s="232"/>
      <c r="P28" s="232"/>
      <c r="Q28" s="232"/>
      <c r="R28" s="159"/>
      <c r="S28" s="218"/>
    </row>
    <row r="29" spans="3:19" ht="18" customHeight="1">
      <c r="K29" s="5" t="s">
        <v>273</v>
      </c>
      <c r="L29" s="13"/>
      <c r="M29" s="159"/>
      <c r="N29" s="244"/>
      <c r="O29" s="232"/>
      <c r="P29" s="232"/>
      <c r="Q29" s="232"/>
      <c r="R29" s="159"/>
      <c r="S29" s="218"/>
    </row>
    <row r="30" spans="3:19" ht="18" customHeight="1">
      <c r="K30" s="5" t="s">
        <v>274</v>
      </c>
      <c r="L30" s="13">
        <v>3</v>
      </c>
      <c r="M30" s="159"/>
      <c r="N30" s="244"/>
      <c r="O30" s="232"/>
      <c r="P30" s="232"/>
      <c r="Q30" s="232"/>
      <c r="R30" s="159"/>
      <c r="S30" s="218"/>
    </row>
    <row r="31" spans="3:19" ht="18" customHeight="1">
      <c r="K31" s="7" t="s">
        <v>275</v>
      </c>
      <c r="L31" s="37">
        <v>3</v>
      </c>
      <c r="M31" s="245"/>
      <c r="N31" s="246"/>
      <c r="O31" s="232"/>
      <c r="P31" s="232"/>
      <c r="Q31" s="232"/>
      <c r="R31" s="159"/>
      <c r="S31" s="218"/>
    </row>
    <row r="32" spans="3:19" ht="18" customHeight="1">
      <c r="K32" s="231"/>
      <c r="L32" s="231"/>
      <c r="M32" s="231"/>
      <c r="N32" s="231"/>
      <c r="O32" s="231"/>
      <c r="P32" s="231"/>
      <c r="Q32" s="231"/>
      <c r="R32" s="231"/>
      <c r="S32" s="218"/>
    </row>
    <row r="33" spans="1:34" ht="18" customHeight="1">
      <c r="K33" s="231"/>
      <c r="L33" s="231"/>
      <c r="M33" s="231"/>
      <c r="N33" s="231"/>
      <c r="O33" s="231"/>
      <c r="P33" s="231"/>
      <c r="Q33" s="231"/>
      <c r="R33" s="231"/>
    </row>
    <row r="34" spans="1:34" ht="18" customHeight="1">
      <c r="C34" s="461"/>
      <c r="D34" s="461"/>
      <c r="E34" s="461"/>
      <c r="F34" s="461"/>
      <c r="G34" s="121"/>
      <c r="H34" s="121"/>
      <c r="I34" s="121"/>
      <c r="K34" s="10" t="s">
        <v>53</v>
      </c>
      <c r="L34" s="12" t="s">
        <v>54</v>
      </c>
      <c r="M34" s="12" t="s">
        <v>55</v>
      </c>
      <c r="N34" s="12" t="s">
        <v>56</v>
      </c>
      <c r="O34" s="12" t="s">
        <v>57</v>
      </c>
      <c r="P34" s="12" t="s">
        <v>58</v>
      </c>
      <c r="Q34" s="11"/>
      <c r="R34" s="159"/>
    </row>
    <row r="35" spans="1:34" ht="18" customHeight="1">
      <c r="C35" s="462" t="s">
        <v>309</v>
      </c>
      <c r="D35" s="462"/>
      <c r="E35" s="462"/>
      <c r="F35" s="462"/>
      <c r="K35" s="5" t="s">
        <v>348</v>
      </c>
      <c r="L35" s="13">
        <v>-3.9969999999999999E-2</v>
      </c>
      <c r="M35" s="13" t="s">
        <v>59</v>
      </c>
      <c r="N35" s="13" t="s">
        <v>28</v>
      </c>
      <c r="O35" s="13" t="s">
        <v>27</v>
      </c>
      <c r="P35" s="13">
        <v>0.96899999999999997</v>
      </c>
      <c r="Q35" s="6" t="s">
        <v>60</v>
      </c>
      <c r="R35" s="159"/>
    </row>
    <row r="36" spans="1:34" ht="18" customHeight="1">
      <c r="C36" s="463" t="s">
        <v>37</v>
      </c>
      <c r="D36" s="464"/>
      <c r="E36" s="463" t="s">
        <v>50</v>
      </c>
      <c r="F36" s="464"/>
      <c r="K36" s="5" t="s">
        <v>61</v>
      </c>
      <c r="L36" s="13">
        <v>9.8629999999999995E-2</v>
      </c>
      <c r="M36" s="13" t="s">
        <v>62</v>
      </c>
      <c r="N36" s="13" t="s">
        <v>28</v>
      </c>
      <c r="O36" s="13" t="s">
        <v>27</v>
      </c>
      <c r="P36" s="13">
        <v>0.70399999999999996</v>
      </c>
      <c r="Q36" s="6" t="s">
        <v>63</v>
      </c>
      <c r="R36" s="159"/>
    </row>
    <row r="37" spans="1:34" ht="18" customHeight="1">
      <c r="C37" s="239" t="s">
        <v>0</v>
      </c>
      <c r="D37" s="239" t="s">
        <v>343</v>
      </c>
      <c r="E37" s="239" t="s">
        <v>0</v>
      </c>
      <c r="F37" s="239" t="s">
        <v>343</v>
      </c>
      <c r="K37" s="5" t="s">
        <v>348</v>
      </c>
      <c r="L37" s="13">
        <v>6.8830000000000002E-2</v>
      </c>
      <c r="M37" s="13" t="s">
        <v>64</v>
      </c>
      <c r="N37" s="13" t="s">
        <v>28</v>
      </c>
      <c r="O37" s="13" t="s">
        <v>27</v>
      </c>
      <c r="P37" s="13">
        <v>0.86899999999999999</v>
      </c>
      <c r="Q37" s="6" t="s">
        <v>65</v>
      </c>
      <c r="R37" s="159"/>
    </row>
    <row r="38" spans="1:34" ht="18" customHeight="1">
      <c r="C38" s="239" t="s">
        <v>398</v>
      </c>
      <c r="D38" s="239" t="s">
        <v>401</v>
      </c>
      <c r="E38" s="239" t="s">
        <v>403</v>
      </c>
      <c r="F38" s="239" t="s">
        <v>406</v>
      </c>
      <c r="K38" s="5" t="s">
        <v>346</v>
      </c>
      <c r="L38" s="13">
        <v>0.1386</v>
      </c>
      <c r="M38" s="13" t="s">
        <v>66</v>
      </c>
      <c r="N38" s="13" t="s">
        <v>28</v>
      </c>
      <c r="O38" s="13" t="s">
        <v>27</v>
      </c>
      <c r="P38" s="13">
        <v>0.46300000000000002</v>
      </c>
      <c r="Q38" s="6" t="s">
        <v>67</v>
      </c>
      <c r="R38" s="159"/>
    </row>
    <row r="39" spans="1:34" ht="18" customHeight="1">
      <c r="C39" s="239" t="s">
        <v>399</v>
      </c>
      <c r="D39" s="239" t="s">
        <v>402</v>
      </c>
      <c r="E39" s="239" t="s">
        <v>404</v>
      </c>
      <c r="F39" s="239" t="s">
        <v>407</v>
      </c>
      <c r="K39" s="5" t="s">
        <v>347</v>
      </c>
      <c r="L39" s="13">
        <v>0.10879999999999999</v>
      </c>
      <c r="M39" s="13" t="s">
        <v>68</v>
      </c>
      <c r="N39" s="13" t="s">
        <v>28</v>
      </c>
      <c r="O39" s="13" t="s">
        <v>27</v>
      </c>
      <c r="P39" s="13">
        <v>0.64100000000000001</v>
      </c>
      <c r="Q39" s="6" t="s">
        <v>69</v>
      </c>
      <c r="R39" s="159"/>
    </row>
    <row r="40" spans="1:34" ht="18" customHeight="1">
      <c r="C40" s="239" t="s">
        <v>400</v>
      </c>
      <c r="D40" s="239" t="s">
        <v>760</v>
      </c>
      <c r="E40" s="239" t="s">
        <v>405</v>
      </c>
      <c r="F40" s="239" t="s">
        <v>408</v>
      </c>
      <c r="K40" s="7" t="s">
        <v>348</v>
      </c>
      <c r="L40" s="37">
        <v>-2.98E-2</v>
      </c>
      <c r="M40" s="37" t="s">
        <v>70</v>
      </c>
      <c r="N40" s="37" t="s">
        <v>28</v>
      </c>
      <c r="O40" s="37" t="s">
        <v>27</v>
      </c>
      <c r="P40" s="37">
        <v>0.98699999999999999</v>
      </c>
      <c r="Q40" s="8" t="s">
        <v>71</v>
      </c>
      <c r="R40" s="159"/>
    </row>
    <row r="41" spans="1:34" ht="18" customHeight="1">
      <c r="C41" s="199"/>
      <c r="K41" s="231"/>
      <c r="L41" s="231"/>
      <c r="M41" s="231"/>
      <c r="N41" s="231"/>
      <c r="O41" s="231"/>
      <c r="P41" s="231"/>
      <c r="Q41" s="231"/>
      <c r="R41" s="231"/>
    </row>
    <row r="42" spans="1:34" ht="18" customHeight="1">
      <c r="C42" s="199"/>
      <c r="D42" s="121"/>
      <c r="E42" s="121"/>
      <c r="F42" s="121"/>
      <c r="G42" s="121"/>
      <c r="K42" s="231"/>
      <c r="L42" s="231"/>
      <c r="M42" s="231"/>
      <c r="N42" s="231"/>
      <c r="O42" s="231"/>
      <c r="P42" s="231"/>
      <c r="Q42" s="231"/>
      <c r="R42" s="231"/>
      <c r="AA42" s="10" t="s">
        <v>53</v>
      </c>
      <c r="AB42" s="12" t="s">
        <v>54</v>
      </c>
      <c r="AC42" s="12" t="s">
        <v>55</v>
      </c>
      <c r="AD42" s="12" t="s">
        <v>56</v>
      </c>
      <c r="AE42" s="12" t="s">
        <v>57</v>
      </c>
      <c r="AF42" s="12" t="s">
        <v>58</v>
      </c>
      <c r="AG42" s="11"/>
      <c r="AH42"/>
    </row>
    <row r="43" spans="1:34" ht="18" customHeight="1">
      <c r="C43" s="199"/>
      <c r="D43" s="121"/>
      <c r="E43" s="121"/>
      <c r="F43" s="121"/>
      <c r="G43" s="121"/>
      <c r="H43" s="121"/>
      <c r="I43" s="121"/>
      <c r="N43" s="199"/>
      <c r="O43" s="121"/>
      <c r="P43" s="121"/>
      <c r="Q43" s="121"/>
      <c r="R43" s="121"/>
      <c r="S43" s="121"/>
      <c r="T43" s="121"/>
      <c r="AA43" s="5" t="s">
        <v>348</v>
      </c>
      <c r="AB43" s="13">
        <v>0.4718</v>
      </c>
      <c r="AC43" s="13" t="s">
        <v>790</v>
      </c>
      <c r="AD43" s="13" t="s">
        <v>28</v>
      </c>
      <c r="AE43" s="13" t="s">
        <v>27</v>
      </c>
      <c r="AF43" s="13" t="s">
        <v>75</v>
      </c>
      <c r="AG43" s="6" t="s">
        <v>60</v>
      </c>
      <c r="AH43"/>
    </row>
    <row r="44" spans="1:34" ht="18" customHeight="1">
      <c r="A44" s="194"/>
      <c r="C44" s="457" t="s">
        <v>310</v>
      </c>
      <c r="D44" s="457"/>
      <c r="E44" s="457"/>
      <c r="F44" s="457"/>
      <c r="G44" s="457"/>
      <c r="U44" s="121"/>
      <c r="V44" s="121"/>
      <c r="W44" s="121"/>
      <c r="X44" s="121"/>
      <c r="AA44" s="5" t="s">
        <v>61</v>
      </c>
      <c r="AB44" s="13">
        <v>-1.2929999999999999</v>
      </c>
      <c r="AC44" s="13" t="s">
        <v>791</v>
      </c>
      <c r="AD44" s="13" t="s">
        <v>28</v>
      </c>
      <c r="AE44" s="13" t="s">
        <v>27</v>
      </c>
      <c r="AF44" s="13" t="s">
        <v>75</v>
      </c>
      <c r="AG44" s="6" t="s">
        <v>63</v>
      </c>
      <c r="AH44"/>
    </row>
    <row r="45" spans="1:34" ht="18" customHeight="1">
      <c r="A45" s="194"/>
      <c r="C45" s="443" t="s">
        <v>282</v>
      </c>
      <c r="D45" s="444"/>
      <c r="E45" s="444"/>
      <c r="F45" s="444"/>
      <c r="G45" s="444"/>
      <c r="H45" s="444"/>
      <c r="I45" s="444"/>
      <c r="J45" s="444"/>
      <c r="K45" s="445"/>
      <c r="N45" s="443" t="s">
        <v>283</v>
      </c>
      <c r="O45" s="444"/>
      <c r="P45" s="444"/>
      <c r="Q45" s="444"/>
      <c r="R45" s="444"/>
      <c r="S45" s="444"/>
      <c r="T45" s="444"/>
      <c r="U45" s="444"/>
      <c r="V45" s="445"/>
      <c r="W45" s="121"/>
      <c r="X45" s="121"/>
      <c r="AA45" s="5" t="s">
        <v>348</v>
      </c>
      <c r="AB45" s="13">
        <v>0.98719999999999997</v>
      </c>
      <c r="AC45" s="13" t="s">
        <v>792</v>
      </c>
      <c r="AD45" s="13" t="s">
        <v>28</v>
      </c>
      <c r="AE45" s="13" t="s">
        <v>27</v>
      </c>
      <c r="AF45" s="13" t="s">
        <v>75</v>
      </c>
      <c r="AG45" s="6" t="s">
        <v>65</v>
      </c>
      <c r="AH45"/>
    </row>
    <row r="46" spans="1:34" ht="18" customHeight="1">
      <c r="A46" s="194"/>
      <c r="C46" s="446" t="s">
        <v>166</v>
      </c>
      <c r="D46" s="447"/>
      <c r="E46" s="447"/>
      <c r="F46" s="448"/>
      <c r="G46" s="3"/>
      <c r="H46" s="449" t="s">
        <v>344</v>
      </c>
      <c r="I46" s="450"/>
      <c r="J46" s="450"/>
      <c r="K46" s="451"/>
      <c r="N46" s="446" t="s">
        <v>166</v>
      </c>
      <c r="O46" s="447"/>
      <c r="P46" s="447"/>
      <c r="Q46" s="448"/>
      <c r="R46" s="3"/>
      <c r="S46" s="449" t="s">
        <v>344</v>
      </c>
      <c r="T46" s="450"/>
      <c r="U46" s="450"/>
      <c r="V46" s="451"/>
      <c r="W46" s="121"/>
      <c r="X46" s="121"/>
      <c r="AA46" s="5" t="s">
        <v>61</v>
      </c>
      <c r="AB46" s="13">
        <v>32.520000000000003</v>
      </c>
      <c r="AC46" s="13" t="s">
        <v>793</v>
      </c>
      <c r="AD46" s="13" t="s">
        <v>13</v>
      </c>
      <c r="AE46" s="13" t="s">
        <v>11</v>
      </c>
      <c r="AF46" s="13" t="s">
        <v>9</v>
      </c>
      <c r="AG46" s="6" t="s">
        <v>76</v>
      </c>
      <c r="AH46"/>
    </row>
    <row r="47" spans="1:34" ht="18" customHeight="1">
      <c r="A47" s="194"/>
      <c r="C47" s="15" t="s">
        <v>1</v>
      </c>
      <c r="D47" s="15" t="s">
        <v>2</v>
      </c>
      <c r="E47" s="15" t="s">
        <v>16</v>
      </c>
      <c r="F47" s="15" t="s">
        <v>3</v>
      </c>
      <c r="G47" s="15"/>
      <c r="H47" s="15" t="s">
        <v>1</v>
      </c>
      <c r="I47" s="15" t="s">
        <v>2</v>
      </c>
      <c r="J47" s="15" t="s">
        <v>16</v>
      </c>
      <c r="K47" s="15" t="s">
        <v>3</v>
      </c>
      <c r="N47" s="15" t="s">
        <v>1</v>
      </c>
      <c r="O47" s="15" t="s">
        <v>2</v>
      </c>
      <c r="P47" s="15" t="s">
        <v>16</v>
      </c>
      <c r="Q47" s="15" t="s">
        <v>3</v>
      </c>
      <c r="R47" s="15"/>
      <c r="S47" s="15" t="s">
        <v>1</v>
      </c>
      <c r="T47" s="15" t="s">
        <v>2</v>
      </c>
      <c r="U47" s="15" t="s">
        <v>16</v>
      </c>
      <c r="V47" s="15" t="s">
        <v>3</v>
      </c>
      <c r="W47" s="121"/>
      <c r="X47" s="121"/>
      <c r="AA47" s="5" t="s">
        <v>348</v>
      </c>
      <c r="AB47" s="13">
        <v>32.450000000000003</v>
      </c>
      <c r="AC47" s="13" t="s">
        <v>794</v>
      </c>
      <c r="AD47" s="13" t="s">
        <v>13</v>
      </c>
      <c r="AE47" s="13" t="s">
        <v>11</v>
      </c>
      <c r="AF47" s="13" t="s">
        <v>9</v>
      </c>
      <c r="AG47" s="6" t="s">
        <v>77</v>
      </c>
      <c r="AH47"/>
    </row>
    <row r="48" spans="1:34" ht="18" customHeight="1">
      <c r="A48" s="194"/>
      <c r="C48" s="428" t="s">
        <v>386</v>
      </c>
      <c r="D48" s="74">
        <v>1</v>
      </c>
      <c r="E48" s="200">
        <v>68.337000000000003</v>
      </c>
      <c r="F48" s="41">
        <f>AVERAGE(E48:E50)</f>
        <v>75.729666666666674</v>
      </c>
      <c r="G48" s="212"/>
      <c r="H48" s="428" t="s">
        <v>389</v>
      </c>
      <c r="I48" s="74">
        <v>1</v>
      </c>
      <c r="J48" s="200">
        <v>46.731999999999999</v>
      </c>
      <c r="K48" s="41">
        <f>AVERAGE(J48:J50)</f>
        <v>64.541333333333341</v>
      </c>
      <c r="N48" s="428" t="s">
        <v>386</v>
      </c>
      <c r="O48" s="74">
        <v>1</v>
      </c>
      <c r="P48" s="200">
        <v>84.275999999999996</v>
      </c>
      <c r="Q48" s="41">
        <f>AVERAGE(P48:P50)</f>
        <v>70.180333333333337</v>
      </c>
      <c r="R48" s="212"/>
      <c r="S48" s="428" t="s">
        <v>389</v>
      </c>
      <c r="T48" s="74">
        <v>1</v>
      </c>
      <c r="U48" s="200">
        <v>57.423000000000002</v>
      </c>
      <c r="V48" s="41">
        <f>AVERAGE(U48:U50)</f>
        <v>61.38</v>
      </c>
      <c r="W48" s="121"/>
      <c r="X48" s="121"/>
      <c r="AA48" s="5" t="s">
        <v>61</v>
      </c>
      <c r="AB48" s="13">
        <v>-1.659</v>
      </c>
      <c r="AC48" s="13" t="s">
        <v>795</v>
      </c>
      <c r="AD48" s="13" t="s">
        <v>28</v>
      </c>
      <c r="AE48" s="13" t="s">
        <v>27</v>
      </c>
      <c r="AF48" s="13" t="s">
        <v>75</v>
      </c>
      <c r="AG48" s="6" t="s">
        <v>78</v>
      </c>
      <c r="AH48"/>
    </row>
    <row r="49" spans="1:34" ht="18" customHeight="1">
      <c r="A49" s="194"/>
      <c r="C49" s="429"/>
      <c r="D49" s="74">
        <v>2</v>
      </c>
      <c r="E49" s="200">
        <v>80.534000000000006</v>
      </c>
      <c r="F49" s="25"/>
      <c r="G49" s="162"/>
      <c r="H49" s="429"/>
      <c r="I49" s="74">
        <v>2</v>
      </c>
      <c r="J49" s="200">
        <v>62.232999999999997</v>
      </c>
      <c r="K49" s="25"/>
      <c r="N49" s="429"/>
      <c r="O49" s="74">
        <v>2</v>
      </c>
      <c r="P49" s="200">
        <v>68.914000000000001</v>
      </c>
      <c r="Q49" s="25"/>
      <c r="R49" s="162"/>
      <c r="S49" s="429"/>
      <c r="T49" s="74">
        <v>2</v>
      </c>
      <c r="U49" s="200">
        <v>55.145000000000003</v>
      </c>
      <c r="V49" s="25"/>
      <c r="W49" s="121"/>
      <c r="X49" s="121"/>
      <c r="AA49" s="5" t="s">
        <v>348</v>
      </c>
      <c r="AB49" s="13">
        <v>1.2909999999999999</v>
      </c>
      <c r="AC49" s="13" t="s">
        <v>796</v>
      </c>
      <c r="AD49" s="13" t="s">
        <v>28</v>
      </c>
      <c r="AE49" s="13" t="s">
        <v>27</v>
      </c>
      <c r="AF49" s="13" t="s">
        <v>75</v>
      </c>
      <c r="AG49" s="6" t="s">
        <v>79</v>
      </c>
      <c r="AH49"/>
    </row>
    <row r="50" spans="1:34" ht="18" customHeight="1">
      <c r="A50" s="194"/>
      <c r="C50" s="430"/>
      <c r="D50" s="74">
        <v>3</v>
      </c>
      <c r="E50" s="200">
        <v>78.317999999999998</v>
      </c>
      <c r="F50" s="25"/>
      <c r="G50" s="162"/>
      <c r="H50" s="430"/>
      <c r="I50" s="74">
        <v>3</v>
      </c>
      <c r="J50" s="200">
        <v>84.659000000000006</v>
      </c>
      <c r="K50" s="25"/>
      <c r="N50" s="430"/>
      <c r="O50" s="74">
        <v>3</v>
      </c>
      <c r="P50" s="200">
        <v>57.350999999999999</v>
      </c>
      <c r="Q50" s="25"/>
      <c r="R50" s="162"/>
      <c r="S50" s="430"/>
      <c r="T50" s="74">
        <v>3</v>
      </c>
      <c r="U50" s="200">
        <v>71.572000000000003</v>
      </c>
      <c r="V50" s="25"/>
      <c r="W50" s="121"/>
      <c r="X50" s="121"/>
      <c r="AA50" s="5" t="s">
        <v>346</v>
      </c>
      <c r="AB50" s="13">
        <v>-1.7649999999999999</v>
      </c>
      <c r="AC50" s="13" t="s">
        <v>797</v>
      </c>
      <c r="AD50" s="13" t="s">
        <v>28</v>
      </c>
      <c r="AE50" s="13" t="s">
        <v>27</v>
      </c>
      <c r="AF50" s="13" t="s">
        <v>75</v>
      </c>
      <c r="AG50" s="6" t="s">
        <v>67</v>
      </c>
      <c r="AH50"/>
    </row>
    <row r="51" spans="1:34" ht="18" customHeight="1">
      <c r="A51" s="194"/>
      <c r="C51" s="428" t="s">
        <v>387</v>
      </c>
      <c r="D51" s="74">
        <v>1</v>
      </c>
      <c r="E51" s="200">
        <v>75.430999999999997</v>
      </c>
      <c r="F51" s="41">
        <f>AVERAGE(E51:E53)</f>
        <v>65.624333333333325</v>
      </c>
      <c r="G51" s="162"/>
      <c r="H51" s="428" t="s">
        <v>390</v>
      </c>
      <c r="I51" s="74">
        <v>1</v>
      </c>
      <c r="J51" s="200">
        <v>72.135999999999996</v>
      </c>
      <c r="K51" s="41">
        <f>AVERAGE(J51:J53)</f>
        <v>79.608333333333334</v>
      </c>
      <c r="N51" s="428" t="s">
        <v>387</v>
      </c>
      <c r="O51" s="74">
        <v>1</v>
      </c>
      <c r="P51" s="200">
        <v>81.272999999999996</v>
      </c>
      <c r="Q51" s="41">
        <f>AVERAGE(P51:P53)</f>
        <v>71.264333333333326</v>
      </c>
      <c r="R51" s="162"/>
      <c r="S51" s="428" t="s">
        <v>390</v>
      </c>
      <c r="T51" s="74">
        <v>1</v>
      </c>
      <c r="U51" s="200">
        <v>80.725999999999999</v>
      </c>
      <c r="V51" s="41">
        <f>AVERAGE(U51:U53)</f>
        <v>70.669666666666672</v>
      </c>
      <c r="W51" s="121"/>
      <c r="X51" s="121"/>
      <c r="AA51" s="5" t="s">
        <v>347</v>
      </c>
      <c r="AB51" s="13">
        <v>0.51549999999999996</v>
      </c>
      <c r="AC51" s="13" t="s">
        <v>798</v>
      </c>
      <c r="AD51" s="13" t="s">
        <v>28</v>
      </c>
      <c r="AE51" s="13" t="s">
        <v>27</v>
      </c>
      <c r="AF51" s="13" t="s">
        <v>75</v>
      </c>
      <c r="AG51" s="6" t="s">
        <v>69</v>
      </c>
      <c r="AH51"/>
    </row>
    <row r="52" spans="1:34" ht="18" customHeight="1">
      <c r="A52" s="194"/>
      <c r="C52" s="429"/>
      <c r="D52" s="74">
        <v>2</v>
      </c>
      <c r="E52" s="200">
        <v>63.322000000000003</v>
      </c>
      <c r="F52" s="25"/>
      <c r="G52" s="162"/>
      <c r="H52" s="429"/>
      <c r="I52" s="74">
        <v>2</v>
      </c>
      <c r="J52" s="200">
        <v>86.584999999999994</v>
      </c>
      <c r="K52" s="25"/>
      <c r="N52" s="429"/>
      <c r="O52" s="74">
        <v>2</v>
      </c>
      <c r="P52" s="200">
        <v>69.537999999999997</v>
      </c>
      <c r="Q52" s="25"/>
      <c r="R52" s="162"/>
      <c r="S52" s="429"/>
      <c r="T52" s="74">
        <v>2</v>
      </c>
      <c r="U52" s="200">
        <v>68.869</v>
      </c>
      <c r="V52" s="25"/>
      <c r="W52" s="121"/>
      <c r="X52" s="121"/>
      <c r="AA52" s="5" t="s">
        <v>346</v>
      </c>
      <c r="AB52" s="13">
        <v>32.049999999999997</v>
      </c>
      <c r="AC52" s="13" t="s">
        <v>799</v>
      </c>
      <c r="AD52" s="13" t="s">
        <v>13</v>
      </c>
      <c r="AE52" s="13" t="s">
        <v>11</v>
      </c>
      <c r="AF52" s="13" t="s">
        <v>9</v>
      </c>
      <c r="AG52" s="6" t="s">
        <v>80</v>
      </c>
      <c r="AH52"/>
    </row>
    <row r="53" spans="1:34" ht="18" customHeight="1">
      <c r="A53" s="194"/>
      <c r="C53" s="430"/>
      <c r="D53" s="74">
        <v>3</v>
      </c>
      <c r="E53" s="200">
        <v>58.12</v>
      </c>
      <c r="F53" s="25"/>
      <c r="G53" s="162"/>
      <c r="H53" s="430"/>
      <c r="I53" s="74">
        <v>3</v>
      </c>
      <c r="J53" s="200">
        <v>80.103999999999999</v>
      </c>
      <c r="K53" s="25"/>
      <c r="N53" s="430"/>
      <c r="O53" s="74">
        <v>3</v>
      </c>
      <c r="P53" s="200">
        <v>62.981999999999999</v>
      </c>
      <c r="Q53" s="25"/>
      <c r="R53" s="162"/>
      <c r="S53" s="430"/>
      <c r="T53" s="74">
        <v>3</v>
      </c>
      <c r="U53" s="200">
        <v>62.414000000000001</v>
      </c>
      <c r="V53" s="25"/>
      <c r="W53" s="121"/>
      <c r="X53" s="121"/>
      <c r="AA53" s="5" t="s">
        <v>347</v>
      </c>
      <c r="AB53" s="13">
        <v>31.98</v>
      </c>
      <c r="AC53" s="13" t="s">
        <v>800</v>
      </c>
      <c r="AD53" s="13" t="s">
        <v>13</v>
      </c>
      <c r="AE53" s="13" t="s">
        <v>11</v>
      </c>
      <c r="AF53" s="13" t="s">
        <v>9</v>
      </c>
      <c r="AG53" s="6" t="s">
        <v>81</v>
      </c>
      <c r="AH53"/>
    </row>
    <row r="54" spans="1:34" ht="18" customHeight="1">
      <c r="A54" s="194"/>
      <c r="C54" s="428" t="s">
        <v>388</v>
      </c>
      <c r="D54" s="74">
        <v>1</v>
      </c>
      <c r="E54" s="200">
        <v>70.891000000000005</v>
      </c>
      <c r="F54" s="41">
        <f>AVERAGE(E54:E56)</f>
        <v>63.46200000000001</v>
      </c>
      <c r="G54" s="162"/>
      <c r="H54" s="428" t="s">
        <v>391</v>
      </c>
      <c r="I54" s="74">
        <v>1</v>
      </c>
      <c r="J54" s="200">
        <v>52.866999999999997</v>
      </c>
      <c r="K54" s="41">
        <f>AVERAGE(J54:J56)</f>
        <v>59.23</v>
      </c>
      <c r="N54" s="428" t="s">
        <v>388</v>
      </c>
      <c r="O54" s="74">
        <v>1</v>
      </c>
      <c r="P54" s="200">
        <v>54.485999999999997</v>
      </c>
      <c r="Q54" s="41">
        <f>AVERAGE(P54:P56)</f>
        <v>67.248333333333335</v>
      </c>
      <c r="R54" s="162"/>
      <c r="S54" s="428" t="s">
        <v>391</v>
      </c>
      <c r="T54" s="74">
        <v>1</v>
      </c>
      <c r="U54" s="200">
        <v>69.751999999999995</v>
      </c>
      <c r="V54" s="41">
        <f>AVERAGE(U54:U56)</f>
        <v>69.796999999999997</v>
      </c>
      <c r="W54" s="121"/>
      <c r="X54" s="121"/>
      <c r="AA54" s="5" t="s">
        <v>346</v>
      </c>
      <c r="AB54" s="13">
        <v>-2.1309999999999998</v>
      </c>
      <c r="AC54" s="13" t="s">
        <v>801</v>
      </c>
      <c r="AD54" s="13" t="s">
        <v>28</v>
      </c>
      <c r="AE54" s="13" t="s">
        <v>27</v>
      </c>
      <c r="AF54" s="13" t="s">
        <v>75</v>
      </c>
      <c r="AG54" s="6" t="s">
        <v>82</v>
      </c>
      <c r="AH54"/>
    </row>
    <row r="55" spans="1:34" ht="18" customHeight="1">
      <c r="A55" s="194"/>
      <c r="C55" s="429"/>
      <c r="D55" s="74">
        <v>2</v>
      </c>
      <c r="E55" s="200">
        <v>60.182000000000002</v>
      </c>
      <c r="F55" s="25"/>
      <c r="G55" s="162"/>
      <c r="H55" s="429"/>
      <c r="I55" s="74">
        <v>2</v>
      </c>
      <c r="J55" s="200">
        <v>56.917999999999999</v>
      </c>
      <c r="K55" s="25"/>
      <c r="N55" s="429"/>
      <c r="O55" s="74">
        <v>2</v>
      </c>
      <c r="P55" s="200">
        <v>79.796999999999997</v>
      </c>
      <c r="Q55" s="25"/>
      <c r="R55" s="162"/>
      <c r="S55" s="429"/>
      <c r="T55" s="74">
        <v>2</v>
      </c>
      <c r="U55" s="200">
        <v>73.378</v>
      </c>
      <c r="V55" s="25"/>
      <c r="W55" s="121"/>
      <c r="X55" s="121"/>
      <c r="AA55" s="5" t="s">
        <v>347</v>
      </c>
      <c r="AB55" s="13">
        <v>0.81879999999999997</v>
      </c>
      <c r="AC55" s="13" t="s">
        <v>802</v>
      </c>
      <c r="AD55" s="13" t="s">
        <v>28</v>
      </c>
      <c r="AE55" s="13" t="s">
        <v>27</v>
      </c>
      <c r="AF55" s="13" t="s">
        <v>75</v>
      </c>
      <c r="AG55" s="6" t="s">
        <v>83</v>
      </c>
      <c r="AH55"/>
    </row>
    <row r="56" spans="1:34" ht="18" customHeight="1">
      <c r="A56" s="194"/>
      <c r="C56" s="430"/>
      <c r="D56" s="74">
        <v>3</v>
      </c>
      <c r="E56" s="200">
        <v>59.313000000000002</v>
      </c>
      <c r="F56" s="25"/>
      <c r="G56" s="162"/>
      <c r="H56" s="430"/>
      <c r="I56" s="74">
        <v>3</v>
      </c>
      <c r="J56" s="200">
        <v>67.905000000000001</v>
      </c>
      <c r="K56" s="25"/>
      <c r="N56" s="430"/>
      <c r="O56" s="74">
        <v>3</v>
      </c>
      <c r="P56" s="200">
        <v>67.462000000000003</v>
      </c>
      <c r="Q56" s="25"/>
      <c r="R56" s="162"/>
      <c r="S56" s="430"/>
      <c r="T56" s="74">
        <v>3</v>
      </c>
      <c r="U56" s="200">
        <v>66.260999999999996</v>
      </c>
      <c r="V56" s="25"/>
      <c r="W56" s="121"/>
      <c r="X56" s="121"/>
      <c r="AA56" s="5" t="s">
        <v>348</v>
      </c>
      <c r="AB56" s="13">
        <v>2.2799999999999998</v>
      </c>
      <c r="AC56" s="13" t="s">
        <v>803</v>
      </c>
      <c r="AD56" s="13" t="s">
        <v>28</v>
      </c>
      <c r="AE56" s="13" t="s">
        <v>27</v>
      </c>
      <c r="AF56" s="13" t="s">
        <v>75</v>
      </c>
      <c r="AG56" s="6" t="s">
        <v>71</v>
      </c>
      <c r="AH56"/>
    </row>
    <row r="57" spans="1:34" ht="18" customHeight="1">
      <c r="A57" s="194"/>
      <c r="C57" s="166"/>
      <c r="D57" s="86"/>
      <c r="E57" s="211"/>
      <c r="F57" s="102"/>
      <c r="G57" s="162"/>
      <c r="H57" s="166"/>
      <c r="I57" s="85"/>
      <c r="J57" s="211"/>
      <c r="K57" s="102"/>
      <c r="N57" s="166"/>
      <c r="O57" s="86"/>
      <c r="P57" s="211"/>
      <c r="Q57" s="102"/>
      <c r="R57" s="162"/>
      <c r="S57" s="166"/>
      <c r="T57" s="85"/>
      <c r="U57" s="211"/>
      <c r="V57" s="102"/>
      <c r="W57" s="121"/>
      <c r="X57" s="121"/>
      <c r="AA57" s="5" t="s">
        <v>61</v>
      </c>
      <c r="AB57" s="13">
        <v>33.81</v>
      </c>
      <c r="AC57" s="13" t="s">
        <v>804</v>
      </c>
      <c r="AD57" s="13" t="s">
        <v>13</v>
      </c>
      <c r="AE57" s="13" t="s">
        <v>11</v>
      </c>
      <c r="AF57" s="13" t="s">
        <v>9</v>
      </c>
      <c r="AG57" s="6" t="s">
        <v>84</v>
      </c>
      <c r="AH57"/>
    </row>
    <row r="58" spans="1:34" ht="18" customHeight="1">
      <c r="A58" s="194"/>
      <c r="C58" s="443" t="s">
        <v>282</v>
      </c>
      <c r="D58" s="444"/>
      <c r="E58" s="444"/>
      <c r="F58" s="444"/>
      <c r="G58" s="444"/>
      <c r="H58" s="444"/>
      <c r="I58" s="444"/>
      <c r="J58" s="444"/>
      <c r="K58" s="445"/>
      <c r="N58" s="443" t="s">
        <v>283</v>
      </c>
      <c r="O58" s="444"/>
      <c r="P58" s="444"/>
      <c r="Q58" s="444"/>
      <c r="R58" s="444"/>
      <c r="S58" s="444"/>
      <c r="T58" s="444"/>
      <c r="U58" s="444"/>
      <c r="V58" s="445"/>
      <c r="W58" s="121"/>
      <c r="X58" s="121"/>
      <c r="AA58" s="5" t="s">
        <v>348</v>
      </c>
      <c r="AB58" s="13">
        <v>33.75</v>
      </c>
      <c r="AC58" s="13" t="s">
        <v>805</v>
      </c>
      <c r="AD58" s="13" t="s">
        <v>13</v>
      </c>
      <c r="AE58" s="13" t="s">
        <v>11</v>
      </c>
      <c r="AF58" s="13" t="s">
        <v>9</v>
      </c>
      <c r="AG58" s="6" t="s">
        <v>85</v>
      </c>
      <c r="AH58"/>
    </row>
    <row r="59" spans="1:34" ht="18" customHeight="1">
      <c r="C59" s="446" t="s">
        <v>167</v>
      </c>
      <c r="D59" s="447"/>
      <c r="E59" s="447"/>
      <c r="F59" s="448"/>
      <c r="G59" s="9"/>
      <c r="H59" s="449" t="s">
        <v>345</v>
      </c>
      <c r="I59" s="450"/>
      <c r="J59" s="450"/>
      <c r="K59" s="451"/>
      <c r="N59" s="446" t="s">
        <v>167</v>
      </c>
      <c r="O59" s="447"/>
      <c r="P59" s="447"/>
      <c r="Q59" s="448"/>
      <c r="R59" s="9"/>
      <c r="S59" s="449" t="s">
        <v>345</v>
      </c>
      <c r="T59" s="450"/>
      <c r="U59" s="450"/>
      <c r="V59" s="451"/>
      <c r="W59" s="121"/>
      <c r="X59" s="121"/>
      <c r="AA59" s="5" t="s">
        <v>61</v>
      </c>
      <c r="AB59" s="13">
        <v>-0.36670000000000003</v>
      </c>
      <c r="AC59" s="13" t="s">
        <v>806</v>
      </c>
      <c r="AD59" s="13" t="s">
        <v>28</v>
      </c>
      <c r="AE59" s="13" t="s">
        <v>27</v>
      </c>
      <c r="AF59" s="13" t="s">
        <v>75</v>
      </c>
      <c r="AG59" s="6" t="s">
        <v>86</v>
      </c>
      <c r="AH59"/>
    </row>
    <row r="60" spans="1:34" ht="18" customHeight="1">
      <c r="C60" s="15" t="s">
        <v>1</v>
      </c>
      <c r="D60" s="15" t="s">
        <v>2</v>
      </c>
      <c r="E60" s="15" t="s">
        <v>16</v>
      </c>
      <c r="F60" s="15" t="s">
        <v>3</v>
      </c>
      <c r="G60" s="15"/>
      <c r="H60" s="15" t="s">
        <v>1</v>
      </c>
      <c r="I60" s="15" t="s">
        <v>2</v>
      </c>
      <c r="J60" s="15" t="s">
        <v>16</v>
      </c>
      <c r="K60" s="15" t="s">
        <v>3</v>
      </c>
      <c r="N60" s="15" t="s">
        <v>1</v>
      </c>
      <c r="O60" s="15" t="s">
        <v>2</v>
      </c>
      <c r="P60" s="15" t="s">
        <v>16</v>
      </c>
      <c r="Q60" s="15" t="s">
        <v>3</v>
      </c>
      <c r="R60" s="15"/>
      <c r="S60" s="15" t="s">
        <v>1</v>
      </c>
      <c r="T60" s="15" t="s">
        <v>2</v>
      </c>
      <c r="U60" s="15" t="s">
        <v>16</v>
      </c>
      <c r="V60" s="15" t="s">
        <v>3</v>
      </c>
      <c r="W60" s="121"/>
      <c r="X60" s="121"/>
      <c r="AA60" s="5" t="s">
        <v>348</v>
      </c>
      <c r="AB60" s="13">
        <v>2.5830000000000002</v>
      </c>
      <c r="AC60" s="13" t="s">
        <v>807</v>
      </c>
      <c r="AD60" s="13" t="s">
        <v>28</v>
      </c>
      <c r="AE60" s="13" t="s">
        <v>27</v>
      </c>
      <c r="AF60" s="13" t="s">
        <v>75</v>
      </c>
      <c r="AG60" s="6" t="s">
        <v>87</v>
      </c>
      <c r="AH60"/>
    </row>
    <row r="61" spans="1:34" ht="18" customHeight="1">
      <c r="C61" s="428" t="s">
        <v>392</v>
      </c>
      <c r="D61" s="74">
        <v>1</v>
      </c>
      <c r="E61" s="200">
        <v>37.823999999999998</v>
      </c>
      <c r="F61" s="41">
        <f>AVERAGE(E61:E63)</f>
        <v>37.149000000000001</v>
      </c>
      <c r="G61" s="212"/>
      <c r="H61" s="428" t="s">
        <v>395</v>
      </c>
      <c r="I61" s="74">
        <v>1</v>
      </c>
      <c r="J61" s="200">
        <v>35.161999999999999</v>
      </c>
      <c r="K61" s="41">
        <f>AVERAGE(J61:J63)</f>
        <v>37.015999999999998</v>
      </c>
      <c r="N61" s="428" t="s">
        <v>392</v>
      </c>
      <c r="O61" s="74">
        <v>1</v>
      </c>
      <c r="P61" s="200">
        <v>66.531000000000006</v>
      </c>
      <c r="Q61" s="41">
        <f>AVERAGE(P61:P63)</f>
        <v>66.170666666666662</v>
      </c>
      <c r="R61" s="212"/>
      <c r="S61" s="428" t="s">
        <v>395</v>
      </c>
      <c r="T61" s="74">
        <v>1</v>
      </c>
      <c r="U61" s="200">
        <v>75.302000000000007</v>
      </c>
      <c r="V61" s="41">
        <f>AVERAGE(U61:U63)</f>
        <v>73.277333333333331</v>
      </c>
      <c r="W61" s="121"/>
      <c r="X61" s="121"/>
      <c r="AA61" s="5" t="s">
        <v>346</v>
      </c>
      <c r="AB61" s="13">
        <v>31.53</v>
      </c>
      <c r="AC61" s="13" t="s">
        <v>808</v>
      </c>
      <c r="AD61" s="13" t="s">
        <v>13</v>
      </c>
      <c r="AE61" s="13" t="s">
        <v>11</v>
      </c>
      <c r="AF61" s="13" t="s">
        <v>9</v>
      </c>
      <c r="AG61" s="6" t="s">
        <v>88</v>
      </c>
      <c r="AH61"/>
    </row>
    <row r="62" spans="1:34" ht="18" customHeight="1">
      <c r="C62" s="429"/>
      <c r="D62" s="74">
        <v>2</v>
      </c>
      <c r="E62" s="200">
        <v>48.640999999999998</v>
      </c>
      <c r="F62" s="25"/>
      <c r="G62" s="162"/>
      <c r="H62" s="429"/>
      <c r="I62" s="74">
        <v>2</v>
      </c>
      <c r="J62" s="200">
        <v>39.795000000000002</v>
      </c>
      <c r="K62" s="25"/>
      <c r="N62" s="429"/>
      <c r="O62" s="74">
        <v>2</v>
      </c>
      <c r="P62" s="200">
        <v>59.527999999999999</v>
      </c>
      <c r="Q62" s="25"/>
      <c r="R62" s="162"/>
      <c r="S62" s="429"/>
      <c r="T62" s="74">
        <v>2</v>
      </c>
      <c r="U62" s="200">
        <v>66.447999999999993</v>
      </c>
      <c r="V62" s="25"/>
      <c r="W62" s="121"/>
      <c r="X62" s="121"/>
      <c r="AA62" s="5" t="s">
        <v>347</v>
      </c>
      <c r="AB62" s="13">
        <v>31.47</v>
      </c>
      <c r="AC62" s="13" t="s">
        <v>809</v>
      </c>
      <c r="AD62" s="13" t="s">
        <v>13</v>
      </c>
      <c r="AE62" s="13" t="s">
        <v>11</v>
      </c>
      <c r="AF62" s="13" t="s">
        <v>9</v>
      </c>
      <c r="AG62" s="6" t="s">
        <v>89</v>
      </c>
      <c r="AH62"/>
    </row>
    <row r="63" spans="1:34" ht="18" customHeight="1">
      <c r="C63" s="430"/>
      <c r="D63" s="74">
        <v>3</v>
      </c>
      <c r="E63" s="200">
        <v>24.981999999999999</v>
      </c>
      <c r="F63" s="25"/>
      <c r="G63" s="162"/>
      <c r="H63" s="430"/>
      <c r="I63" s="74">
        <v>3</v>
      </c>
      <c r="J63" s="200">
        <v>36.091000000000001</v>
      </c>
      <c r="K63" s="25"/>
      <c r="N63" s="430"/>
      <c r="O63" s="74">
        <v>3</v>
      </c>
      <c r="P63" s="200">
        <v>72.453000000000003</v>
      </c>
      <c r="Q63" s="25"/>
      <c r="R63" s="162"/>
      <c r="S63" s="430"/>
      <c r="T63" s="74">
        <v>3</v>
      </c>
      <c r="U63" s="200">
        <v>78.081999999999994</v>
      </c>
      <c r="V63" s="25"/>
      <c r="W63" s="121"/>
      <c r="X63" s="121"/>
      <c r="AA63" s="5" t="s">
        <v>346</v>
      </c>
      <c r="AB63" s="13">
        <v>-2.6469999999999998</v>
      </c>
      <c r="AC63" s="13" t="s">
        <v>810</v>
      </c>
      <c r="AD63" s="13" t="s">
        <v>28</v>
      </c>
      <c r="AE63" s="13" t="s">
        <v>27</v>
      </c>
      <c r="AF63" s="13" t="s">
        <v>75</v>
      </c>
      <c r="AG63" s="6" t="s">
        <v>90</v>
      </c>
      <c r="AH63"/>
    </row>
    <row r="64" spans="1:34" ht="18" customHeight="1">
      <c r="C64" s="428" t="s">
        <v>393</v>
      </c>
      <c r="D64" s="74">
        <v>1</v>
      </c>
      <c r="E64" s="200">
        <v>38.207000000000001</v>
      </c>
      <c r="F64" s="41">
        <f>AVERAGE(E64:E66)</f>
        <v>30.955666666666669</v>
      </c>
      <c r="G64" s="162"/>
      <c r="H64" s="428" t="s">
        <v>396</v>
      </c>
      <c r="I64" s="74">
        <v>1</v>
      </c>
      <c r="J64" s="200">
        <v>28.132999999999999</v>
      </c>
      <c r="K64" s="41">
        <f>AVERAGE(J64:J66)</f>
        <v>27.182666666666666</v>
      </c>
      <c r="N64" s="428" t="s">
        <v>393</v>
      </c>
      <c r="O64" s="74">
        <v>1</v>
      </c>
      <c r="P64" s="200">
        <v>78.872</v>
      </c>
      <c r="Q64" s="41">
        <f>AVERAGE(P64:P66)</f>
        <v>73.803333333333327</v>
      </c>
      <c r="R64" s="162"/>
      <c r="S64" s="428" t="s">
        <v>396</v>
      </c>
      <c r="T64" s="74">
        <v>1</v>
      </c>
      <c r="U64" s="200">
        <v>67.781999999999996</v>
      </c>
      <c r="V64" s="41">
        <f>AVERAGE(U64:U66)</f>
        <v>66.199666666666673</v>
      </c>
      <c r="W64" s="121"/>
      <c r="X64" s="121"/>
      <c r="AA64" s="5" t="s">
        <v>347</v>
      </c>
      <c r="AB64" s="13">
        <v>0.30330000000000001</v>
      </c>
      <c r="AC64" s="13" t="s">
        <v>811</v>
      </c>
      <c r="AD64" s="13" t="s">
        <v>28</v>
      </c>
      <c r="AE64" s="13" t="s">
        <v>27</v>
      </c>
      <c r="AF64" s="13" t="s">
        <v>75</v>
      </c>
      <c r="AG64" s="6" t="s">
        <v>91</v>
      </c>
      <c r="AH64"/>
    </row>
    <row r="65" spans="3:34" ht="18" customHeight="1">
      <c r="C65" s="429"/>
      <c r="D65" s="74">
        <v>2</v>
      </c>
      <c r="E65" s="200">
        <v>32.545000000000002</v>
      </c>
      <c r="F65" s="25"/>
      <c r="G65" s="162"/>
      <c r="H65" s="429"/>
      <c r="I65" s="74">
        <v>2</v>
      </c>
      <c r="J65" s="200">
        <v>23.241</v>
      </c>
      <c r="K65" s="25"/>
      <c r="N65" s="429"/>
      <c r="O65" s="74">
        <v>2</v>
      </c>
      <c r="P65" s="200">
        <v>62.667000000000002</v>
      </c>
      <c r="Q65" s="25"/>
      <c r="R65" s="162"/>
      <c r="S65" s="429"/>
      <c r="T65" s="74">
        <v>2</v>
      </c>
      <c r="U65" s="200">
        <v>70.275000000000006</v>
      </c>
      <c r="V65" s="25"/>
      <c r="W65" s="121"/>
      <c r="X65" s="121"/>
      <c r="AA65" s="5" t="s">
        <v>348</v>
      </c>
      <c r="AB65" s="13">
        <v>-6.5269999999999995E-2</v>
      </c>
      <c r="AC65" s="13" t="s">
        <v>812</v>
      </c>
      <c r="AD65" s="13" t="s">
        <v>28</v>
      </c>
      <c r="AE65" s="13" t="s">
        <v>27</v>
      </c>
      <c r="AF65" s="13" t="s">
        <v>75</v>
      </c>
      <c r="AG65" s="6" t="s">
        <v>92</v>
      </c>
      <c r="AH65"/>
    </row>
    <row r="66" spans="3:34" ht="18" customHeight="1">
      <c r="C66" s="430"/>
      <c r="D66" s="74">
        <v>3</v>
      </c>
      <c r="E66" s="200">
        <v>22.114999999999998</v>
      </c>
      <c r="F66" s="25"/>
      <c r="G66" s="162"/>
      <c r="H66" s="430"/>
      <c r="I66" s="74">
        <v>3</v>
      </c>
      <c r="J66" s="200">
        <v>30.173999999999999</v>
      </c>
      <c r="K66" s="25"/>
      <c r="N66" s="430"/>
      <c r="O66" s="74">
        <v>3</v>
      </c>
      <c r="P66" s="200">
        <v>79.870999999999995</v>
      </c>
      <c r="Q66" s="25"/>
      <c r="R66" s="162"/>
      <c r="S66" s="430"/>
      <c r="T66" s="74">
        <v>3</v>
      </c>
      <c r="U66" s="200">
        <v>60.542000000000002</v>
      </c>
      <c r="V66" s="25"/>
      <c r="W66" s="121"/>
      <c r="X66" s="121"/>
      <c r="AA66" s="5" t="s">
        <v>61</v>
      </c>
      <c r="AB66" s="13">
        <v>-34.18</v>
      </c>
      <c r="AC66" s="13" t="s">
        <v>813</v>
      </c>
      <c r="AD66" s="13" t="s">
        <v>13</v>
      </c>
      <c r="AE66" s="13" t="s">
        <v>11</v>
      </c>
      <c r="AF66" s="13" t="s">
        <v>9</v>
      </c>
      <c r="AG66" s="6" t="s">
        <v>93</v>
      </c>
      <c r="AH66"/>
    </row>
    <row r="67" spans="3:34" ht="18" customHeight="1">
      <c r="C67" s="428" t="s">
        <v>394</v>
      </c>
      <c r="D67" s="74">
        <v>1</v>
      </c>
      <c r="E67" s="200">
        <v>29.166</v>
      </c>
      <c r="F67" s="41">
        <f>AVERAGE(E67:E69)</f>
        <v>39.154666666666664</v>
      </c>
      <c r="G67" s="162"/>
      <c r="H67" s="428" t="s">
        <v>397</v>
      </c>
      <c r="I67" s="74">
        <v>1</v>
      </c>
      <c r="J67" s="200">
        <v>45.634</v>
      </c>
      <c r="K67" s="41">
        <f>AVERAGE(J67:J69)</f>
        <v>43.258333333333333</v>
      </c>
      <c r="N67" s="428" t="s">
        <v>394</v>
      </c>
      <c r="O67" s="74">
        <v>1</v>
      </c>
      <c r="P67" s="200">
        <v>75.349000000000004</v>
      </c>
      <c r="Q67" s="41">
        <f>AVERAGE(P67:P69)</f>
        <v>69.819666666666663</v>
      </c>
      <c r="R67" s="162"/>
      <c r="S67" s="428" t="s">
        <v>397</v>
      </c>
      <c r="T67" s="74">
        <v>1</v>
      </c>
      <c r="U67" s="200">
        <v>64.847999999999999</v>
      </c>
      <c r="V67" s="41">
        <f>AVERAGE(U67:U69)</f>
        <v>61.459000000000003</v>
      </c>
      <c r="W67" s="121"/>
      <c r="X67" s="121"/>
      <c r="AA67" s="5" t="s">
        <v>348</v>
      </c>
      <c r="AB67" s="13">
        <v>-31.23</v>
      </c>
      <c r="AC67" s="13" t="s">
        <v>814</v>
      </c>
      <c r="AD67" s="13" t="s">
        <v>13</v>
      </c>
      <c r="AE67" s="13" t="s">
        <v>11</v>
      </c>
      <c r="AF67" s="13" t="s">
        <v>9</v>
      </c>
      <c r="AG67" s="6" t="s">
        <v>94</v>
      </c>
      <c r="AH67"/>
    </row>
    <row r="68" spans="3:34" ht="18" customHeight="1">
      <c r="C68" s="429"/>
      <c r="D68" s="74">
        <v>2</v>
      </c>
      <c r="E68" s="200">
        <v>37.375</v>
      </c>
      <c r="F68" s="25"/>
      <c r="G68" s="162"/>
      <c r="H68" s="429"/>
      <c r="I68" s="74">
        <v>2</v>
      </c>
      <c r="J68" s="200">
        <v>51.521999999999998</v>
      </c>
      <c r="K68" s="25"/>
      <c r="N68" s="429"/>
      <c r="O68" s="74">
        <v>2</v>
      </c>
      <c r="P68" s="200">
        <v>68.611999999999995</v>
      </c>
      <c r="Q68" s="25"/>
      <c r="R68" s="162"/>
      <c r="S68" s="429"/>
      <c r="T68" s="74">
        <v>2</v>
      </c>
      <c r="U68" s="200">
        <v>58.954999999999998</v>
      </c>
      <c r="V68" s="25"/>
      <c r="W68" s="121"/>
      <c r="X68" s="121"/>
      <c r="AA68" s="5" t="s">
        <v>346</v>
      </c>
      <c r="AB68" s="13">
        <v>-34.11</v>
      </c>
      <c r="AC68" s="13" t="s">
        <v>815</v>
      </c>
      <c r="AD68" s="13" t="s">
        <v>13</v>
      </c>
      <c r="AE68" s="13" t="s">
        <v>11</v>
      </c>
      <c r="AF68" s="13" t="s">
        <v>9</v>
      </c>
      <c r="AG68" s="6" t="s">
        <v>95</v>
      </c>
      <c r="AH68"/>
    </row>
    <row r="69" spans="3:34" ht="18" customHeight="1">
      <c r="C69" s="430"/>
      <c r="D69" s="74">
        <v>3</v>
      </c>
      <c r="E69" s="200">
        <v>50.923000000000002</v>
      </c>
      <c r="F69" s="25"/>
      <c r="G69" s="162"/>
      <c r="H69" s="430"/>
      <c r="I69" s="74">
        <v>3</v>
      </c>
      <c r="J69" s="200">
        <v>32.619</v>
      </c>
      <c r="K69" s="25"/>
      <c r="N69" s="430"/>
      <c r="O69" s="74">
        <v>3</v>
      </c>
      <c r="P69" s="200">
        <v>65.498000000000005</v>
      </c>
      <c r="Q69" s="25"/>
      <c r="R69" s="162"/>
      <c r="S69" s="430"/>
      <c r="T69" s="74">
        <v>3</v>
      </c>
      <c r="U69" s="200">
        <v>60.573999999999998</v>
      </c>
      <c r="V69" s="25"/>
      <c r="AA69" s="5" t="s">
        <v>347</v>
      </c>
      <c r="AB69" s="13">
        <v>-31.16</v>
      </c>
      <c r="AC69" s="13" t="s">
        <v>816</v>
      </c>
      <c r="AD69" s="13" t="s">
        <v>13</v>
      </c>
      <c r="AE69" s="13" t="s">
        <v>11</v>
      </c>
      <c r="AF69" s="13" t="s">
        <v>9</v>
      </c>
      <c r="AG69" s="6" t="s">
        <v>96</v>
      </c>
      <c r="AH69"/>
    </row>
    <row r="70" spans="3:34" ht="18" customHeight="1">
      <c r="C70" s="166"/>
      <c r="D70" s="86"/>
      <c r="E70" s="201"/>
      <c r="F70" s="201"/>
      <c r="G70" s="162"/>
      <c r="H70" s="166"/>
      <c r="I70" s="85"/>
      <c r="J70" s="213"/>
      <c r="K70" s="102"/>
      <c r="N70" s="166"/>
      <c r="O70" s="86"/>
      <c r="P70" s="211"/>
      <c r="Q70" s="102"/>
      <c r="R70" s="162"/>
      <c r="S70" s="207"/>
      <c r="T70" s="207"/>
      <c r="U70" s="213"/>
      <c r="V70" s="102"/>
      <c r="AA70" s="7" t="s">
        <v>348</v>
      </c>
      <c r="AB70" s="37">
        <v>2.95</v>
      </c>
      <c r="AC70" s="37" t="s">
        <v>817</v>
      </c>
      <c r="AD70" s="37" t="s">
        <v>28</v>
      </c>
      <c r="AE70" s="37" t="s">
        <v>27</v>
      </c>
      <c r="AF70" s="37">
        <v>0.999</v>
      </c>
      <c r="AG70" s="8" t="s">
        <v>97</v>
      </c>
      <c r="AH70"/>
    </row>
    <row r="71" spans="3:34" ht="18" customHeight="1">
      <c r="C71" s="201"/>
      <c r="D71" s="201"/>
      <c r="E71" s="207"/>
      <c r="F71" s="207"/>
      <c r="G71" s="162"/>
      <c r="H71" s="207"/>
      <c r="I71" s="207"/>
      <c r="J71" s="64"/>
      <c r="N71" s="201"/>
      <c r="O71" s="201"/>
      <c r="P71" s="207"/>
      <c r="Q71" s="207"/>
      <c r="R71" s="162"/>
      <c r="S71" s="207"/>
      <c r="T71" s="207"/>
      <c r="U71" s="64"/>
      <c r="V71" s="207"/>
      <c r="W71" s="207"/>
      <c r="AB71" s="13"/>
      <c r="AC71" s="13"/>
      <c r="AD71" s="13"/>
      <c r="AE71" s="13"/>
      <c r="AF71" s="13"/>
    </row>
    <row r="72" spans="3:34" ht="18" customHeight="1">
      <c r="C72" s="201"/>
      <c r="D72" s="201"/>
      <c r="E72" s="207"/>
      <c r="F72" s="207"/>
      <c r="G72" s="207"/>
      <c r="H72" s="208"/>
      <c r="I72" s="207"/>
      <c r="J72" s="64"/>
      <c r="K72" s="207"/>
      <c r="N72" s="201"/>
      <c r="O72" s="201"/>
      <c r="P72" s="207"/>
      <c r="Q72" s="207"/>
      <c r="R72" s="207"/>
      <c r="S72" s="208"/>
      <c r="T72" s="207"/>
      <c r="U72" s="64"/>
      <c r="V72" s="207"/>
    </row>
  </sheetData>
  <mergeCells count="50">
    <mergeCell ref="C54:C56"/>
    <mergeCell ref="H54:H56"/>
    <mergeCell ref="C44:G44"/>
    <mergeCell ref="E4:F4"/>
    <mergeCell ref="G4:H4"/>
    <mergeCell ref="C34:F34"/>
    <mergeCell ref="C46:F46"/>
    <mergeCell ref="H46:K46"/>
    <mergeCell ref="C35:F35"/>
    <mergeCell ref="C36:D36"/>
    <mergeCell ref="E36:F36"/>
    <mergeCell ref="C48:C50"/>
    <mergeCell ref="H48:H50"/>
    <mergeCell ref="C51:C53"/>
    <mergeCell ref="H51:H53"/>
    <mergeCell ref="C2:F2"/>
    <mergeCell ref="C6:C11"/>
    <mergeCell ref="D6:D8"/>
    <mergeCell ref="D9:D11"/>
    <mergeCell ref="C12:C17"/>
    <mergeCell ref="D12:D14"/>
    <mergeCell ref="D15:D17"/>
    <mergeCell ref="C64:C66"/>
    <mergeCell ref="H64:H66"/>
    <mergeCell ref="C67:C69"/>
    <mergeCell ref="H67:H69"/>
    <mergeCell ref="C61:C63"/>
    <mergeCell ref="H61:H63"/>
    <mergeCell ref="S61:S63"/>
    <mergeCell ref="N61:N63"/>
    <mergeCell ref="N64:N66"/>
    <mergeCell ref="S64:S66"/>
    <mergeCell ref="N67:N69"/>
    <mergeCell ref="S67:S69"/>
    <mergeCell ref="N45:V45"/>
    <mergeCell ref="C58:K58"/>
    <mergeCell ref="N58:V58"/>
    <mergeCell ref="N59:Q59"/>
    <mergeCell ref="S59:V59"/>
    <mergeCell ref="N46:Q46"/>
    <mergeCell ref="S46:V46"/>
    <mergeCell ref="N48:N50"/>
    <mergeCell ref="S48:S50"/>
    <mergeCell ref="N51:N53"/>
    <mergeCell ref="S51:S53"/>
    <mergeCell ref="N54:N56"/>
    <mergeCell ref="S54:S56"/>
    <mergeCell ref="H59:K59"/>
    <mergeCell ref="C59:F59"/>
    <mergeCell ref="C45:K45"/>
  </mergeCells>
  <pageMargins left="0.7" right="0.7" top="0.75" bottom="0.75" header="0.3" footer="0.3"/>
  <pageSetup scale="3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149CB-5AB6-F446-9ACB-9099079A1A50}">
  <sheetPr>
    <pageSetUpPr fitToPage="1"/>
  </sheetPr>
  <dimension ref="B2:AE180"/>
  <sheetViews>
    <sheetView topLeftCell="A273" zoomScale="25" zoomScaleNormal="75" workbookViewId="0">
      <selection activeCell="P149" sqref="P149"/>
    </sheetView>
  </sheetViews>
  <sheetFormatPr baseColWidth="10" defaultRowHeight="18" customHeight="1"/>
  <cols>
    <col min="3" max="3" width="12" customWidth="1"/>
    <col min="4" max="4" width="17.5" style="76" customWidth="1"/>
    <col min="5" max="5" width="18.5" customWidth="1"/>
    <col min="6" max="6" width="17.5" customWidth="1"/>
    <col min="7" max="7" width="15.83203125" customWidth="1"/>
    <col min="9" max="9" width="10.83203125" style="76"/>
    <col min="11" max="11" width="13.83203125" customWidth="1"/>
    <col min="14" max="14" width="10.83203125" style="76"/>
    <col min="19" max="19" width="10.83203125" style="76"/>
    <col min="21" max="21" width="16.5" customWidth="1"/>
  </cols>
  <sheetData>
    <row r="2" spans="3:21" ht="18" customHeight="1">
      <c r="I2" s="10" t="s">
        <v>4</v>
      </c>
      <c r="J2" s="12" t="s">
        <v>623</v>
      </c>
      <c r="K2" s="39"/>
      <c r="N2" s="10" t="s">
        <v>4</v>
      </c>
      <c r="O2" s="12" t="s">
        <v>628</v>
      </c>
      <c r="P2" s="39"/>
      <c r="S2" s="10" t="s">
        <v>4</v>
      </c>
      <c r="T2" s="12" t="s">
        <v>629</v>
      </c>
      <c r="U2" s="39"/>
    </row>
    <row r="3" spans="3:21" ht="18" customHeight="1">
      <c r="C3" s="256" t="s">
        <v>311</v>
      </c>
      <c r="D3" s="256"/>
      <c r="E3" s="256"/>
      <c r="F3" s="256"/>
      <c r="I3" s="5"/>
      <c r="J3" s="13"/>
      <c r="K3" s="40"/>
      <c r="L3" s="56"/>
      <c r="M3" s="56"/>
      <c r="N3" s="5"/>
      <c r="O3" s="13"/>
      <c r="P3" s="40"/>
      <c r="S3" s="5"/>
      <c r="T3" s="13"/>
      <c r="U3" s="40"/>
    </row>
    <row r="4" spans="3:21" ht="18" customHeight="1">
      <c r="C4" s="163"/>
      <c r="D4" s="465" t="s">
        <v>110</v>
      </c>
      <c r="E4" s="466"/>
      <c r="F4" s="465" t="s">
        <v>74</v>
      </c>
      <c r="G4" s="466"/>
      <c r="I4" s="5" t="s">
        <v>5</v>
      </c>
      <c r="J4" s="13" t="s">
        <v>343</v>
      </c>
      <c r="K4" s="40"/>
      <c r="L4" s="56"/>
      <c r="M4" s="56"/>
      <c r="N4" s="5" t="s">
        <v>5</v>
      </c>
      <c r="O4" s="13" t="s">
        <v>343</v>
      </c>
      <c r="P4" s="40"/>
      <c r="S4" s="5" t="s">
        <v>5</v>
      </c>
      <c r="T4" s="13" t="s">
        <v>343</v>
      </c>
      <c r="U4" s="40"/>
    </row>
    <row r="5" spans="3:21" ht="18" customHeight="1">
      <c r="C5" s="65" t="s">
        <v>1</v>
      </c>
      <c r="D5" s="229" t="s">
        <v>0</v>
      </c>
      <c r="E5" s="229" t="s">
        <v>343</v>
      </c>
      <c r="F5" s="229" t="s">
        <v>0</v>
      </c>
      <c r="G5" s="229" t="s">
        <v>343</v>
      </c>
      <c r="I5" s="5" t="s">
        <v>6</v>
      </c>
      <c r="J5" s="13" t="s">
        <v>6</v>
      </c>
      <c r="K5" s="40"/>
      <c r="L5" s="56"/>
      <c r="M5" s="56"/>
      <c r="N5" s="5" t="s">
        <v>6</v>
      </c>
      <c r="O5" s="13" t="s">
        <v>6</v>
      </c>
      <c r="P5" s="40"/>
      <c r="S5" s="5" t="s">
        <v>6</v>
      </c>
      <c r="T5" s="13" t="s">
        <v>6</v>
      </c>
      <c r="U5" s="40"/>
    </row>
    <row r="6" spans="3:21" ht="18" customHeight="1">
      <c r="C6" s="230">
        <v>1</v>
      </c>
      <c r="D6" s="83" t="s">
        <v>409</v>
      </c>
      <c r="E6" s="83" t="s">
        <v>665</v>
      </c>
      <c r="F6" s="83" t="s">
        <v>416</v>
      </c>
      <c r="G6" s="83" t="s">
        <v>668</v>
      </c>
      <c r="I6" s="5" t="s">
        <v>7</v>
      </c>
      <c r="J6" s="13" t="s">
        <v>0</v>
      </c>
      <c r="K6" s="40"/>
      <c r="L6" s="56"/>
      <c r="M6" s="56"/>
      <c r="N6" s="5" t="s">
        <v>7</v>
      </c>
      <c r="O6" s="13" t="s">
        <v>0</v>
      </c>
      <c r="P6" s="40"/>
      <c r="S6" s="5" t="s">
        <v>7</v>
      </c>
      <c r="T6" s="13" t="s">
        <v>343</v>
      </c>
      <c r="U6" s="40"/>
    </row>
    <row r="7" spans="3:21" ht="18" customHeight="1">
      <c r="C7" s="230">
        <v>2</v>
      </c>
      <c r="D7" s="83" t="s">
        <v>508</v>
      </c>
      <c r="E7" s="83" t="s">
        <v>677</v>
      </c>
      <c r="F7" s="83" t="s">
        <v>605</v>
      </c>
      <c r="G7" s="83" t="s">
        <v>676</v>
      </c>
      <c r="I7" s="5"/>
      <c r="J7" s="13"/>
      <c r="K7" s="40"/>
      <c r="L7" s="56"/>
      <c r="M7" s="56"/>
      <c r="N7" s="5"/>
      <c r="O7" s="13"/>
      <c r="P7" s="40"/>
      <c r="S7" s="5"/>
      <c r="T7" s="13"/>
      <c r="U7" s="40"/>
    </row>
    <row r="8" spans="3:21" ht="18" customHeight="1">
      <c r="C8" s="230">
        <v>3</v>
      </c>
      <c r="D8" s="83" t="s">
        <v>410</v>
      </c>
      <c r="E8" s="83" t="s">
        <v>678</v>
      </c>
      <c r="F8" s="83" t="s">
        <v>417</v>
      </c>
      <c r="G8" s="83" t="s">
        <v>672</v>
      </c>
      <c r="I8" s="5" t="s">
        <v>227</v>
      </c>
      <c r="J8" s="13"/>
      <c r="K8" s="40"/>
      <c r="L8" s="56"/>
      <c r="M8" s="56"/>
      <c r="N8" s="5" t="s">
        <v>227</v>
      </c>
      <c r="O8" s="13"/>
      <c r="P8" s="40"/>
      <c r="S8" s="5" t="s">
        <v>227</v>
      </c>
      <c r="T8" s="13"/>
      <c r="U8" s="40"/>
    </row>
    <row r="9" spans="3:21" ht="18" customHeight="1">
      <c r="C9" s="230">
        <v>4</v>
      </c>
      <c r="D9" s="83" t="s">
        <v>411</v>
      </c>
      <c r="E9" s="83" t="s">
        <v>679</v>
      </c>
      <c r="F9" s="83" t="s">
        <v>418</v>
      </c>
      <c r="G9" s="83" t="s">
        <v>669</v>
      </c>
      <c r="I9" s="5" t="s">
        <v>8</v>
      </c>
      <c r="J9" s="13" t="s">
        <v>9</v>
      </c>
      <c r="K9" s="40"/>
      <c r="L9" s="56"/>
      <c r="M9" s="56"/>
      <c r="N9" s="5" t="s">
        <v>8</v>
      </c>
      <c r="O9" s="13">
        <v>7.0000000000000001E-3</v>
      </c>
      <c r="P9" s="40"/>
      <c r="S9" s="5" t="s">
        <v>8</v>
      </c>
      <c r="T9" s="13">
        <v>4.4999999999999998E-2</v>
      </c>
      <c r="U9" s="40"/>
    </row>
    <row r="10" spans="3:21" ht="18" customHeight="1">
      <c r="C10" s="230">
        <v>5</v>
      </c>
      <c r="D10" s="83" t="s">
        <v>475</v>
      </c>
      <c r="E10" s="83" t="s">
        <v>414</v>
      </c>
      <c r="F10" s="83" t="s">
        <v>476</v>
      </c>
      <c r="G10" s="83" t="s">
        <v>673</v>
      </c>
      <c r="I10" s="5" t="s">
        <v>10</v>
      </c>
      <c r="J10" s="13" t="s">
        <v>11</v>
      </c>
      <c r="K10" s="40"/>
      <c r="L10" s="56"/>
      <c r="M10" s="56"/>
      <c r="N10" s="5" t="s">
        <v>10</v>
      </c>
      <c r="O10" s="13" t="s">
        <v>26</v>
      </c>
      <c r="P10" s="40"/>
      <c r="S10" s="5" t="s">
        <v>10</v>
      </c>
      <c r="T10" s="13" t="s">
        <v>30</v>
      </c>
      <c r="U10" s="40"/>
    </row>
    <row r="11" spans="3:21" ht="18" customHeight="1">
      <c r="C11" s="230">
        <v>6</v>
      </c>
      <c r="D11" s="83" t="s">
        <v>412</v>
      </c>
      <c r="E11" s="83" t="s">
        <v>666</v>
      </c>
      <c r="F11" s="83" t="s">
        <v>419</v>
      </c>
      <c r="G11" s="83" t="s">
        <v>667</v>
      </c>
      <c r="I11" s="5" t="s">
        <v>12</v>
      </c>
      <c r="J11" s="13" t="s">
        <v>13</v>
      </c>
      <c r="K11" s="40"/>
      <c r="L11" s="56"/>
      <c r="M11" s="56"/>
      <c r="N11" s="5" t="s">
        <v>12</v>
      </c>
      <c r="O11" s="13" t="s">
        <v>13</v>
      </c>
      <c r="P11" s="40"/>
      <c r="S11" s="5" t="s">
        <v>12</v>
      </c>
      <c r="T11" s="13" t="s">
        <v>13</v>
      </c>
      <c r="U11" s="40"/>
    </row>
    <row r="12" spans="3:21" ht="18" customHeight="1">
      <c r="C12" s="230">
        <v>7</v>
      </c>
      <c r="D12" s="83" t="s">
        <v>413</v>
      </c>
      <c r="E12" s="83" t="s">
        <v>415</v>
      </c>
      <c r="F12" s="83" t="s">
        <v>420</v>
      </c>
      <c r="G12" s="83" t="s">
        <v>670</v>
      </c>
      <c r="I12" s="5" t="s">
        <v>14</v>
      </c>
      <c r="J12" s="13" t="s">
        <v>15</v>
      </c>
      <c r="K12" s="40"/>
      <c r="L12" s="56"/>
      <c r="M12" s="56"/>
      <c r="N12" s="5" t="s">
        <v>14</v>
      </c>
      <c r="O12" s="13" t="s">
        <v>15</v>
      </c>
      <c r="P12" s="40"/>
      <c r="S12" s="5" t="s">
        <v>14</v>
      </c>
      <c r="T12" s="13" t="s">
        <v>15</v>
      </c>
      <c r="U12" s="40"/>
    </row>
    <row r="13" spans="3:21" ht="18" customHeight="1">
      <c r="C13" s="230">
        <v>8</v>
      </c>
      <c r="D13" s="206" t="s">
        <v>639</v>
      </c>
      <c r="E13" s="83" t="s">
        <v>574</v>
      </c>
      <c r="F13" s="83" t="s">
        <v>421</v>
      </c>
      <c r="G13" s="83" t="s">
        <v>671</v>
      </c>
      <c r="I13" s="5" t="s">
        <v>228</v>
      </c>
      <c r="J13" s="13" t="s">
        <v>624</v>
      </c>
      <c r="K13" s="40"/>
      <c r="L13" s="56"/>
      <c r="M13" s="56"/>
      <c r="N13" s="5" t="s">
        <v>228</v>
      </c>
      <c r="O13" s="13" t="s">
        <v>634</v>
      </c>
      <c r="P13" s="40"/>
      <c r="S13" s="5" t="s">
        <v>228</v>
      </c>
      <c r="T13" s="13" t="s">
        <v>630</v>
      </c>
      <c r="U13" s="40"/>
    </row>
    <row r="14" spans="3:21" ht="18" customHeight="1">
      <c r="C14" s="265"/>
      <c r="D14" s="277"/>
      <c r="E14" s="278"/>
      <c r="F14" s="278"/>
      <c r="G14" s="278"/>
      <c r="I14" s="5"/>
      <c r="J14" s="13"/>
      <c r="K14" s="40"/>
      <c r="L14" s="56"/>
      <c r="M14" s="56"/>
      <c r="N14" s="5"/>
      <c r="O14" s="13"/>
      <c r="P14" s="40"/>
      <c r="S14" s="5"/>
      <c r="T14" s="13"/>
      <c r="U14" s="40"/>
    </row>
    <row r="15" spans="3:21" ht="18" customHeight="1">
      <c r="C15" s="265"/>
      <c r="D15" s="278"/>
      <c r="E15" s="278"/>
      <c r="F15" s="278"/>
      <c r="I15" s="5" t="s">
        <v>19</v>
      </c>
      <c r="J15" s="13"/>
      <c r="K15" s="40"/>
      <c r="L15" s="56"/>
      <c r="M15" s="56"/>
      <c r="N15" s="5" t="s">
        <v>19</v>
      </c>
      <c r="O15" s="13"/>
      <c r="P15" s="40"/>
      <c r="S15" s="5" t="s">
        <v>19</v>
      </c>
      <c r="T15" s="13"/>
      <c r="U15" s="40"/>
    </row>
    <row r="16" spans="3:21" ht="18" customHeight="1">
      <c r="C16" s="265"/>
      <c r="D16" s="278"/>
      <c r="E16" s="278"/>
      <c r="F16" s="278"/>
      <c r="I16" s="5" t="s">
        <v>20</v>
      </c>
      <c r="J16" s="13">
        <v>0.91320000000000001</v>
      </c>
      <c r="K16" s="40"/>
      <c r="L16" s="56"/>
      <c r="M16" s="56"/>
      <c r="N16" s="5" t="s">
        <v>20</v>
      </c>
      <c r="O16" s="13">
        <v>0.99439999999999995</v>
      </c>
      <c r="P16" s="40"/>
      <c r="S16" s="5" t="s">
        <v>20</v>
      </c>
      <c r="T16" s="13">
        <v>1.863</v>
      </c>
      <c r="U16" s="40"/>
    </row>
    <row r="17" spans="3:21" ht="18" customHeight="1">
      <c r="C17" s="265"/>
      <c r="D17" s="278"/>
      <c r="F17" s="278"/>
      <c r="G17" s="278"/>
      <c r="I17" s="5" t="s">
        <v>21</v>
      </c>
      <c r="J17" s="13">
        <v>1.863</v>
      </c>
      <c r="K17" s="40"/>
      <c r="L17" s="56"/>
      <c r="M17" s="56"/>
      <c r="N17" s="5" t="s">
        <v>21</v>
      </c>
      <c r="O17" s="13">
        <v>3.4569999999999999</v>
      </c>
      <c r="P17" s="40"/>
      <c r="S17" s="5" t="s">
        <v>21</v>
      </c>
      <c r="T17" s="13">
        <v>3.4569999999999999</v>
      </c>
      <c r="U17" s="40"/>
    </row>
    <row r="18" spans="3:21" ht="18" customHeight="1">
      <c r="C18" s="265"/>
      <c r="D18" s="278"/>
      <c r="F18" s="278"/>
      <c r="G18" s="278"/>
      <c r="I18" s="5" t="s">
        <v>22</v>
      </c>
      <c r="J18" s="13" t="s">
        <v>625</v>
      </c>
      <c r="K18" s="40"/>
      <c r="L18" s="13"/>
      <c r="M18" s="13"/>
      <c r="N18" s="5" t="s">
        <v>22</v>
      </c>
      <c r="O18" s="13" t="s">
        <v>635</v>
      </c>
      <c r="P18" s="40"/>
      <c r="S18" s="5" t="s">
        <v>22</v>
      </c>
      <c r="T18" s="13" t="s">
        <v>631</v>
      </c>
      <c r="U18" s="40"/>
    </row>
    <row r="19" spans="3:21" ht="18" customHeight="1">
      <c r="C19" s="265"/>
      <c r="D19" s="277"/>
      <c r="E19" s="278"/>
      <c r="F19" s="278"/>
      <c r="G19" s="278"/>
      <c r="I19" s="5" t="s">
        <v>23</v>
      </c>
      <c r="J19" s="13" t="s">
        <v>626</v>
      </c>
      <c r="K19" s="40"/>
      <c r="L19" s="13"/>
      <c r="M19" s="13"/>
      <c r="N19" s="5" t="s">
        <v>23</v>
      </c>
      <c r="O19" s="13" t="s">
        <v>636</v>
      </c>
      <c r="P19" s="40"/>
      <c r="S19" s="5" t="s">
        <v>23</v>
      </c>
      <c r="T19" s="13" t="s">
        <v>632</v>
      </c>
      <c r="U19" s="40"/>
    </row>
    <row r="20" spans="3:21" ht="18" customHeight="1">
      <c r="C20" s="265"/>
      <c r="D20" s="277"/>
      <c r="E20" s="278"/>
      <c r="F20" s="278"/>
      <c r="G20" s="278"/>
      <c r="I20" s="5" t="s">
        <v>24</v>
      </c>
      <c r="J20" s="13">
        <v>0.77300000000000002</v>
      </c>
      <c r="K20" s="40"/>
      <c r="L20" s="13"/>
      <c r="M20" s="13"/>
      <c r="N20" s="5" t="s">
        <v>24</v>
      </c>
      <c r="O20" s="13">
        <v>0.66120000000000001</v>
      </c>
      <c r="P20" s="40"/>
      <c r="S20" s="5" t="s">
        <v>24</v>
      </c>
      <c r="T20" s="13">
        <v>0.41699999999999998</v>
      </c>
      <c r="U20" s="40"/>
    </row>
    <row r="21" spans="3:21" ht="18" customHeight="1">
      <c r="C21" s="265"/>
      <c r="D21" s="277"/>
      <c r="E21" s="278"/>
      <c r="F21" s="278"/>
      <c r="G21" s="278"/>
      <c r="I21" s="5"/>
      <c r="J21" s="13"/>
      <c r="K21" s="40"/>
      <c r="L21" s="13"/>
      <c r="M21" s="13"/>
      <c r="N21" s="5"/>
      <c r="O21" s="13"/>
      <c r="P21" s="40"/>
      <c r="S21" s="5"/>
      <c r="T21" s="13"/>
      <c r="U21" s="40"/>
    </row>
    <row r="22" spans="3:21" ht="18" customHeight="1">
      <c r="C22" s="265"/>
      <c r="D22" s="277"/>
      <c r="E22" s="278"/>
      <c r="F22" s="278"/>
      <c r="G22" s="278"/>
      <c r="I22" s="5" t="s">
        <v>271</v>
      </c>
      <c r="J22" s="13"/>
      <c r="K22" s="40"/>
      <c r="L22" s="13"/>
      <c r="M22" s="13"/>
      <c r="N22" s="5" t="s">
        <v>271</v>
      </c>
      <c r="O22" s="13"/>
      <c r="P22" s="40"/>
      <c r="S22" s="5" t="s">
        <v>271</v>
      </c>
      <c r="T22" s="13"/>
      <c r="U22" s="40"/>
    </row>
    <row r="23" spans="3:21" ht="18" customHeight="1">
      <c r="C23" s="265"/>
      <c r="D23" s="277"/>
      <c r="E23" s="278"/>
      <c r="F23" s="278"/>
      <c r="G23" s="278"/>
      <c r="I23" s="5" t="s">
        <v>272</v>
      </c>
      <c r="J23" s="13" t="s">
        <v>627</v>
      </c>
      <c r="K23" s="40"/>
      <c r="L23" s="13"/>
      <c r="M23" s="13"/>
      <c r="N23" s="5" t="s">
        <v>272</v>
      </c>
      <c r="O23" s="13" t="s">
        <v>637</v>
      </c>
      <c r="P23" s="40"/>
      <c r="S23" s="5" t="s">
        <v>272</v>
      </c>
      <c r="T23" s="13" t="s">
        <v>633</v>
      </c>
      <c r="U23" s="40"/>
    </row>
    <row r="24" spans="3:21" ht="18" customHeight="1">
      <c r="C24" s="265"/>
      <c r="D24" s="277"/>
      <c r="E24" s="278"/>
      <c r="F24" s="278"/>
      <c r="G24" s="278"/>
      <c r="I24" s="5" t="s">
        <v>8</v>
      </c>
      <c r="J24" s="13">
        <v>1.4E-2</v>
      </c>
      <c r="K24" s="40"/>
      <c r="L24" s="13"/>
      <c r="M24" s="13"/>
      <c r="N24" s="5" t="s">
        <v>8</v>
      </c>
      <c r="O24" s="13" t="s">
        <v>9</v>
      </c>
      <c r="P24" s="40"/>
      <c r="S24" s="5" t="s">
        <v>8</v>
      </c>
      <c r="T24" s="13">
        <v>2E-3</v>
      </c>
      <c r="U24" s="40"/>
    </row>
    <row r="25" spans="3:21" ht="18" customHeight="1">
      <c r="C25" s="265"/>
      <c r="D25" s="277"/>
      <c r="E25" s="277"/>
      <c r="F25" s="277"/>
      <c r="G25" s="278"/>
      <c r="I25" s="5" t="s">
        <v>10</v>
      </c>
      <c r="J25" s="13" t="s">
        <v>30</v>
      </c>
      <c r="K25" s="40"/>
      <c r="L25" s="13"/>
      <c r="M25" s="13"/>
      <c r="N25" s="5" t="s">
        <v>10</v>
      </c>
      <c r="O25" s="13" t="s">
        <v>11</v>
      </c>
      <c r="P25" s="40"/>
      <c r="S25" s="5" t="s">
        <v>10</v>
      </c>
      <c r="T25" s="13" t="s">
        <v>26</v>
      </c>
      <c r="U25" s="40"/>
    </row>
    <row r="26" spans="3:21" ht="18" customHeight="1">
      <c r="C26" s="265"/>
      <c r="D26" s="277"/>
      <c r="E26" s="277"/>
      <c r="F26" s="277"/>
      <c r="G26" s="278"/>
      <c r="I26" s="5" t="s">
        <v>12</v>
      </c>
      <c r="J26" s="13" t="s">
        <v>13</v>
      </c>
      <c r="K26" s="40"/>
      <c r="L26" s="13"/>
      <c r="M26" s="13"/>
      <c r="N26" s="5" t="s">
        <v>12</v>
      </c>
      <c r="O26" s="13" t="s">
        <v>13</v>
      </c>
      <c r="P26" s="40"/>
      <c r="Q26" s="159"/>
      <c r="R26" s="159"/>
      <c r="S26" s="5" t="s">
        <v>12</v>
      </c>
      <c r="T26" s="13" t="s">
        <v>13</v>
      </c>
      <c r="U26" s="40"/>
    </row>
    <row r="27" spans="3:21" ht="18" customHeight="1">
      <c r="C27" s="265"/>
      <c r="D27" s="277"/>
      <c r="E27" s="277"/>
      <c r="G27" s="278"/>
      <c r="I27" s="279"/>
      <c r="J27" s="159"/>
      <c r="K27" s="40"/>
      <c r="L27" s="13"/>
      <c r="M27" s="13"/>
      <c r="N27" s="282"/>
      <c r="O27" s="13"/>
      <c r="P27" s="40"/>
      <c r="S27" s="279"/>
      <c r="T27" s="159"/>
      <c r="U27" s="40"/>
    </row>
    <row r="28" spans="3:21" ht="18" customHeight="1">
      <c r="C28" s="265"/>
      <c r="D28" s="277"/>
      <c r="E28" s="277"/>
      <c r="G28" s="278"/>
      <c r="I28" s="5" t="s">
        <v>273</v>
      </c>
      <c r="J28" s="13"/>
      <c r="K28" s="40"/>
      <c r="L28" s="13"/>
      <c r="M28" s="13"/>
      <c r="N28" s="5" t="s">
        <v>273</v>
      </c>
      <c r="O28" s="13"/>
      <c r="P28" s="40"/>
      <c r="S28" s="5" t="s">
        <v>273</v>
      </c>
      <c r="T28" s="4"/>
      <c r="U28" s="280"/>
    </row>
    <row r="29" spans="3:21" ht="18" customHeight="1">
      <c r="C29" s="265"/>
      <c r="D29" s="277"/>
      <c r="E29" s="277"/>
      <c r="F29" s="277"/>
      <c r="G29" s="278"/>
      <c r="I29" s="5" t="s">
        <v>274</v>
      </c>
      <c r="J29" s="13">
        <v>8</v>
      </c>
      <c r="K29" s="40"/>
      <c r="L29" s="13"/>
      <c r="M29" s="13"/>
      <c r="N29" s="5" t="s">
        <v>274</v>
      </c>
      <c r="O29" s="13">
        <v>8</v>
      </c>
      <c r="P29" s="40"/>
      <c r="S29" s="5" t="s">
        <v>274</v>
      </c>
      <c r="T29" s="1">
        <v>8</v>
      </c>
      <c r="U29" s="280"/>
    </row>
    <row r="30" spans="3:21" ht="18" customHeight="1">
      <c r="C30" s="265"/>
      <c r="D30" s="277"/>
      <c r="E30" s="278"/>
      <c r="F30" s="278"/>
      <c r="G30" s="278"/>
      <c r="I30" s="7" t="s">
        <v>275</v>
      </c>
      <c r="J30" s="37">
        <v>8</v>
      </c>
      <c r="K30" s="24"/>
      <c r="L30" s="13"/>
      <c r="M30" s="13"/>
      <c r="N30" s="7" t="s">
        <v>275</v>
      </c>
      <c r="O30" s="37">
        <v>8</v>
      </c>
      <c r="P30" s="24"/>
      <c r="S30" s="7" t="s">
        <v>275</v>
      </c>
      <c r="T30" s="37">
        <v>8</v>
      </c>
      <c r="U30" s="281"/>
    </row>
    <row r="31" spans="3:21" ht="18" customHeight="1">
      <c r="C31" s="265"/>
      <c r="D31" s="277"/>
      <c r="E31" s="278"/>
      <c r="F31" s="278"/>
      <c r="G31" s="278"/>
      <c r="I31" s="56"/>
      <c r="J31" s="13"/>
      <c r="K31" s="159"/>
      <c r="L31" s="13"/>
      <c r="M31" s="13"/>
      <c r="N31" s="56"/>
      <c r="O31" s="13"/>
      <c r="P31" s="159"/>
      <c r="S31" s="56"/>
      <c r="T31" s="13"/>
      <c r="U31" s="283"/>
    </row>
    <row r="32" spans="3:21" ht="18" customHeight="1">
      <c r="D32"/>
      <c r="E32" s="76"/>
      <c r="I32"/>
      <c r="J32" s="76"/>
      <c r="N32"/>
      <c r="O32" s="76"/>
    </row>
    <row r="33" spans="3:15" ht="18" customHeight="1">
      <c r="C33" s="226" t="s">
        <v>312</v>
      </c>
      <c r="D33" s="226"/>
      <c r="E33" s="226"/>
      <c r="F33" s="226"/>
      <c r="G33" s="226"/>
      <c r="I33" s="10" t="s">
        <v>72</v>
      </c>
      <c r="J33" s="12">
        <v>1</v>
      </c>
      <c r="K33" s="12"/>
      <c r="L33" s="12"/>
      <c r="M33" s="12"/>
      <c r="N33" s="11"/>
      <c r="O33" s="159"/>
    </row>
    <row r="34" spans="3:15" ht="18" customHeight="1">
      <c r="C34" s="65"/>
      <c r="D34" s="465" t="s">
        <v>110</v>
      </c>
      <c r="E34" s="466"/>
      <c r="F34" s="465" t="s">
        <v>74</v>
      </c>
      <c r="G34" s="466"/>
      <c r="I34" s="5" t="s">
        <v>51</v>
      </c>
      <c r="J34" s="13">
        <v>6</v>
      </c>
      <c r="K34" s="13"/>
      <c r="L34" s="13"/>
      <c r="M34" s="13"/>
      <c r="N34" s="6"/>
      <c r="O34" s="159"/>
    </row>
    <row r="35" spans="3:15" ht="18" customHeight="1">
      <c r="C35" s="251" t="s">
        <v>1</v>
      </c>
      <c r="D35" s="41" t="s">
        <v>0</v>
      </c>
      <c r="E35" s="229" t="s">
        <v>343</v>
      </c>
      <c r="F35" s="41" t="s">
        <v>0</v>
      </c>
      <c r="G35" s="229" t="s">
        <v>343</v>
      </c>
      <c r="I35" s="5" t="s">
        <v>52</v>
      </c>
      <c r="J35" s="13">
        <v>0.05</v>
      </c>
      <c r="K35" s="13"/>
      <c r="L35" s="13"/>
      <c r="M35" s="13"/>
      <c r="N35" s="6"/>
      <c r="O35" s="159"/>
    </row>
    <row r="36" spans="3:15" ht="18" customHeight="1">
      <c r="C36" s="252">
        <v>1</v>
      </c>
      <c r="D36" s="41" t="s">
        <v>483</v>
      </c>
      <c r="E36" s="75" t="s">
        <v>484</v>
      </c>
      <c r="F36" s="41" t="s">
        <v>483</v>
      </c>
      <c r="G36" s="83" t="s">
        <v>658</v>
      </c>
      <c r="I36" s="5"/>
      <c r="J36" s="13"/>
      <c r="K36" s="13"/>
      <c r="L36" s="13"/>
      <c r="M36" s="13"/>
      <c r="N36" s="6"/>
      <c r="O36" s="159"/>
    </row>
    <row r="37" spans="3:15" ht="18" customHeight="1">
      <c r="C37" s="252">
        <v>2</v>
      </c>
      <c r="D37" s="41" t="s">
        <v>604</v>
      </c>
      <c r="E37" s="75" t="s">
        <v>485</v>
      </c>
      <c r="F37" s="41" t="s">
        <v>604</v>
      </c>
      <c r="G37" s="83" t="s">
        <v>674</v>
      </c>
      <c r="I37" s="5" t="s">
        <v>359</v>
      </c>
      <c r="J37" s="13" t="s">
        <v>360</v>
      </c>
      <c r="K37" s="13" t="s">
        <v>56</v>
      </c>
      <c r="L37" s="13" t="s">
        <v>57</v>
      </c>
      <c r="M37" s="13" t="s">
        <v>58</v>
      </c>
      <c r="N37" s="6"/>
      <c r="O37" s="159"/>
    </row>
    <row r="38" spans="3:15" ht="18" customHeight="1">
      <c r="C38" s="252">
        <v>3</v>
      </c>
      <c r="D38" s="41" t="s">
        <v>478</v>
      </c>
      <c r="E38" s="75" t="s">
        <v>486</v>
      </c>
      <c r="F38" s="41" t="s">
        <v>478</v>
      </c>
      <c r="G38" s="83" t="s">
        <v>657</v>
      </c>
      <c r="I38" s="5" t="s">
        <v>348</v>
      </c>
      <c r="J38" s="13">
        <v>-13.63</v>
      </c>
      <c r="K38" s="13" t="s">
        <v>13</v>
      </c>
      <c r="L38" s="13" t="s">
        <v>30</v>
      </c>
      <c r="M38" s="13">
        <v>1.0999999999999999E-2</v>
      </c>
      <c r="N38" s="6" t="s">
        <v>60</v>
      </c>
      <c r="O38" s="159"/>
    </row>
    <row r="39" spans="3:15" ht="18" customHeight="1">
      <c r="C39" s="252">
        <v>4</v>
      </c>
      <c r="D39" s="41" t="s">
        <v>490</v>
      </c>
      <c r="E39" s="75" t="s">
        <v>487</v>
      </c>
      <c r="F39" s="41" t="s">
        <v>490</v>
      </c>
      <c r="G39" s="83" t="s">
        <v>675</v>
      </c>
      <c r="I39" s="5" t="s">
        <v>61</v>
      </c>
      <c r="J39" s="13">
        <v>0</v>
      </c>
      <c r="K39" s="13" t="s">
        <v>28</v>
      </c>
      <c r="L39" s="13" t="s">
        <v>27</v>
      </c>
      <c r="M39" s="13" t="s">
        <v>75</v>
      </c>
      <c r="N39" s="6" t="s">
        <v>63</v>
      </c>
      <c r="O39" s="159"/>
    </row>
    <row r="40" spans="3:15" ht="18" customHeight="1">
      <c r="C40" s="252">
        <v>5</v>
      </c>
      <c r="D40" s="41" t="s">
        <v>479</v>
      </c>
      <c r="E40" s="75" t="s">
        <v>488</v>
      </c>
      <c r="F40" s="41" t="s">
        <v>479</v>
      </c>
      <c r="G40" s="83" t="s">
        <v>492</v>
      </c>
      <c r="I40" s="5" t="s">
        <v>348</v>
      </c>
      <c r="J40" s="13">
        <v>-18.38</v>
      </c>
      <c r="K40" s="13" t="s">
        <v>13</v>
      </c>
      <c r="L40" s="13" t="s">
        <v>11</v>
      </c>
      <c r="M40" s="13" t="s">
        <v>9</v>
      </c>
      <c r="N40" s="6" t="s">
        <v>65</v>
      </c>
      <c r="O40" s="159"/>
    </row>
    <row r="41" spans="3:15" ht="18" customHeight="1">
      <c r="C41" s="252">
        <v>6</v>
      </c>
      <c r="D41" s="41" t="s">
        <v>480</v>
      </c>
      <c r="E41" s="75" t="s">
        <v>601</v>
      </c>
      <c r="F41" s="41" t="s">
        <v>480</v>
      </c>
      <c r="G41" s="83" t="s">
        <v>600</v>
      </c>
      <c r="I41" s="5" t="s">
        <v>346</v>
      </c>
      <c r="J41" s="13">
        <v>13.63</v>
      </c>
      <c r="K41" s="13" t="s">
        <v>13</v>
      </c>
      <c r="L41" s="13" t="s">
        <v>30</v>
      </c>
      <c r="M41" s="13">
        <v>1.0999999999999999E-2</v>
      </c>
      <c r="N41" s="6" t="s">
        <v>67</v>
      </c>
      <c r="O41" s="159"/>
    </row>
    <row r="42" spans="3:15" ht="18" customHeight="1">
      <c r="C42" s="252">
        <v>7</v>
      </c>
      <c r="D42" s="41" t="s">
        <v>481</v>
      </c>
      <c r="E42" s="75" t="s">
        <v>489</v>
      </c>
      <c r="F42" s="41" t="s">
        <v>481</v>
      </c>
      <c r="G42" s="83" t="s">
        <v>491</v>
      </c>
      <c r="I42" s="5" t="s">
        <v>347</v>
      </c>
      <c r="J42" s="13">
        <v>-4.75</v>
      </c>
      <c r="K42" s="13" t="s">
        <v>28</v>
      </c>
      <c r="L42" s="13" t="s">
        <v>27</v>
      </c>
      <c r="M42" s="13" t="s">
        <v>75</v>
      </c>
      <c r="N42" s="6" t="s">
        <v>69</v>
      </c>
      <c r="O42" s="159"/>
    </row>
    <row r="43" spans="3:15" ht="18" customHeight="1">
      <c r="C43" s="252">
        <v>8</v>
      </c>
      <c r="D43" s="41" t="s">
        <v>482</v>
      </c>
      <c r="E43" s="75" t="s">
        <v>575</v>
      </c>
      <c r="F43" s="41" t="s">
        <v>482</v>
      </c>
      <c r="G43" s="83" t="s">
        <v>576</v>
      </c>
      <c r="I43" s="7" t="s">
        <v>348</v>
      </c>
      <c r="J43" s="37">
        <v>-18.38</v>
      </c>
      <c r="K43" s="37" t="s">
        <v>13</v>
      </c>
      <c r="L43" s="37" t="s">
        <v>11</v>
      </c>
      <c r="M43" s="37" t="s">
        <v>9</v>
      </c>
      <c r="N43" s="8" t="s">
        <v>71</v>
      </c>
      <c r="O43" s="159"/>
    </row>
    <row r="44" spans="3:15" ht="18" customHeight="1">
      <c r="D44"/>
      <c r="E44" s="76"/>
      <c r="G44" s="76"/>
      <c r="I44" s="159"/>
      <c r="J44" s="159"/>
      <c r="K44" s="159"/>
      <c r="L44" s="159"/>
      <c r="M44" s="159"/>
      <c r="N44" s="159"/>
      <c r="O44" s="159"/>
    </row>
    <row r="45" spans="3:15" ht="18" customHeight="1">
      <c r="D45"/>
      <c r="E45" s="76"/>
      <c r="I45" s="159"/>
      <c r="J45" s="159"/>
      <c r="K45" s="159"/>
      <c r="L45" s="159"/>
      <c r="M45" s="159"/>
      <c r="N45" s="159"/>
      <c r="O45" s="159"/>
    </row>
    <row r="46" spans="3:15" ht="18" customHeight="1">
      <c r="C46" s="227" t="s">
        <v>313</v>
      </c>
      <c r="D46" s="227"/>
      <c r="E46" s="227"/>
      <c r="F46" s="227"/>
      <c r="G46" s="233"/>
      <c r="I46" s="10" t="s">
        <v>72</v>
      </c>
      <c r="J46" s="12">
        <v>1</v>
      </c>
      <c r="K46" s="12"/>
      <c r="L46" s="12"/>
      <c r="M46" s="12"/>
      <c r="N46" s="11"/>
      <c r="O46" s="159"/>
    </row>
    <row r="47" spans="3:15" ht="18" customHeight="1">
      <c r="C47" s="65"/>
      <c r="D47" s="228" t="s">
        <v>110</v>
      </c>
      <c r="E47" s="228"/>
      <c r="F47" s="228" t="s">
        <v>74</v>
      </c>
      <c r="G47" s="228"/>
      <c r="I47" s="5" t="s">
        <v>51</v>
      </c>
      <c r="J47" s="13">
        <v>6</v>
      </c>
      <c r="K47" s="13"/>
      <c r="L47" s="13"/>
      <c r="M47" s="13"/>
      <c r="N47" s="6"/>
      <c r="O47" s="159"/>
    </row>
    <row r="48" spans="3:15" ht="18" customHeight="1">
      <c r="C48" s="251" t="s">
        <v>1</v>
      </c>
      <c r="D48" s="41" t="s">
        <v>0</v>
      </c>
      <c r="E48" s="229" t="s">
        <v>343</v>
      </c>
      <c r="F48" s="41" t="s">
        <v>0</v>
      </c>
      <c r="G48" s="229" t="s">
        <v>343</v>
      </c>
      <c r="I48" s="5" t="s">
        <v>52</v>
      </c>
      <c r="J48" s="13">
        <v>0.05</v>
      </c>
      <c r="K48" s="13"/>
      <c r="L48" s="13"/>
      <c r="M48" s="13"/>
      <c r="N48" s="6"/>
      <c r="O48" s="159"/>
    </row>
    <row r="49" spans="3:30" ht="18" customHeight="1">
      <c r="C49" s="263">
        <v>1</v>
      </c>
      <c r="D49" s="41" t="s">
        <v>483</v>
      </c>
      <c r="E49" s="75" t="s">
        <v>477</v>
      </c>
      <c r="F49" s="41" t="s">
        <v>483</v>
      </c>
      <c r="G49" s="83" t="s">
        <v>498</v>
      </c>
      <c r="I49" s="5"/>
      <c r="J49" s="13"/>
      <c r="K49" s="13"/>
      <c r="L49" s="13"/>
      <c r="M49" s="13"/>
      <c r="N49" s="6"/>
      <c r="O49" s="159"/>
    </row>
    <row r="50" spans="3:30" ht="18" customHeight="1">
      <c r="C50" s="263">
        <v>2</v>
      </c>
      <c r="D50" s="41" t="s">
        <v>604</v>
      </c>
      <c r="E50" s="75" t="s">
        <v>493</v>
      </c>
      <c r="F50" s="41" t="s">
        <v>604</v>
      </c>
      <c r="G50" s="83" t="s">
        <v>499</v>
      </c>
      <c r="I50" s="5" t="s">
        <v>359</v>
      </c>
      <c r="J50" s="13" t="s">
        <v>360</v>
      </c>
      <c r="K50" s="13" t="s">
        <v>56</v>
      </c>
      <c r="L50" s="13" t="s">
        <v>57</v>
      </c>
      <c r="M50" s="13" t="s">
        <v>58</v>
      </c>
      <c r="N50" s="6"/>
      <c r="O50" s="159"/>
      <c r="S50"/>
    </row>
    <row r="51" spans="3:30" ht="18" customHeight="1">
      <c r="C51" s="263">
        <v>3</v>
      </c>
      <c r="D51" s="41" t="s">
        <v>478</v>
      </c>
      <c r="E51" s="75" t="s">
        <v>494</v>
      </c>
      <c r="F51" s="41" t="s">
        <v>478</v>
      </c>
      <c r="G51" s="83" t="s">
        <v>656</v>
      </c>
      <c r="I51" s="5" t="s">
        <v>348</v>
      </c>
      <c r="J51" s="13">
        <v>-6.375</v>
      </c>
      <c r="K51" s="13" t="s">
        <v>28</v>
      </c>
      <c r="L51" s="13" t="s">
        <v>27</v>
      </c>
      <c r="M51" s="13">
        <v>0.70799999999999996</v>
      </c>
      <c r="N51" s="6" t="s">
        <v>60</v>
      </c>
      <c r="O51" s="159"/>
    </row>
    <row r="52" spans="3:30" ht="18" customHeight="1">
      <c r="C52" s="263">
        <v>4</v>
      </c>
      <c r="D52" s="41" t="s">
        <v>490</v>
      </c>
      <c r="E52" s="75" t="s">
        <v>495</v>
      </c>
      <c r="F52" s="41" t="s">
        <v>490</v>
      </c>
      <c r="G52" s="83" t="s">
        <v>500</v>
      </c>
      <c r="I52" s="5" t="s">
        <v>61</v>
      </c>
      <c r="J52" s="13">
        <v>0</v>
      </c>
      <c r="K52" s="13" t="s">
        <v>28</v>
      </c>
      <c r="L52" s="13" t="s">
        <v>27</v>
      </c>
      <c r="M52" s="13" t="s">
        <v>75</v>
      </c>
      <c r="N52" s="6" t="s">
        <v>63</v>
      </c>
      <c r="O52" s="159"/>
    </row>
    <row r="53" spans="3:30" ht="18" customHeight="1">
      <c r="C53" s="263">
        <v>5</v>
      </c>
      <c r="D53" s="41" t="s">
        <v>479</v>
      </c>
      <c r="E53" s="75" t="s">
        <v>496</v>
      </c>
      <c r="F53" s="41" t="s">
        <v>479</v>
      </c>
      <c r="G53" s="83" t="s">
        <v>501</v>
      </c>
      <c r="I53" s="5" t="s">
        <v>348</v>
      </c>
      <c r="J53" s="13">
        <v>-17.63</v>
      </c>
      <c r="K53" s="13" t="s">
        <v>13</v>
      </c>
      <c r="L53" s="13" t="s">
        <v>11</v>
      </c>
      <c r="M53" s="13" t="s">
        <v>9</v>
      </c>
      <c r="N53" s="6" t="s">
        <v>65</v>
      </c>
      <c r="O53" s="159"/>
    </row>
    <row r="54" spans="3:30" ht="18" customHeight="1">
      <c r="C54" s="263">
        <v>6</v>
      </c>
      <c r="D54" s="41" t="s">
        <v>480</v>
      </c>
      <c r="E54" s="75" t="s">
        <v>603</v>
      </c>
      <c r="F54" s="41" t="s">
        <v>480</v>
      </c>
      <c r="G54" s="83" t="s">
        <v>602</v>
      </c>
      <c r="I54" s="5" t="s">
        <v>346</v>
      </c>
      <c r="J54" s="13">
        <v>6.375</v>
      </c>
      <c r="K54" s="13" t="s">
        <v>28</v>
      </c>
      <c r="L54" s="13" t="s">
        <v>27</v>
      </c>
      <c r="M54" s="13">
        <v>0.70799999999999996</v>
      </c>
      <c r="N54" s="6" t="s">
        <v>67</v>
      </c>
      <c r="O54" s="159"/>
    </row>
    <row r="55" spans="3:30" ht="18" customHeight="1">
      <c r="C55" s="263">
        <v>7</v>
      </c>
      <c r="D55" s="41" t="s">
        <v>481</v>
      </c>
      <c r="E55" s="262" t="s">
        <v>497</v>
      </c>
      <c r="F55" s="41" t="s">
        <v>481</v>
      </c>
      <c r="G55" s="83" t="s">
        <v>655</v>
      </c>
      <c r="I55" s="5" t="s">
        <v>347</v>
      </c>
      <c r="J55" s="13">
        <v>-11.25</v>
      </c>
      <c r="K55" s="13" t="s">
        <v>13</v>
      </c>
      <c r="L55" s="13" t="s">
        <v>30</v>
      </c>
      <c r="M55" s="13">
        <v>3.5000000000000003E-2</v>
      </c>
      <c r="N55" s="6" t="s">
        <v>69</v>
      </c>
      <c r="O55" s="159"/>
    </row>
    <row r="56" spans="3:30" ht="18" customHeight="1">
      <c r="C56" s="263">
        <v>8</v>
      </c>
      <c r="D56" s="41" t="s">
        <v>482</v>
      </c>
      <c r="E56" s="75" t="s">
        <v>577</v>
      </c>
      <c r="F56" s="41" t="s">
        <v>482</v>
      </c>
      <c r="G56" s="83" t="s">
        <v>578</v>
      </c>
      <c r="I56" s="7" t="s">
        <v>348</v>
      </c>
      <c r="J56" s="37">
        <v>-17.63</v>
      </c>
      <c r="K56" s="37" t="s">
        <v>13</v>
      </c>
      <c r="L56" s="37" t="s">
        <v>11</v>
      </c>
      <c r="M56" s="37" t="s">
        <v>9</v>
      </c>
      <c r="N56" s="8" t="s">
        <v>71</v>
      </c>
      <c r="O56" s="159"/>
    </row>
    <row r="57" spans="3:30" ht="18" customHeight="1">
      <c r="F57" s="18"/>
      <c r="I57"/>
      <c r="N57"/>
    </row>
    <row r="58" spans="3:30" ht="18" customHeight="1">
      <c r="E58" s="21"/>
      <c r="F58" s="21"/>
    </row>
    <row r="59" spans="3:30" ht="18" customHeight="1">
      <c r="C59" s="452" t="s">
        <v>314</v>
      </c>
      <c r="D59" s="452"/>
      <c r="E59" s="452"/>
      <c r="F59" s="452"/>
      <c r="G59" s="452"/>
    </row>
    <row r="60" spans="3:30" ht="18" customHeight="1">
      <c r="C60" s="443" t="s">
        <v>111</v>
      </c>
      <c r="D60" s="444"/>
      <c r="E60" s="444"/>
      <c r="F60" s="444"/>
      <c r="G60" s="444"/>
      <c r="H60" s="444"/>
      <c r="I60" s="444"/>
      <c r="J60" s="444"/>
      <c r="K60" s="445"/>
      <c r="M60" s="443" t="s">
        <v>73</v>
      </c>
      <c r="N60" s="444"/>
      <c r="O60" s="444"/>
      <c r="P60" s="444"/>
      <c r="Q60" s="444"/>
      <c r="R60" s="444"/>
      <c r="S60" s="444"/>
      <c r="T60" s="444"/>
      <c r="U60" s="445"/>
    </row>
    <row r="61" spans="3:30" s="23" customFormat="1" ht="18" customHeight="1">
      <c r="C61" s="467" t="s">
        <v>177</v>
      </c>
      <c r="D61" s="450"/>
      <c r="E61" s="450"/>
      <c r="F61" s="451"/>
      <c r="G61" s="116"/>
      <c r="H61" s="468" t="s">
        <v>349</v>
      </c>
      <c r="I61" s="469"/>
      <c r="J61" s="469"/>
      <c r="K61" s="470"/>
      <c r="L61" s="139"/>
      <c r="M61" s="467" t="s">
        <v>178</v>
      </c>
      <c r="N61" s="450"/>
      <c r="O61" s="450"/>
      <c r="P61" s="451"/>
      <c r="Q61" s="116"/>
      <c r="R61" s="468" t="s">
        <v>350</v>
      </c>
      <c r="S61" s="469"/>
      <c r="T61" s="469"/>
      <c r="U61" s="470"/>
    </row>
    <row r="62" spans="3:30" ht="18" customHeight="1">
      <c r="C62" s="65" t="s">
        <v>1</v>
      </c>
      <c r="D62" s="59" t="s">
        <v>2</v>
      </c>
      <c r="E62" s="65" t="s">
        <v>135</v>
      </c>
      <c r="F62" s="65" t="s">
        <v>3</v>
      </c>
      <c r="G62" s="65"/>
      <c r="H62" s="65" t="s">
        <v>1</v>
      </c>
      <c r="I62" s="59" t="s">
        <v>2</v>
      </c>
      <c r="J62" s="65" t="s">
        <v>135</v>
      </c>
      <c r="K62" s="65" t="s">
        <v>3</v>
      </c>
      <c r="L62" s="87"/>
      <c r="M62" s="65" t="s">
        <v>1</v>
      </c>
      <c r="N62" s="59" t="s">
        <v>2</v>
      </c>
      <c r="O62" s="65" t="s">
        <v>135</v>
      </c>
      <c r="P62" s="65" t="s">
        <v>3</v>
      </c>
      <c r="Q62" s="65"/>
      <c r="R62" s="65" t="s">
        <v>1</v>
      </c>
      <c r="S62" s="59" t="s">
        <v>2</v>
      </c>
      <c r="T62" s="65" t="s">
        <v>135</v>
      </c>
      <c r="U62" s="65" t="s">
        <v>3</v>
      </c>
      <c r="X62" s="10" t="s">
        <v>72</v>
      </c>
      <c r="Y62" s="12">
        <v>1</v>
      </c>
      <c r="Z62" s="12"/>
      <c r="AA62" s="12"/>
      <c r="AB62" s="12"/>
      <c r="AC62" s="12"/>
      <c r="AD62" s="11"/>
    </row>
    <row r="63" spans="3:30" ht="18" customHeight="1">
      <c r="C63" s="428" t="s">
        <v>422</v>
      </c>
      <c r="D63" s="73">
        <v>1</v>
      </c>
      <c r="E63" s="348">
        <v>16</v>
      </c>
      <c r="F63" s="91">
        <f>AVERAGE(E63:E65)</f>
        <v>19</v>
      </c>
      <c r="G63" s="89"/>
      <c r="H63" s="428" t="s">
        <v>424</v>
      </c>
      <c r="I63" s="73">
        <v>1</v>
      </c>
      <c r="J63" s="348">
        <v>31</v>
      </c>
      <c r="K63" s="91">
        <f>AVERAGE(J63:J65)</f>
        <v>28</v>
      </c>
      <c r="L63" s="87"/>
      <c r="M63" s="428" t="s">
        <v>422</v>
      </c>
      <c r="N63" s="73">
        <v>1</v>
      </c>
      <c r="O63" s="348">
        <v>15</v>
      </c>
      <c r="P63" s="91">
        <f>AVERAGE(O63:O65)</f>
        <v>15.333333333333334</v>
      </c>
      <c r="Q63" s="89"/>
      <c r="R63" s="428" t="s">
        <v>424</v>
      </c>
      <c r="S63" s="73">
        <v>1</v>
      </c>
      <c r="T63" s="348">
        <v>42</v>
      </c>
      <c r="U63" s="91">
        <f>AVERAGE(T63:T65)</f>
        <v>39.333333333333336</v>
      </c>
      <c r="X63" s="5" t="s">
        <v>51</v>
      </c>
      <c r="Y63" s="13">
        <v>6</v>
      </c>
      <c r="Z63" s="13"/>
      <c r="AA63" s="13"/>
      <c r="AB63" s="13"/>
      <c r="AC63" s="13"/>
      <c r="AD63" s="6"/>
    </row>
    <row r="64" spans="3:30" ht="18" customHeight="1">
      <c r="C64" s="429"/>
      <c r="D64" s="73">
        <v>2</v>
      </c>
      <c r="E64" s="348">
        <v>12</v>
      </c>
      <c r="F64" s="67"/>
      <c r="G64" s="90"/>
      <c r="H64" s="429"/>
      <c r="I64" s="73">
        <v>2</v>
      </c>
      <c r="J64" s="348">
        <v>29</v>
      </c>
      <c r="K64" s="67"/>
      <c r="L64" s="87"/>
      <c r="M64" s="429"/>
      <c r="N64" s="73">
        <v>2</v>
      </c>
      <c r="O64" s="348">
        <v>19</v>
      </c>
      <c r="P64" s="140"/>
      <c r="Q64" s="90"/>
      <c r="R64" s="429"/>
      <c r="S64" s="73">
        <v>2</v>
      </c>
      <c r="T64" s="348">
        <v>46</v>
      </c>
      <c r="U64" s="67"/>
      <c r="X64" s="5" t="s">
        <v>52</v>
      </c>
      <c r="Y64" s="13">
        <v>0.05</v>
      </c>
      <c r="Z64" s="13"/>
      <c r="AA64" s="13"/>
      <c r="AB64" s="13"/>
      <c r="AC64" s="13"/>
      <c r="AD64" s="6"/>
    </row>
    <row r="65" spans="3:30" ht="18" customHeight="1">
      <c r="C65" s="430"/>
      <c r="D65" s="73">
        <v>3</v>
      </c>
      <c r="E65" s="348">
        <v>29</v>
      </c>
      <c r="F65" s="67"/>
      <c r="G65" s="90"/>
      <c r="H65" s="430"/>
      <c r="I65" s="73">
        <v>3</v>
      </c>
      <c r="J65" s="348">
        <v>24</v>
      </c>
      <c r="K65" s="67"/>
      <c r="L65" s="87"/>
      <c r="M65" s="430"/>
      <c r="N65" s="73">
        <v>3</v>
      </c>
      <c r="O65" s="348">
        <v>12</v>
      </c>
      <c r="P65" s="67"/>
      <c r="Q65" s="90"/>
      <c r="R65" s="430"/>
      <c r="S65" s="73">
        <v>3</v>
      </c>
      <c r="T65" s="348">
        <v>30</v>
      </c>
      <c r="U65" s="67"/>
      <c r="X65" s="5"/>
      <c r="Y65" s="13"/>
      <c r="Z65" s="13"/>
      <c r="AA65" s="13"/>
      <c r="AB65" s="13"/>
      <c r="AC65" s="13"/>
      <c r="AD65" s="6"/>
    </row>
    <row r="66" spans="3:30" ht="18" customHeight="1">
      <c r="C66" s="428" t="s">
        <v>506</v>
      </c>
      <c r="D66" s="73">
        <v>1</v>
      </c>
      <c r="E66" s="348">
        <v>7</v>
      </c>
      <c r="F66" s="91">
        <f>AVERAGE(E66:E68)</f>
        <v>11</v>
      </c>
      <c r="G66" s="90"/>
      <c r="H66" s="428" t="s">
        <v>425</v>
      </c>
      <c r="I66" s="73">
        <v>1</v>
      </c>
      <c r="J66" s="348">
        <v>26</v>
      </c>
      <c r="K66" s="91">
        <f>AVERAGE(J66:J68)</f>
        <v>32.333333333333336</v>
      </c>
      <c r="L66" s="87"/>
      <c r="M66" s="428" t="s">
        <v>506</v>
      </c>
      <c r="N66" s="73">
        <v>1</v>
      </c>
      <c r="O66" s="348">
        <v>27</v>
      </c>
      <c r="P66" s="91">
        <f>AVERAGE(O66:O68)</f>
        <v>19</v>
      </c>
      <c r="Q66" s="90"/>
      <c r="R66" s="428" t="s">
        <v>425</v>
      </c>
      <c r="S66" s="73">
        <v>1</v>
      </c>
      <c r="T66" s="348">
        <v>48</v>
      </c>
      <c r="U66" s="91">
        <f>AVERAGE(T66:T68)</f>
        <v>49.333333333333336</v>
      </c>
      <c r="X66" s="5" t="s">
        <v>53</v>
      </c>
      <c r="Y66" s="13" t="s">
        <v>54</v>
      </c>
      <c r="Z66" s="13" t="s">
        <v>55</v>
      </c>
      <c r="AA66" s="13" t="s">
        <v>56</v>
      </c>
      <c r="AB66" s="13" t="s">
        <v>57</v>
      </c>
      <c r="AC66" s="13" t="s">
        <v>58</v>
      </c>
      <c r="AD66" s="6"/>
    </row>
    <row r="67" spans="3:30" ht="18" customHeight="1">
      <c r="C67" s="429"/>
      <c r="D67" s="73">
        <v>2</v>
      </c>
      <c r="E67" s="348">
        <v>9</v>
      </c>
      <c r="F67" s="67"/>
      <c r="G67" s="90"/>
      <c r="H67" s="429"/>
      <c r="I67" s="73">
        <v>2</v>
      </c>
      <c r="J67" s="348">
        <v>31</v>
      </c>
      <c r="K67" s="91"/>
      <c r="L67" s="87"/>
      <c r="M67" s="429"/>
      <c r="N67" s="73">
        <v>2</v>
      </c>
      <c r="O67" s="348">
        <v>14</v>
      </c>
      <c r="P67" s="67"/>
      <c r="Q67" s="90"/>
      <c r="R67" s="429"/>
      <c r="S67" s="73">
        <v>2</v>
      </c>
      <c r="T67" s="348">
        <v>54</v>
      </c>
      <c r="U67" s="67"/>
      <c r="X67" s="5" t="s">
        <v>348</v>
      </c>
      <c r="Y67" s="13">
        <v>-17.670000000000002</v>
      </c>
      <c r="Z67" s="13" t="s">
        <v>122</v>
      </c>
      <c r="AA67" s="13" t="s">
        <v>13</v>
      </c>
      <c r="AB67" s="13" t="s">
        <v>11</v>
      </c>
      <c r="AC67" s="13" t="s">
        <v>9</v>
      </c>
      <c r="AD67" s="6" t="s">
        <v>60</v>
      </c>
    </row>
    <row r="68" spans="3:30" ht="18" customHeight="1">
      <c r="C68" s="430"/>
      <c r="D68" s="73">
        <v>3</v>
      </c>
      <c r="E68" s="348">
        <v>17</v>
      </c>
      <c r="F68" s="67"/>
      <c r="G68" s="90"/>
      <c r="H68" s="430"/>
      <c r="I68" s="73">
        <v>3</v>
      </c>
      <c r="J68" s="348">
        <v>40</v>
      </c>
      <c r="K68" s="67"/>
      <c r="L68" s="87"/>
      <c r="M68" s="430"/>
      <c r="N68" s="73">
        <v>3</v>
      </c>
      <c r="O68" s="348">
        <v>16</v>
      </c>
      <c r="P68" s="67"/>
      <c r="Q68" s="90"/>
      <c r="R68" s="430"/>
      <c r="S68" s="73">
        <v>3</v>
      </c>
      <c r="T68" s="348">
        <v>46</v>
      </c>
      <c r="U68" s="67"/>
      <c r="X68" s="5" t="s">
        <v>61</v>
      </c>
      <c r="Y68" s="13">
        <v>-4.4660000000000002</v>
      </c>
      <c r="Z68" s="13" t="s">
        <v>123</v>
      </c>
      <c r="AA68" s="13" t="s">
        <v>28</v>
      </c>
      <c r="AB68" s="13" t="s">
        <v>27</v>
      </c>
      <c r="AC68" s="13">
        <v>0.16600000000000001</v>
      </c>
      <c r="AD68" s="6" t="s">
        <v>63</v>
      </c>
    </row>
    <row r="69" spans="3:30" ht="18" customHeight="1">
      <c r="C69" s="428" t="s">
        <v>423</v>
      </c>
      <c r="D69" s="73">
        <v>1</v>
      </c>
      <c r="E69" s="348">
        <v>8</v>
      </c>
      <c r="F69" s="91">
        <f>AVERAGE(E69:E71)</f>
        <v>15</v>
      </c>
      <c r="G69" s="90"/>
      <c r="H69" s="428" t="s">
        <v>435</v>
      </c>
      <c r="I69" s="73">
        <v>1</v>
      </c>
      <c r="J69" s="348">
        <v>37</v>
      </c>
      <c r="K69" s="91">
        <f>AVERAGE(J69:J71)</f>
        <v>35.333333333333336</v>
      </c>
      <c r="L69" s="87"/>
      <c r="M69" s="428" t="s">
        <v>423</v>
      </c>
      <c r="N69" s="73">
        <v>1</v>
      </c>
      <c r="O69" s="348">
        <v>17</v>
      </c>
      <c r="P69" s="91">
        <f>AVERAGE(O69:O71)</f>
        <v>21.333333333333332</v>
      </c>
      <c r="Q69" s="90"/>
      <c r="R69" s="428" t="s">
        <v>435</v>
      </c>
      <c r="S69" s="73">
        <v>1</v>
      </c>
      <c r="T69" s="348">
        <v>39</v>
      </c>
      <c r="U69" s="91">
        <f>AVERAGE(T69:T71)</f>
        <v>46.333333333333336</v>
      </c>
      <c r="X69" s="5" t="s">
        <v>348</v>
      </c>
      <c r="Y69" s="13">
        <v>-30.87</v>
      </c>
      <c r="Z69" s="13" t="s">
        <v>124</v>
      </c>
      <c r="AA69" s="13" t="s">
        <v>13</v>
      </c>
      <c r="AB69" s="13" t="s">
        <v>11</v>
      </c>
      <c r="AC69" s="13" t="s">
        <v>9</v>
      </c>
      <c r="AD69" s="6" t="s">
        <v>65</v>
      </c>
    </row>
    <row r="70" spans="3:30" ht="18" customHeight="1">
      <c r="C70" s="429"/>
      <c r="D70" s="73">
        <v>2</v>
      </c>
      <c r="E70" s="348">
        <v>19</v>
      </c>
      <c r="F70" s="67"/>
      <c r="G70" s="90"/>
      <c r="H70" s="429"/>
      <c r="I70" s="73">
        <v>2</v>
      </c>
      <c r="J70" s="348">
        <v>28</v>
      </c>
      <c r="K70" s="67"/>
      <c r="L70" s="87"/>
      <c r="M70" s="429"/>
      <c r="N70" s="73">
        <v>2</v>
      </c>
      <c r="O70" s="348">
        <v>22</v>
      </c>
      <c r="P70" s="67"/>
      <c r="Q70" s="90"/>
      <c r="R70" s="429"/>
      <c r="S70" s="73">
        <v>2</v>
      </c>
      <c r="T70" s="348">
        <v>57</v>
      </c>
      <c r="U70" s="67"/>
      <c r="X70" s="5" t="s">
        <v>346</v>
      </c>
      <c r="Y70" s="13">
        <v>13.2</v>
      </c>
      <c r="Z70" s="13" t="s">
        <v>125</v>
      </c>
      <c r="AA70" s="13" t="s">
        <v>13</v>
      </c>
      <c r="AB70" s="13" t="s">
        <v>11</v>
      </c>
      <c r="AC70" s="13" t="s">
        <v>9</v>
      </c>
      <c r="AD70" s="6" t="s">
        <v>67</v>
      </c>
    </row>
    <row r="71" spans="3:30" ht="18" customHeight="1">
      <c r="C71" s="430"/>
      <c r="D71" s="73">
        <v>3</v>
      </c>
      <c r="E71" s="348">
        <v>18</v>
      </c>
      <c r="F71" s="67"/>
      <c r="G71" s="90"/>
      <c r="H71" s="430"/>
      <c r="I71" s="73">
        <v>3</v>
      </c>
      <c r="J71" s="348">
        <v>41</v>
      </c>
      <c r="K71" s="67"/>
      <c r="L71" s="87"/>
      <c r="M71" s="430"/>
      <c r="N71" s="73">
        <v>3</v>
      </c>
      <c r="O71" s="348">
        <v>25</v>
      </c>
      <c r="P71" s="67"/>
      <c r="Q71" s="90"/>
      <c r="R71" s="430"/>
      <c r="S71" s="73">
        <v>3</v>
      </c>
      <c r="T71" s="348">
        <v>43</v>
      </c>
      <c r="U71" s="67"/>
      <c r="X71" s="5" t="s">
        <v>347</v>
      </c>
      <c r="Y71" s="13">
        <v>-13.2</v>
      </c>
      <c r="Z71" s="13" t="s">
        <v>126</v>
      </c>
      <c r="AA71" s="13" t="s">
        <v>13</v>
      </c>
      <c r="AB71" s="13" t="s">
        <v>11</v>
      </c>
      <c r="AC71" s="13" t="s">
        <v>9</v>
      </c>
      <c r="AD71" s="6" t="s">
        <v>69</v>
      </c>
    </row>
    <row r="72" spans="3:30" ht="18" customHeight="1">
      <c r="C72" s="428" t="s">
        <v>507</v>
      </c>
      <c r="D72" s="73">
        <v>1</v>
      </c>
      <c r="E72" s="348">
        <v>21</v>
      </c>
      <c r="F72" s="91">
        <f>AVERAGE(E72:E74)</f>
        <v>13</v>
      </c>
      <c r="G72" s="90"/>
      <c r="H72" s="428" t="s">
        <v>436</v>
      </c>
      <c r="I72" s="73">
        <v>1</v>
      </c>
      <c r="J72" s="348">
        <v>29</v>
      </c>
      <c r="K72" s="91">
        <f>AVERAGE(J72:J74)</f>
        <v>34.333333333333336</v>
      </c>
      <c r="L72" s="87"/>
      <c r="M72" s="428" t="s">
        <v>507</v>
      </c>
      <c r="N72" s="73">
        <v>1</v>
      </c>
      <c r="O72" s="348">
        <v>16</v>
      </c>
      <c r="P72" s="91">
        <f>AVERAGE(O72:O74)</f>
        <v>16.333333333333332</v>
      </c>
      <c r="Q72" s="90"/>
      <c r="R72" s="428" t="s">
        <v>436</v>
      </c>
      <c r="S72" s="73">
        <v>1</v>
      </c>
      <c r="T72" s="348">
        <v>62</v>
      </c>
      <c r="U72" s="91">
        <f>AVERAGE(T72:T74)</f>
        <v>45</v>
      </c>
      <c r="X72" s="7" t="s">
        <v>348</v>
      </c>
      <c r="Y72" s="37">
        <v>-26.4</v>
      </c>
      <c r="Z72" s="37" t="s">
        <v>127</v>
      </c>
      <c r="AA72" s="37" t="s">
        <v>13</v>
      </c>
      <c r="AB72" s="37" t="s">
        <v>11</v>
      </c>
      <c r="AC72" s="37" t="s">
        <v>9</v>
      </c>
      <c r="AD72" s="8" t="s">
        <v>71</v>
      </c>
    </row>
    <row r="73" spans="3:30" ht="18" customHeight="1">
      <c r="C73" s="429"/>
      <c r="D73" s="73">
        <v>2</v>
      </c>
      <c r="E73" s="348">
        <v>12</v>
      </c>
      <c r="F73" s="67"/>
      <c r="G73" s="90"/>
      <c r="H73" s="429"/>
      <c r="I73" s="73">
        <v>2</v>
      </c>
      <c r="J73" s="348">
        <v>36</v>
      </c>
      <c r="K73" s="91"/>
      <c r="L73" s="87"/>
      <c r="M73" s="429"/>
      <c r="N73" s="73">
        <v>2</v>
      </c>
      <c r="O73" s="348">
        <v>22</v>
      </c>
      <c r="P73" s="67"/>
      <c r="Q73" s="90"/>
      <c r="R73" s="429"/>
      <c r="S73" s="73">
        <v>2</v>
      </c>
      <c r="T73" s="348">
        <v>48</v>
      </c>
      <c r="U73" s="91"/>
    </row>
    <row r="74" spans="3:30" ht="18" customHeight="1">
      <c r="C74" s="430"/>
      <c r="D74" s="73">
        <v>3</v>
      </c>
      <c r="E74" s="348">
        <v>6</v>
      </c>
      <c r="F74" s="67"/>
      <c r="G74" s="90"/>
      <c r="H74" s="430"/>
      <c r="I74" s="73">
        <v>3</v>
      </c>
      <c r="J74" s="348">
        <v>38</v>
      </c>
      <c r="K74" s="67"/>
      <c r="L74" s="87"/>
      <c r="M74" s="430"/>
      <c r="N74" s="73">
        <v>3</v>
      </c>
      <c r="O74" s="348">
        <v>11</v>
      </c>
      <c r="P74" s="67"/>
      <c r="Q74" s="90"/>
      <c r="R74" s="430"/>
      <c r="S74" s="73">
        <v>3</v>
      </c>
      <c r="T74" s="348">
        <v>25</v>
      </c>
      <c r="U74" s="67"/>
    </row>
    <row r="75" spans="3:30" ht="18" customHeight="1">
      <c r="C75" s="428" t="s">
        <v>509</v>
      </c>
      <c r="D75" s="73">
        <v>1</v>
      </c>
      <c r="E75" s="348">
        <v>13</v>
      </c>
      <c r="F75" s="91">
        <f>AVERAGE(E75:E77)</f>
        <v>12</v>
      </c>
      <c r="G75" s="90"/>
      <c r="H75" s="428" t="s">
        <v>437</v>
      </c>
      <c r="I75" s="73">
        <v>1</v>
      </c>
      <c r="J75" s="348">
        <v>22</v>
      </c>
      <c r="K75" s="91">
        <f>AVERAGE(J75:J77)</f>
        <v>28.333333333333332</v>
      </c>
      <c r="L75" s="87"/>
      <c r="M75" s="428" t="s">
        <v>509</v>
      </c>
      <c r="N75" s="73">
        <v>1</v>
      </c>
      <c r="O75" s="348">
        <v>31</v>
      </c>
      <c r="P75" s="91">
        <f>AVERAGE(O75:O77)</f>
        <v>20.333333333333332</v>
      </c>
      <c r="Q75" s="90"/>
      <c r="R75" s="428" t="s">
        <v>437</v>
      </c>
      <c r="S75" s="73">
        <v>1</v>
      </c>
      <c r="T75" s="348">
        <v>39</v>
      </c>
      <c r="U75" s="91">
        <f>AVERAGE(T75:T77)</f>
        <v>44.333333333333336</v>
      </c>
    </row>
    <row r="76" spans="3:30" ht="18" customHeight="1">
      <c r="C76" s="429"/>
      <c r="D76" s="73">
        <v>2</v>
      </c>
      <c r="E76" s="348">
        <v>9</v>
      </c>
      <c r="F76" s="67"/>
      <c r="G76" s="90"/>
      <c r="H76" s="429"/>
      <c r="I76" s="73">
        <v>2</v>
      </c>
      <c r="J76" s="348">
        <v>27</v>
      </c>
      <c r="K76" s="67"/>
      <c r="L76" s="87"/>
      <c r="M76" s="429"/>
      <c r="N76" s="73">
        <v>2</v>
      </c>
      <c r="O76" s="348">
        <v>22</v>
      </c>
      <c r="P76" s="67"/>
      <c r="Q76" s="90"/>
      <c r="R76" s="429"/>
      <c r="S76" s="73">
        <v>2</v>
      </c>
      <c r="T76" s="348">
        <v>45</v>
      </c>
      <c r="U76" s="67"/>
    </row>
    <row r="77" spans="3:30" ht="18" customHeight="1">
      <c r="C77" s="430"/>
      <c r="D77" s="73">
        <v>3</v>
      </c>
      <c r="E77" s="348">
        <v>14</v>
      </c>
      <c r="F77" s="67"/>
      <c r="G77" s="90"/>
      <c r="H77" s="430"/>
      <c r="I77" s="73">
        <v>3</v>
      </c>
      <c r="J77" s="348">
        <v>36</v>
      </c>
      <c r="K77" s="67"/>
      <c r="L77" s="87"/>
      <c r="M77" s="430"/>
      <c r="N77" s="73">
        <v>3</v>
      </c>
      <c r="O77" s="348">
        <v>8</v>
      </c>
      <c r="P77" s="67"/>
      <c r="Q77" s="90"/>
      <c r="R77" s="430"/>
      <c r="S77" s="73">
        <v>3</v>
      </c>
      <c r="T77" s="348">
        <v>49</v>
      </c>
      <c r="U77" s="67"/>
    </row>
    <row r="78" spans="3:30" ht="18" customHeight="1">
      <c r="C78" s="87"/>
      <c r="D78" s="88"/>
      <c r="E78" s="87"/>
      <c r="F78" s="87"/>
      <c r="G78" s="87"/>
      <c r="H78" s="87"/>
      <c r="I78" s="88"/>
      <c r="J78" s="87"/>
      <c r="K78" s="87"/>
      <c r="L78" s="87"/>
      <c r="M78" s="87"/>
      <c r="N78" s="88"/>
      <c r="O78" s="87"/>
      <c r="P78" s="87"/>
      <c r="Q78" s="87"/>
      <c r="R78" s="87"/>
      <c r="S78" s="88"/>
      <c r="T78" s="87"/>
      <c r="U78" s="87"/>
    </row>
    <row r="79" spans="3:30" ht="18" customHeight="1">
      <c r="C79" s="87"/>
      <c r="D79" s="88"/>
      <c r="E79" s="87"/>
      <c r="F79" s="87"/>
      <c r="G79" s="87"/>
      <c r="H79" s="87"/>
      <c r="I79" s="92"/>
      <c r="J79" s="87"/>
      <c r="K79" s="87"/>
      <c r="L79" s="87"/>
      <c r="M79" s="87"/>
      <c r="N79" s="88"/>
      <c r="O79" s="87"/>
      <c r="P79" s="87"/>
      <c r="Q79" s="87"/>
      <c r="R79" s="87"/>
      <c r="S79" s="88"/>
      <c r="T79" s="87"/>
      <c r="U79" s="87"/>
    </row>
    <row r="80" spans="3:30" ht="18" customHeight="1">
      <c r="C80" s="471" t="s">
        <v>315</v>
      </c>
      <c r="D80" s="471"/>
      <c r="E80" s="471"/>
      <c r="F80" s="471"/>
      <c r="G80" s="471"/>
      <c r="H80" s="471"/>
      <c r="I80" s="92"/>
      <c r="J80" s="93"/>
      <c r="K80" s="93"/>
      <c r="L80" s="87"/>
      <c r="M80" s="87"/>
      <c r="N80" s="88"/>
      <c r="O80" s="87"/>
      <c r="P80" s="87"/>
      <c r="Q80" s="87"/>
      <c r="R80" s="87"/>
      <c r="S80" s="88"/>
      <c r="T80" s="87"/>
      <c r="U80" s="87"/>
    </row>
    <row r="81" spans="3:31" ht="18" customHeight="1">
      <c r="C81" s="443" t="s">
        <v>111</v>
      </c>
      <c r="D81" s="444"/>
      <c r="E81" s="444"/>
      <c r="F81" s="444"/>
      <c r="G81" s="444"/>
      <c r="H81" s="444"/>
      <c r="I81" s="444"/>
      <c r="J81" s="444"/>
      <c r="K81" s="445"/>
      <c r="L81" s="87"/>
      <c r="M81" s="443" t="s">
        <v>73</v>
      </c>
      <c r="N81" s="444"/>
      <c r="O81" s="444"/>
      <c r="P81" s="444"/>
      <c r="Q81" s="444"/>
      <c r="R81" s="444"/>
      <c r="S81" s="444"/>
      <c r="T81" s="444"/>
      <c r="U81" s="445"/>
    </row>
    <row r="82" spans="3:31" s="23" customFormat="1" ht="18" customHeight="1">
      <c r="C82" s="467" t="s">
        <v>177</v>
      </c>
      <c r="D82" s="450"/>
      <c r="E82" s="450"/>
      <c r="F82" s="451"/>
      <c r="G82" s="116"/>
      <c r="H82" s="468" t="s">
        <v>349</v>
      </c>
      <c r="I82" s="469"/>
      <c r="J82" s="469"/>
      <c r="K82" s="470"/>
      <c r="L82" s="139"/>
      <c r="M82" s="467" t="s">
        <v>178</v>
      </c>
      <c r="N82" s="450"/>
      <c r="O82" s="450"/>
      <c r="P82" s="451"/>
      <c r="Q82" s="116"/>
      <c r="R82" s="468" t="s">
        <v>350</v>
      </c>
      <c r="S82" s="469"/>
      <c r="T82" s="469"/>
      <c r="U82" s="470"/>
      <c r="X82" s="10" t="s">
        <v>72</v>
      </c>
      <c r="Y82" s="12">
        <v>1</v>
      </c>
      <c r="Z82" s="12"/>
      <c r="AA82" s="12"/>
      <c r="AB82" s="12"/>
      <c r="AC82" s="12"/>
      <c r="AD82" s="11"/>
      <c r="AE82"/>
    </row>
    <row r="83" spans="3:31" ht="18" customHeight="1">
      <c r="C83" s="65" t="s">
        <v>1</v>
      </c>
      <c r="D83" s="59" t="s">
        <v>2</v>
      </c>
      <c r="E83" s="65" t="s">
        <v>135</v>
      </c>
      <c r="F83" s="65" t="s">
        <v>3</v>
      </c>
      <c r="G83" s="65"/>
      <c r="H83" s="65" t="s">
        <v>1</v>
      </c>
      <c r="I83" s="59" t="s">
        <v>2</v>
      </c>
      <c r="J83" s="65" t="s">
        <v>135</v>
      </c>
      <c r="K83" s="65" t="s">
        <v>3</v>
      </c>
      <c r="L83" s="87"/>
      <c r="M83" s="65" t="s">
        <v>1</v>
      </c>
      <c r="N83" s="59" t="s">
        <v>2</v>
      </c>
      <c r="O83" s="65" t="s">
        <v>135</v>
      </c>
      <c r="P83" s="65" t="s">
        <v>3</v>
      </c>
      <c r="Q83" s="65"/>
      <c r="R83" s="65" t="s">
        <v>1</v>
      </c>
      <c r="S83" s="59" t="s">
        <v>2</v>
      </c>
      <c r="T83" s="65" t="s">
        <v>135</v>
      </c>
      <c r="U83" s="65" t="s">
        <v>3</v>
      </c>
      <c r="X83" s="5" t="s">
        <v>51</v>
      </c>
      <c r="Y83" s="13">
        <v>6</v>
      </c>
      <c r="Z83" s="13"/>
      <c r="AA83" s="13"/>
      <c r="AB83" s="13"/>
      <c r="AC83" s="13"/>
      <c r="AD83" s="6"/>
    </row>
    <row r="84" spans="3:31" ht="18" customHeight="1">
      <c r="C84" s="428" t="s">
        <v>422</v>
      </c>
      <c r="D84" s="73">
        <v>1</v>
      </c>
      <c r="E84" s="348">
        <v>8</v>
      </c>
      <c r="F84" s="91">
        <f>AVERAGE(E84:E86)</f>
        <v>13</v>
      </c>
      <c r="G84" s="247"/>
      <c r="H84" s="428" t="s">
        <v>424</v>
      </c>
      <c r="I84" s="73">
        <v>1</v>
      </c>
      <c r="J84" s="348">
        <v>35</v>
      </c>
      <c r="K84" s="91">
        <f>AVERAGE(J84:J86)</f>
        <v>35</v>
      </c>
      <c r="L84" s="87"/>
      <c r="M84" s="428" t="s">
        <v>422</v>
      </c>
      <c r="N84" s="73">
        <v>1</v>
      </c>
      <c r="O84" s="348">
        <v>17</v>
      </c>
      <c r="P84" s="91">
        <f>AVERAGE(O84:O86)</f>
        <v>15</v>
      </c>
      <c r="Q84" s="247"/>
      <c r="R84" s="428" t="s">
        <v>424</v>
      </c>
      <c r="S84" s="73">
        <v>1</v>
      </c>
      <c r="T84" s="348">
        <v>40</v>
      </c>
      <c r="U84" s="91">
        <f>AVERAGE(T84:T86)</f>
        <v>42.666666666666664</v>
      </c>
      <c r="X84" s="5" t="s">
        <v>52</v>
      </c>
      <c r="Y84" s="13">
        <v>0.05</v>
      </c>
      <c r="Z84" s="13"/>
      <c r="AA84" s="13"/>
      <c r="AB84" s="13"/>
      <c r="AC84" s="13"/>
      <c r="AD84" s="6"/>
    </row>
    <row r="85" spans="3:31" ht="18" customHeight="1">
      <c r="C85" s="429"/>
      <c r="D85" s="73">
        <v>2</v>
      </c>
      <c r="E85" s="348">
        <v>11</v>
      </c>
      <c r="F85" s="67"/>
      <c r="G85" s="248"/>
      <c r="H85" s="429"/>
      <c r="I85" s="73">
        <v>2</v>
      </c>
      <c r="J85" s="348">
        <v>24</v>
      </c>
      <c r="K85" s="67"/>
      <c r="L85" s="87"/>
      <c r="M85" s="429"/>
      <c r="N85" s="73">
        <v>2</v>
      </c>
      <c r="O85" s="348">
        <v>16</v>
      </c>
      <c r="P85" s="140"/>
      <c r="Q85" s="248"/>
      <c r="R85" s="429"/>
      <c r="S85" s="73">
        <v>2</v>
      </c>
      <c r="T85" s="348">
        <v>48</v>
      </c>
      <c r="U85" s="67"/>
      <c r="X85" s="5"/>
      <c r="Y85" s="13"/>
      <c r="Z85" s="13"/>
      <c r="AA85" s="13"/>
      <c r="AB85" s="13"/>
      <c r="AC85" s="13"/>
      <c r="AD85" s="6"/>
    </row>
    <row r="86" spans="3:31" ht="18" customHeight="1">
      <c r="C86" s="430"/>
      <c r="D86" s="73">
        <v>3</v>
      </c>
      <c r="E86" s="348">
        <v>20</v>
      </c>
      <c r="F86" s="67"/>
      <c r="G86" s="248"/>
      <c r="H86" s="430"/>
      <c r="I86" s="73">
        <v>3</v>
      </c>
      <c r="J86" s="348">
        <v>46</v>
      </c>
      <c r="K86" s="67"/>
      <c r="L86" s="87"/>
      <c r="M86" s="430"/>
      <c r="N86" s="73">
        <v>3</v>
      </c>
      <c r="O86" s="348">
        <v>12</v>
      </c>
      <c r="P86" s="67"/>
      <c r="Q86" s="248"/>
      <c r="R86" s="430"/>
      <c r="S86" s="73">
        <v>3</v>
      </c>
      <c r="T86" s="348">
        <v>40</v>
      </c>
      <c r="U86" s="67"/>
      <c r="X86" s="5" t="s">
        <v>53</v>
      </c>
      <c r="Y86" s="13" t="s">
        <v>54</v>
      </c>
      <c r="Z86" s="13" t="s">
        <v>55</v>
      </c>
      <c r="AA86" s="13" t="s">
        <v>56</v>
      </c>
      <c r="AB86" s="13" t="s">
        <v>57</v>
      </c>
      <c r="AC86" s="13" t="s">
        <v>58</v>
      </c>
      <c r="AD86" s="6"/>
    </row>
    <row r="87" spans="3:31" ht="18" customHeight="1">
      <c r="C87" s="428" t="s">
        <v>506</v>
      </c>
      <c r="D87" s="73">
        <v>1</v>
      </c>
      <c r="E87" s="348">
        <v>22</v>
      </c>
      <c r="F87" s="91">
        <f>AVERAGE(E87:E89)</f>
        <v>19</v>
      </c>
      <c r="G87" s="248"/>
      <c r="H87" s="428" t="s">
        <v>425</v>
      </c>
      <c r="I87" s="73">
        <v>1</v>
      </c>
      <c r="J87" s="348">
        <v>42</v>
      </c>
      <c r="K87" s="91">
        <f>AVERAGE(J87:J89)</f>
        <v>43</v>
      </c>
      <c r="L87" s="87"/>
      <c r="M87" s="428" t="s">
        <v>506</v>
      </c>
      <c r="N87" s="73">
        <v>1</v>
      </c>
      <c r="O87" s="348">
        <v>22</v>
      </c>
      <c r="P87" s="91">
        <f>AVERAGE(O87:O89)</f>
        <v>19.666666666666668</v>
      </c>
      <c r="Q87" s="248"/>
      <c r="R87" s="428" t="s">
        <v>425</v>
      </c>
      <c r="S87" s="73">
        <v>1</v>
      </c>
      <c r="T87" s="348">
        <v>43</v>
      </c>
      <c r="U87" s="91">
        <f>AVERAGE(T87:T89)</f>
        <v>57.666666666666664</v>
      </c>
      <c r="X87" s="5" t="s">
        <v>348</v>
      </c>
      <c r="Y87" s="13">
        <v>-20.2</v>
      </c>
      <c r="Z87" s="13" t="s">
        <v>128</v>
      </c>
      <c r="AA87" s="13" t="s">
        <v>13</v>
      </c>
      <c r="AB87" s="13" t="s">
        <v>11</v>
      </c>
      <c r="AC87" s="13" t="s">
        <v>9</v>
      </c>
      <c r="AD87" s="6" t="s">
        <v>60</v>
      </c>
    </row>
    <row r="88" spans="3:31" ht="18" customHeight="1">
      <c r="C88" s="429"/>
      <c r="D88" s="73">
        <v>2</v>
      </c>
      <c r="E88" s="348">
        <v>14</v>
      </c>
      <c r="F88" s="67"/>
      <c r="G88" s="248"/>
      <c r="H88" s="429"/>
      <c r="I88" s="73">
        <v>2</v>
      </c>
      <c r="J88" s="348">
        <v>57</v>
      </c>
      <c r="K88" s="67"/>
      <c r="L88" s="87"/>
      <c r="M88" s="429"/>
      <c r="N88" s="73">
        <v>2</v>
      </c>
      <c r="O88" s="348">
        <v>19</v>
      </c>
      <c r="P88" s="67"/>
      <c r="Q88" s="248"/>
      <c r="R88" s="429"/>
      <c r="S88" s="73">
        <v>2</v>
      </c>
      <c r="T88" s="348">
        <v>62</v>
      </c>
      <c r="U88" s="67"/>
      <c r="X88" s="5" t="s">
        <v>61</v>
      </c>
      <c r="Y88" s="13">
        <v>-1.867</v>
      </c>
      <c r="Z88" s="13" t="s">
        <v>129</v>
      </c>
      <c r="AA88" s="13" t="s">
        <v>28</v>
      </c>
      <c r="AB88" s="13" t="s">
        <v>27</v>
      </c>
      <c r="AC88" s="13">
        <v>0.86599999999999999</v>
      </c>
      <c r="AD88" s="6" t="s">
        <v>63</v>
      </c>
    </row>
    <row r="89" spans="3:31" ht="18" customHeight="1">
      <c r="C89" s="430"/>
      <c r="D89" s="73">
        <v>3</v>
      </c>
      <c r="E89" s="348">
        <v>21</v>
      </c>
      <c r="F89" s="67"/>
      <c r="G89" s="248"/>
      <c r="H89" s="430"/>
      <c r="I89" s="73">
        <v>3</v>
      </c>
      <c r="J89" s="348">
        <v>30</v>
      </c>
      <c r="K89" s="67"/>
      <c r="L89" s="87"/>
      <c r="M89" s="430"/>
      <c r="N89" s="73">
        <v>3</v>
      </c>
      <c r="O89" s="348">
        <v>18</v>
      </c>
      <c r="P89" s="67"/>
      <c r="Q89" s="248"/>
      <c r="R89" s="430"/>
      <c r="S89" s="73">
        <v>3</v>
      </c>
      <c r="T89" s="348">
        <v>68</v>
      </c>
      <c r="U89" s="67"/>
      <c r="X89" s="5" t="s">
        <v>348</v>
      </c>
      <c r="Y89" s="13">
        <v>-34.07</v>
      </c>
      <c r="Z89" s="13" t="s">
        <v>130</v>
      </c>
      <c r="AA89" s="13" t="s">
        <v>13</v>
      </c>
      <c r="AB89" s="13" t="s">
        <v>11</v>
      </c>
      <c r="AC89" s="13" t="s">
        <v>9</v>
      </c>
      <c r="AD89" s="6" t="s">
        <v>65</v>
      </c>
    </row>
    <row r="90" spans="3:31" ht="18" customHeight="1">
      <c r="C90" s="428" t="s">
        <v>423</v>
      </c>
      <c r="D90" s="73">
        <v>1</v>
      </c>
      <c r="E90" s="348">
        <v>14</v>
      </c>
      <c r="F90" s="91">
        <f>AVERAGE(E90:E92)</f>
        <v>18.666666666666668</v>
      </c>
      <c r="G90" s="248"/>
      <c r="H90" s="428" t="s">
        <v>435</v>
      </c>
      <c r="I90" s="73">
        <v>1</v>
      </c>
      <c r="J90" s="348">
        <v>28</v>
      </c>
      <c r="K90" s="91">
        <f>AVERAGE(J90:J92)</f>
        <v>37</v>
      </c>
      <c r="L90" s="87"/>
      <c r="M90" s="428" t="s">
        <v>423</v>
      </c>
      <c r="N90" s="73">
        <v>1</v>
      </c>
      <c r="O90" s="348">
        <v>30</v>
      </c>
      <c r="P90" s="91">
        <f>AVERAGE(O90:O92)</f>
        <v>21</v>
      </c>
      <c r="Q90" s="248"/>
      <c r="R90" s="428" t="s">
        <v>435</v>
      </c>
      <c r="S90" s="73">
        <v>1</v>
      </c>
      <c r="T90" s="348">
        <v>37</v>
      </c>
      <c r="U90" s="91">
        <f>AVERAGE(T90:T92)</f>
        <v>54.333333333333336</v>
      </c>
      <c r="X90" s="5" t="s">
        <v>346</v>
      </c>
      <c r="Y90" s="13">
        <v>18.329999999999998</v>
      </c>
      <c r="Z90" s="13" t="s">
        <v>131</v>
      </c>
      <c r="AA90" s="13" t="s">
        <v>13</v>
      </c>
      <c r="AB90" s="13" t="s">
        <v>11</v>
      </c>
      <c r="AC90" s="13" t="s">
        <v>9</v>
      </c>
      <c r="AD90" s="6" t="s">
        <v>67</v>
      </c>
    </row>
    <row r="91" spans="3:31" ht="18" customHeight="1">
      <c r="C91" s="429"/>
      <c r="D91" s="73">
        <v>2</v>
      </c>
      <c r="E91" s="348">
        <v>23</v>
      </c>
      <c r="F91" s="67"/>
      <c r="G91" s="248"/>
      <c r="H91" s="429"/>
      <c r="I91" s="73">
        <v>2</v>
      </c>
      <c r="J91" s="348">
        <v>39</v>
      </c>
      <c r="K91" s="67"/>
      <c r="L91" s="87"/>
      <c r="M91" s="429"/>
      <c r="N91" s="73">
        <v>2</v>
      </c>
      <c r="O91" s="348">
        <v>17</v>
      </c>
      <c r="P91" s="67"/>
      <c r="Q91" s="248"/>
      <c r="R91" s="429"/>
      <c r="S91" s="73">
        <v>2</v>
      </c>
      <c r="T91" s="348">
        <v>58</v>
      </c>
      <c r="U91" s="91"/>
      <c r="X91" s="5" t="s">
        <v>347</v>
      </c>
      <c r="Y91" s="13">
        <v>-13.87</v>
      </c>
      <c r="Z91" s="13" t="s">
        <v>132</v>
      </c>
      <c r="AA91" s="13" t="s">
        <v>13</v>
      </c>
      <c r="AB91" s="13" t="s">
        <v>11</v>
      </c>
      <c r="AC91" s="13" t="s">
        <v>9</v>
      </c>
      <c r="AD91" s="6" t="s">
        <v>69</v>
      </c>
    </row>
    <row r="92" spans="3:31" ht="18" customHeight="1">
      <c r="C92" s="430"/>
      <c r="D92" s="73">
        <v>3</v>
      </c>
      <c r="E92" s="348">
        <v>19</v>
      </c>
      <c r="F92" s="67"/>
      <c r="G92" s="248"/>
      <c r="H92" s="430"/>
      <c r="I92" s="73">
        <v>3</v>
      </c>
      <c r="J92" s="348">
        <v>44</v>
      </c>
      <c r="K92" s="67"/>
      <c r="L92" s="87"/>
      <c r="M92" s="430"/>
      <c r="N92" s="73">
        <v>3</v>
      </c>
      <c r="O92" s="348">
        <v>16</v>
      </c>
      <c r="P92" s="67"/>
      <c r="Q92" s="248"/>
      <c r="R92" s="430"/>
      <c r="S92" s="73">
        <v>3</v>
      </c>
      <c r="T92" s="348">
        <v>68</v>
      </c>
      <c r="U92" s="67"/>
      <c r="X92" s="7" t="s">
        <v>348</v>
      </c>
      <c r="Y92" s="37">
        <v>-32.200000000000003</v>
      </c>
      <c r="Z92" s="37" t="s">
        <v>133</v>
      </c>
      <c r="AA92" s="37" t="s">
        <v>13</v>
      </c>
      <c r="AB92" s="37" t="s">
        <v>11</v>
      </c>
      <c r="AC92" s="37" t="s">
        <v>9</v>
      </c>
      <c r="AD92" s="8" t="s">
        <v>71</v>
      </c>
    </row>
    <row r="93" spans="3:31" ht="18" customHeight="1">
      <c r="C93" s="428" t="s">
        <v>507</v>
      </c>
      <c r="D93" s="73">
        <v>1</v>
      </c>
      <c r="E93" s="348">
        <v>21</v>
      </c>
      <c r="F93" s="91">
        <f>AVERAGE(E93:E95)</f>
        <v>16</v>
      </c>
      <c r="G93" s="248"/>
      <c r="H93" s="428" t="s">
        <v>436</v>
      </c>
      <c r="I93" s="73">
        <v>1</v>
      </c>
      <c r="J93" s="348">
        <v>37</v>
      </c>
      <c r="K93" s="91">
        <f>AVERAGE(J93:J95)</f>
        <v>31.333333333333332</v>
      </c>
      <c r="L93" s="87"/>
      <c r="M93" s="428" t="s">
        <v>507</v>
      </c>
      <c r="N93" s="73">
        <v>1</v>
      </c>
      <c r="O93" s="348">
        <v>23</v>
      </c>
      <c r="P93" s="91">
        <f>AVERAGE(O93:O95)</f>
        <v>17.333333333333332</v>
      </c>
      <c r="Q93" s="248"/>
      <c r="R93" s="428" t="s">
        <v>436</v>
      </c>
      <c r="S93" s="73">
        <v>1</v>
      </c>
      <c r="T93" s="348">
        <v>38</v>
      </c>
      <c r="U93" s="91">
        <f>AVERAGE(T93:T95)</f>
        <v>48.333333333333336</v>
      </c>
    </row>
    <row r="94" spans="3:31" ht="18" customHeight="1">
      <c r="C94" s="429"/>
      <c r="D94" s="73">
        <v>2</v>
      </c>
      <c r="E94" s="348">
        <v>17</v>
      </c>
      <c r="F94" s="67"/>
      <c r="G94" s="248"/>
      <c r="H94" s="429"/>
      <c r="I94" s="73">
        <v>2</v>
      </c>
      <c r="J94" s="348">
        <v>18</v>
      </c>
      <c r="K94" s="91"/>
      <c r="L94" s="87"/>
      <c r="M94" s="429"/>
      <c r="N94" s="73">
        <v>2</v>
      </c>
      <c r="O94" s="348">
        <v>18</v>
      </c>
      <c r="P94" s="67"/>
      <c r="Q94" s="248"/>
      <c r="R94" s="429"/>
      <c r="S94" s="73">
        <v>2</v>
      </c>
      <c r="T94" s="348">
        <v>52</v>
      </c>
      <c r="U94" s="67"/>
    </row>
    <row r="95" spans="3:31" ht="18" customHeight="1">
      <c r="C95" s="430"/>
      <c r="D95" s="73">
        <v>3</v>
      </c>
      <c r="E95" s="348">
        <v>10</v>
      </c>
      <c r="F95" s="67"/>
      <c r="G95" s="248"/>
      <c r="H95" s="430"/>
      <c r="I95" s="73">
        <v>3</v>
      </c>
      <c r="J95" s="348">
        <v>39</v>
      </c>
      <c r="K95" s="67"/>
      <c r="L95" s="87"/>
      <c r="M95" s="430"/>
      <c r="N95" s="73">
        <v>3</v>
      </c>
      <c r="O95" s="348">
        <v>11</v>
      </c>
      <c r="P95" s="67"/>
      <c r="Q95" s="248"/>
      <c r="R95" s="430"/>
      <c r="S95" s="73">
        <v>3</v>
      </c>
      <c r="T95" s="348">
        <v>55</v>
      </c>
      <c r="U95" s="67"/>
    </row>
    <row r="96" spans="3:31" ht="18" customHeight="1">
      <c r="C96" s="428" t="s">
        <v>509</v>
      </c>
      <c r="D96" s="73">
        <v>1</v>
      </c>
      <c r="E96" s="348">
        <v>18</v>
      </c>
      <c r="F96" s="91">
        <f>AVERAGE(E96:E98)</f>
        <v>17</v>
      </c>
      <c r="G96" s="248"/>
      <c r="H96" s="428" t="s">
        <v>437</v>
      </c>
      <c r="I96" s="73">
        <v>1</v>
      </c>
      <c r="J96" s="348">
        <v>27</v>
      </c>
      <c r="K96" s="91">
        <f>AVERAGE(J96:J98)</f>
        <v>38.333333333333336</v>
      </c>
      <c r="L96" s="87"/>
      <c r="M96" s="428" t="s">
        <v>509</v>
      </c>
      <c r="N96" s="73">
        <v>1</v>
      </c>
      <c r="O96" s="348">
        <v>28</v>
      </c>
      <c r="P96" s="91">
        <f>AVERAGE(O96:O98)</f>
        <v>20</v>
      </c>
      <c r="Q96" s="248"/>
      <c r="R96" s="428" t="s">
        <v>437</v>
      </c>
      <c r="S96" s="73">
        <v>1</v>
      </c>
      <c r="T96" s="348">
        <v>45</v>
      </c>
      <c r="U96" s="91">
        <f>AVERAGE(T96:T98)</f>
        <v>49.666666666666664</v>
      </c>
    </row>
    <row r="97" spans="2:31" ht="18" customHeight="1">
      <c r="C97" s="429"/>
      <c r="D97" s="73">
        <v>2</v>
      </c>
      <c r="E97" s="348">
        <v>23</v>
      </c>
      <c r="F97" s="67"/>
      <c r="G97" s="248"/>
      <c r="H97" s="429"/>
      <c r="I97" s="73">
        <v>2</v>
      </c>
      <c r="J97" s="348">
        <v>33</v>
      </c>
      <c r="K97" s="67"/>
      <c r="L97" s="87"/>
      <c r="M97" s="429"/>
      <c r="N97" s="73">
        <v>2</v>
      </c>
      <c r="O97" s="348">
        <v>21</v>
      </c>
      <c r="P97" s="67"/>
      <c r="Q97" s="248"/>
      <c r="R97" s="429"/>
      <c r="S97" s="73">
        <v>2</v>
      </c>
      <c r="T97" s="348">
        <v>38</v>
      </c>
      <c r="U97" s="67"/>
    </row>
    <row r="98" spans="2:31" ht="18" customHeight="1">
      <c r="C98" s="430"/>
      <c r="D98" s="73">
        <v>3</v>
      </c>
      <c r="E98" s="348">
        <v>10</v>
      </c>
      <c r="F98" s="67"/>
      <c r="G98" s="248"/>
      <c r="H98" s="430"/>
      <c r="I98" s="73">
        <v>3</v>
      </c>
      <c r="J98" s="348">
        <v>55</v>
      </c>
      <c r="K98" s="67"/>
      <c r="L98" s="87"/>
      <c r="M98" s="430"/>
      <c r="N98" s="73">
        <v>3</v>
      </c>
      <c r="O98" s="348">
        <v>11</v>
      </c>
      <c r="P98" s="67"/>
      <c r="Q98" s="248"/>
      <c r="R98" s="430"/>
      <c r="S98" s="73">
        <v>3</v>
      </c>
      <c r="T98" s="348">
        <v>66</v>
      </c>
      <c r="U98" s="67"/>
    </row>
    <row r="99" spans="2:31" ht="18" customHeight="1">
      <c r="C99" s="94"/>
      <c r="D99" s="88"/>
      <c r="E99" s="89"/>
      <c r="F99" s="89"/>
      <c r="G99" s="248"/>
      <c r="H99" s="66"/>
      <c r="I99" s="95"/>
      <c r="J99" s="114"/>
      <c r="K99" s="89"/>
      <c r="L99" s="87"/>
      <c r="M99" s="94"/>
      <c r="N99" s="88"/>
      <c r="O99" s="89"/>
      <c r="P99" s="89"/>
      <c r="Q99" s="248"/>
      <c r="R99" s="66"/>
      <c r="S99" s="95"/>
      <c r="T99" s="89"/>
      <c r="U99" s="89"/>
    </row>
    <row r="100" spans="2:31" ht="18" customHeight="1">
      <c r="C100" s="94"/>
      <c r="D100" s="88"/>
      <c r="E100" s="90"/>
      <c r="F100" s="90"/>
      <c r="G100" s="90"/>
      <c r="H100" s="96"/>
      <c r="I100" s="97"/>
      <c r="J100" s="90"/>
      <c r="K100" s="90"/>
      <c r="L100" s="87"/>
      <c r="M100" s="94"/>
      <c r="N100" s="88"/>
      <c r="O100" s="90"/>
      <c r="P100" s="90"/>
      <c r="Q100" s="90"/>
      <c r="R100" s="96"/>
      <c r="S100" s="97"/>
      <c r="T100" s="90"/>
      <c r="U100" s="90"/>
    </row>
    <row r="101" spans="2:31" ht="18" customHeight="1">
      <c r="B101" s="143"/>
      <c r="C101" s="471" t="s">
        <v>316</v>
      </c>
      <c r="D101" s="471"/>
      <c r="E101" s="471"/>
      <c r="F101" s="471"/>
      <c r="G101" s="471"/>
      <c r="H101" s="93"/>
      <c r="I101" s="98"/>
      <c r="J101" s="93"/>
      <c r="K101" s="93"/>
      <c r="L101" s="87"/>
      <c r="M101" s="87"/>
      <c r="N101" s="88"/>
      <c r="O101" s="87"/>
      <c r="P101" s="87"/>
      <c r="Q101" s="87"/>
      <c r="R101" s="87"/>
      <c r="S101" s="88"/>
      <c r="T101" s="87"/>
      <c r="U101" s="87"/>
    </row>
    <row r="102" spans="2:31" ht="18" customHeight="1">
      <c r="C102" s="443" t="s">
        <v>111</v>
      </c>
      <c r="D102" s="444"/>
      <c r="E102" s="444"/>
      <c r="F102" s="444"/>
      <c r="G102" s="444"/>
      <c r="H102" s="444"/>
      <c r="I102" s="444"/>
      <c r="J102" s="444"/>
      <c r="K102" s="445"/>
      <c r="L102" s="87"/>
      <c r="M102" s="443" t="s">
        <v>73</v>
      </c>
      <c r="N102" s="444"/>
      <c r="O102" s="444"/>
      <c r="P102" s="444"/>
      <c r="Q102" s="444"/>
      <c r="R102" s="444"/>
      <c r="S102" s="444"/>
      <c r="T102" s="444"/>
      <c r="U102" s="445"/>
    </row>
    <row r="103" spans="2:31" s="23" customFormat="1" ht="18" customHeight="1">
      <c r="C103" s="467" t="s">
        <v>177</v>
      </c>
      <c r="D103" s="450"/>
      <c r="E103" s="450"/>
      <c r="F103" s="451"/>
      <c r="G103" s="116"/>
      <c r="H103" s="468" t="s">
        <v>349</v>
      </c>
      <c r="I103" s="469"/>
      <c r="J103" s="469"/>
      <c r="K103" s="470"/>
      <c r="L103" s="139"/>
      <c r="M103" s="467" t="s">
        <v>178</v>
      </c>
      <c r="N103" s="450"/>
      <c r="O103" s="450"/>
      <c r="P103" s="451"/>
      <c r="Q103" s="116"/>
      <c r="R103" s="468" t="s">
        <v>350</v>
      </c>
      <c r="S103" s="469"/>
      <c r="T103" s="469"/>
      <c r="U103" s="470"/>
      <c r="X103" s="10" t="s">
        <v>72</v>
      </c>
      <c r="Y103" s="12">
        <v>1</v>
      </c>
      <c r="Z103" s="12"/>
      <c r="AA103" s="12"/>
      <c r="AB103" s="12"/>
      <c r="AC103" s="12"/>
      <c r="AD103" s="11"/>
      <c r="AE103"/>
    </row>
    <row r="104" spans="2:31" ht="18" customHeight="1">
      <c r="C104" s="65" t="s">
        <v>1</v>
      </c>
      <c r="D104" s="59" t="s">
        <v>2</v>
      </c>
      <c r="E104" s="65" t="s">
        <v>16</v>
      </c>
      <c r="F104" s="65" t="s">
        <v>3</v>
      </c>
      <c r="G104" s="65"/>
      <c r="H104" s="65" t="s">
        <v>1</v>
      </c>
      <c r="I104" s="59" t="s">
        <v>2</v>
      </c>
      <c r="J104" s="65" t="s">
        <v>16</v>
      </c>
      <c r="K104" s="65" t="s">
        <v>3</v>
      </c>
      <c r="L104" s="87"/>
      <c r="M104" s="65" t="s">
        <v>1</v>
      </c>
      <c r="N104" s="59" t="s">
        <v>2</v>
      </c>
      <c r="O104" s="65" t="s">
        <v>16</v>
      </c>
      <c r="P104" s="65" t="s">
        <v>3</v>
      </c>
      <c r="Q104" s="65"/>
      <c r="R104" s="65" t="s">
        <v>1</v>
      </c>
      <c r="S104" s="59" t="s">
        <v>2</v>
      </c>
      <c r="T104" s="65" t="s">
        <v>16</v>
      </c>
      <c r="U104" s="65" t="s">
        <v>3</v>
      </c>
      <c r="X104" s="5" t="s">
        <v>51</v>
      </c>
      <c r="Y104" s="13">
        <v>6</v>
      </c>
      <c r="Z104" s="13"/>
      <c r="AA104" s="13"/>
      <c r="AB104" s="13"/>
      <c r="AC104" s="13"/>
      <c r="AD104" s="6"/>
    </row>
    <row r="105" spans="2:31" ht="18" customHeight="1">
      <c r="C105" s="428" t="s">
        <v>422</v>
      </c>
      <c r="D105" s="73">
        <v>1</v>
      </c>
      <c r="E105" s="200">
        <v>2.7170000000000001</v>
      </c>
      <c r="F105" s="91">
        <f>AVERAGE(E105:E107)</f>
        <v>1.595</v>
      </c>
      <c r="G105" s="247"/>
      <c r="H105" s="428" t="s">
        <v>424</v>
      </c>
      <c r="I105" s="73">
        <v>1</v>
      </c>
      <c r="J105" s="200">
        <v>35.71</v>
      </c>
      <c r="K105" s="91">
        <f>AVERAGE(J105:J107)</f>
        <v>25.869666666666671</v>
      </c>
      <c r="L105" s="139"/>
      <c r="M105" s="428" t="s">
        <v>422</v>
      </c>
      <c r="N105" s="73">
        <v>1</v>
      </c>
      <c r="O105" s="200">
        <v>0.91600000000000004</v>
      </c>
      <c r="P105" s="91">
        <f>AVERAGE(O105:O107)</f>
        <v>1.8356666666666666</v>
      </c>
      <c r="Q105" s="247"/>
      <c r="R105" s="428" t="s">
        <v>424</v>
      </c>
      <c r="S105" s="73">
        <v>1</v>
      </c>
      <c r="T105" s="200">
        <v>11.426</v>
      </c>
      <c r="U105" s="91">
        <f>AVERAGE(T105:T107)</f>
        <v>28.391666666666666</v>
      </c>
      <c r="X105" s="5" t="s">
        <v>52</v>
      </c>
      <c r="Y105" s="13">
        <v>0.05</v>
      </c>
      <c r="Z105" s="13"/>
      <c r="AA105" s="13"/>
      <c r="AB105" s="13"/>
      <c r="AC105" s="13"/>
      <c r="AD105" s="6"/>
    </row>
    <row r="106" spans="2:31" ht="18" customHeight="1">
      <c r="C106" s="429"/>
      <c r="D106" s="73">
        <v>2</v>
      </c>
      <c r="E106" s="200">
        <v>1.2949999999999999</v>
      </c>
      <c r="F106" s="67"/>
      <c r="G106" s="248"/>
      <c r="H106" s="429"/>
      <c r="I106" s="73">
        <v>2</v>
      </c>
      <c r="J106" s="200">
        <v>19.135999999999999</v>
      </c>
      <c r="K106" s="67"/>
      <c r="L106" s="139"/>
      <c r="M106" s="429"/>
      <c r="N106" s="73">
        <v>2</v>
      </c>
      <c r="O106" s="200">
        <v>1.048</v>
      </c>
      <c r="P106" s="67"/>
      <c r="Q106" s="248"/>
      <c r="R106" s="429"/>
      <c r="S106" s="73">
        <v>2</v>
      </c>
      <c r="T106" s="200">
        <v>29.216999999999999</v>
      </c>
      <c r="U106" s="67"/>
      <c r="X106" s="5"/>
      <c r="Y106" s="13"/>
      <c r="Z106" s="13"/>
      <c r="AA106" s="13"/>
      <c r="AB106" s="13"/>
      <c r="AC106" s="13"/>
      <c r="AD106" s="6"/>
    </row>
    <row r="107" spans="2:31" ht="18" customHeight="1">
      <c r="C107" s="430"/>
      <c r="D107" s="73">
        <v>3</v>
      </c>
      <c r="E107" s="200">
        <v>0.77300000000000002</v>
      </c>
      <c r="F107" s="67"/>
      <c r="G107" s="248"/>
      <c r="H107" s="430"/>
      <c r="I107" s="73">
        <v>3</v>
      </c>
      <c r="J107" s="200">
        <v>22.763000000000002</v>
      </c>
      <c r="K107" s="67"/>
      <c r="L107" s="139"/>
      <c r="M107" s="430"/>
      <c r="N107" s="73">
        <v>3</v>
      </c>
      <c r="O107" s="200">
        <v>3.5430000000000001</v>
      </c>
      <c r="P107" s="67"/>
      <c r="Q107" s="248"/>
      <c r="R107" s="430"/>
      <c r="S107" s="73">
        <v>3</v>
      </c>
      <c r="T107" s="200">
        <v>44.531999999999996</v>
      </c>
      <c r="U107" s="67"/>
      <c r="X107" s="5" t="s">
        <v>53</v>
      </c>
      <c r="Y107" s="13" t="s">
        <v>54</v>
      </c>
      <c r="Z107" s="13" t="s">
        <v>55</v>
      </c>
      <c r="AA107" s="13" t="s">
        <v>56</v>
      </c>
      <c r="AB107" s="13" t="s">
        <v>57</v>
      </c>
      <c r="AC107" s="13" t="s">
        <v>58</v>
      </c>
      <c r="AD107" s="6"/>
    </row>
    <row r="108" spans="2:31" ht="18" customHeight="1">
      <c r="C108" s="428" t="s">
        <v>506</v>
      </c>
      <c r="D108" s="73">
        <v>1</v>
      </c>
      <c r="E108" s="200">
        <v>1.0429999999999999</v>
      </c>
      <c r="F108" s="91">
        <f>AVERAGE(E108:E110)</f>
        <v>3.1436666666666668</v>
      </c>
      <c r="G108" s="248"/>
      <c r="H108" s="428" t="s">
        <v>425</v>
      </c>
      <c r="I108" s="73">
        <v>1</v>
      </c>
      <c r="J108" s="200">
        <v>18.384</v>
      </c>
      <c r="K108" s="91">
        <f>AVERAGE(J108:J110)</f>
        <v>31.222999999999999</v>
      </c>
      <c r="L108" s="139"/>
      <c r="M108" s="428" t="s">
        <v>506</v>
      </c>
      <c r="N108" s="73">
        <v>1</v>
      </c>
      <c r="O108" s="200">
        <v>2.423</v>
      </c>
      <c r="P108" s="91">
        <f>AVERAGE(O108:O110)</f>
        <v>2.5153333333333334</v>
      </c>
      <c r="Q108" s="248"/>
      <c r="R108" s="428" t="s">
        <v>425</v>
      </c>
      <c r="S108" s="73">
        <v>1</v>
      </c>
      <c r="T108" s="200">
        <v>55.722000000000001</v>
      </c>
      <c r="U108" s="91">
        <f>AVERAGE(T108:T110)</f>
        <v>40.833333333333336</v>
      </c>
      <c r="X108" s="5" t="s">
        <v>348</v>
      </c>
      <c r="Y108" s="13">
        <v>-22.61</v>
      </c>
      <c r="Z108" s="13" t="s">
        <v>112</v>
      </c>
      <c r="AA108" s="13" t="s">
        <v>13</v>
      </c>
      <c r="AB108" s="13" t="s">
        <v>11</v>
      </c>
      <c r="AC108" s="13" t="s">
        <v>9</v>
      </c>
      <c r="AD108" s="6" t="s">
        <v>60</v>
      </c>
    </row>
    <row r="109" spans="2:31" ht="18" customHeight="1">
      <c r="C109" s="429"/>
      <c r="D109" s="73">
        <v>2</v>
      </c>
      <c r="E109" s="200">
        <v>4.5890000000000004</v>
      </c>
      <c r="F109" s="67"/>
      <c r="G109" s="248"/>
      <c r="H109" s="429"/>
      <c r="I109" s="73">
        <v>2</v>
      </c>
      <c r="J109" s="200">
        <v>39.207999999999998</v>
      </c>
      <c r="K109" s="67"/>
      <c r="L109" s="139"/>
      <c r="M109" s="429"/>
      <c r="N109" s="73">
        <v>2</v>
      </c>
      <c r="O109" s="200">
        <v>0.34100000000000003</v>
      </c>
      <c r="P109" s="67"/>
      <c r="Q109" s="248"/>
      <c r="R109" s="429"/>
      <c r="S109" s="73">
        <v>2</v>
      </c>
      <c r="T109" s="200">
        <v>26.597000000000001</v>
      </c>
      <c r="U109" s="67"/>
      <c r="X109" s="5" t="s">
        <v>61</v>
      </c>
      <c r="Y109" s="13">
        <v>-0.57820000000000005</v>
      </c>
      <c r="Z109" s="13" t="s">
        <v>113</v>
      </c>
      <c r="AA109" s="13" t="s">
        <v>28</v>
      </c>
      <c r="AB109" s="13" t="s">
        <v>27</v>
      </c>
      <c r="AC109" s="13">
        <v>0.995</v>
      </c>
      <c r="AD109" s="6" t="s">
        <v>63</v>
      </c>
    </row>
    <row r="110" spans="2:31" ht="18" customHeight="1">
      <c r="C110" s="430"/>
      <c r="D110" s="73">
        <v>3</v>
      </c>
      <c r="E110" s="200">
        <v>3.7989999999999999</v>
      </c>
      <c r="F110" s="67"/>
      <c r="G110" s="248"/>
      <c r="H110" s="430"/>
      <c r="I110" s="73">
        <v>3</v>
      </c>
      <c r="J110" s="200">
        <v>36.076999999999998</v>
      </c>
      <c r="K110" s="67"/>
      <c r="L110" s="139"/>
      <c r="M110" s="430"/>
      <c r="N110" s="73">
        <v>3</v>
      </c>
      <c r="O110" s="200">
        <v>4.782</v>
      </c>
      <c r="P110" s="67"/>
      <c r="Q110" s="248"/>
      <c r="R110" s="430"/>
      <c r="S110" s="73">
        <v>3</v>
      </c>
      <c r="T110" s="200">
        <v>40.180999999999997</v>
      </c>
      <c r="U110" s="67"/>
      <c r="X110" s="5" t="s">
        <v>348</v>
      </c>
      <c r="Y110" s="13">
        <v>-30.94</v>
      </c>
      <c r="Z110" s="13" t="s">
        <v>114</v>
      </c>
      <c r="AA110" s="13" t="s">
        <v>13</v>
      </c>
      <c r="AB110" s="13" t="s">
        <v>11</v>
      </c>
      <c r="AC110" s="13" t="s">
        <v>9</v>
      </c>
      <c r="AD110" s="6" t="s">
        <v>65</v>
      </c>
    </row>
    <row r="111" spans="2:31" ht="18" customHeight="1">
      <c r="C111" s="428" t="s">
        <v>423</v>
      </c>
      <c r="D111" s="73">
        <v>1</v>
      </c>
      <c r="E111" s="200">
        <v>2.52</v>
      </c>
      <c r="F111" s="91">
        <f>AVERAGE(E111:E113)</f>
        <v>2.7156666666666669</v>
      </c>
      <c r="G111" s="248"/>
      <c r="H111" s="428" t="s">
        <v>435</v>
      </c>
      <c r="I111" s="73">
        <v>1</v>
      </c>
      <c r="J111" s="200">
        <v>25.33</v>
      </c>
      <c r="K111" s="91">
        <f>AVERAGE(J111:J113)</f>
        <v>21.056999999999999</v>
      </c>
      <c r="L111" s="139"/>
      <c r="M111" s="428" t="s">
        <v>423</v>
      </c>
      <c r="N111" s="73">
        <v>1</v>
      </c>
      <c r="O111" s="200">
        <v>1.8420000000000001</v>
      </c>
      <c r="P111" s="91">
        <f>AVERAGE(O111:O113)</f>
        <v>3.9923333333333333</v>
      </c>
      <c r="Q111" s="248"/>
      <c r="R111" s="428" t="s">
        <v>435</v>
      </c>
      <c r="S111" s="73">
        <v>1</v>
      </c>
      <c r="T111" s="200">
        <v>29.736000000000001</v>
      </c>
      <c r="U111" s="91">
        <f>AVERAGE(T111:T113)</f>
        <v>37.42966666666667</v>
      </c>
      <c r="X111" s="5" t="s">
        <v>346</v>
      </c>
      <c r="Y111" s="13">
        <v>22.03</v>
      </c>
      <c r="Z111" s="13" t="s">
        <v>115</v>
      </c>
      <c r="AA111" s="13" t="s">
        <v>13</v>
      </c>
      <c r="AB111" s="13" t="s">
        <v>11</v>
      </c>
      <c r="AC111" s="13" t="s">
        <v>9</v>
      </c>
      <c r="AD111" s="6" t="s">
        <v>67</v>
      </c>
    </row>
    <row r="112" spans="2:31" ht="18" customHeight="1">
      <c r="C112" s="429"/>
      <c r="D112" s="73">
        <v>2</v>
      </c>
      <c r="E112" s="200">
        <v>4.0149999999999997</v>
      </c>
      <c r="F112" s="67"/>
      <c r="G112" s="248"/>
      <c r="H112" s="429"/>
      <c r="I112" s="73">
        <v>2</v>
      </c>
      <c r="J112" s="200">
        <v>16.265000000000001</v>
      </c>
      <c r="K112" s="67"/>
      <c r="L112" s="139"/>
      <c r="M112" s="429"/>
      <c r="N112" s="73">
        <v>2</v>
      </c>
      <c r="O112" s="200">
        <v>3.6709999999999998</v>
      </c>
      <c r="P112" s="67"/>
      <c r="Q112" s="248"/>
      <c r="R112" s="429"/>
      <c r="S112" s="73">
        <v>2</v>
      </c>
      <c r="T112" s="200">
        <v>45.874000000000002</v>
      </c>
      <c r="U112" s="67"/>
      <c r="X112" s="5" t="s">
        <v>347</v>
      </c>
      <c r="Y112" s="13">
        <v>-8.3260000000000005</v>
      </c>
      <c r="Z112" s="13" t="s">
        <v>116</v>
      </c>
      <c r="AA112" s="13" t="s">
        <v>13</v>
      </c>
      <c r="AB112" s="13" t="s">
        <v>30</v>
      </c>
      <c r="AC112" s="13">
        <v>1.2999999999999999E-2</v>
      </c>
      <c r="AD112" s="6" t="s">
        <v>69</v>
      </c>
    </row>
    <row r="113" spans="3:30" ht="18" customHeight="1">
      <c r="C113" s="430"/>
      <c r="D113" s="73">
        <v>3</v>
      </c>
      <c r="E113" s="200">
        <v>1.6120000000000001</v>
      </c>
      <c r="F113" s="67"/>
      <c r="G113" s="248"/>
      <c r="H113" s="430"/>
      <c r="I113" s="73">
        <v>3</v>
      </c>
      <c r="J113" s="200">
        <v>21.576000000000001</v>
      </c>
      <c r="K113" s="67"/>
      <c r="L113" s="139"/>
      <c r="M113" s="430"/>
      <c r="N113" s="73">
        <v>3</v>
      </c>
      <c r="O113" s="200">
        <v>6.4640000000000004</v>
      </c>
      <c r="P113" s="67"/>
      <c r="Q113" s="248"/>
      <c r="R113" s="430"/>
      <c r="S113" s="73">
        <v>3</v>
      </c>
      <c r="T113" s="200">
        <v>36.679000000000002</v>
      </c>
      <c r="U113" s="67"/>
      <c r="X113" s="7" t="s">
        <v>348</v>
      </c>
      <c r="Y113" s="37">
        <v>-30.36</v>
      </c>
      <c r="Z113" s="37" t="s">
        <v>117</v>
      </c>
      <c r="AA113" s="37" t="s">
        <v>13</v>
      </c>
      <c r="AB113" s="37" t="s">
        <v>11</v>
      </c>
      <c r="AC113" s="37" t="s">
        <v>9</v>
      </c>
      <c r="AD113" s="8" t="s">
        <v>71</v>
      </c>
    </row>
    <row r="114" spans="3:30" ht="18" customHeight="1">
      <c r="C114" s="428" t="s">
        <v>507</v>
      </c>
      <c r="D114" s="73">
        <v>1</v>
      </c>
      <c r="E114" s="200">
        <v>3.6579999999999999</v>
      </c>
      <c r="F114" s="91">
        <f>AVERAGE(E114:E116)</f>
        <v>2.1193333333333331</v>
      </c>
      <c r="G114" s="248"/>
      <c r="H114" s="428" t="s">
        <v>436</v>
      </c>
      <c r="I114" s="73">
        <v>1</v>
      </c>
      <c r="J114" s="200">
        <v>29.039000000000001</v>
      </c>
      <c r="K114" s="91">
        <f>AVERAGE(J114:J116)</f>
        <v>23.463000000000005</v>
      </c>
      <c r="L114" s="139"/>
      <c r="M114" s="428" t="s">
        <v>507</v>
      </c>
      <c r="N114" s="73">
        <v>1</v>
      </c>
      <c r="O114" s="200">
        <v>5.1219999999999999</v>
      </c>
      <c r="P114" s="91">
        <f>AVERAGE(O114:O116)</f>
        <v>4.5933333333333337</v>
      </c>
      <c r="Q114" s="248"/>
      <c r="R114" s="428" t="s">
        <v>436</v>
      </c>
      <c r="S114" s="73">
        <v>1</v>
      </c>
      <c r="T114" s="200">
        <v>26.338000000000001</v>
      </c>
      <c r="U114" s="91">
        <f>AVERAGE(T114:T116)</f>
        <v>35.949666666666673</v>
      </c>
    </row>
    <row r="115" spans="3:30" ht="18" customHeight="1">
      <c r="C115" s="429"/>
      <c r="D115" s="73">
        <v>2</v>
      </c>
      <c r="E115" s="200">
        <v>2.113</v>
      </c>
      <c r="F115" s="67"/>
      <c r="G115" s="248"/>
      <c r="H115" s="429"/>
      <c r="I115" s="73">
        <v>2</v>
      </c>
      <c r="J115" s="200">
        <v>16.181999999999999</v>
      </c>
      <c r="K115" s="91"/>
      <c r="L115" s="139"/>
      <c r="M115" s="429"/>
      <c r="N115" s="73">
        <v>2</v>
      </c>
      <c r="O115" s="200">
        <v>1.4350000000000001</v>
      </c>
      <c r="P115" s="140"/>
      <c r="Q115" s="248"/>
      <c r="R115" s="429"/>
      <c r="S115" s="73">
        <v>2</v>
      </c>
      <c r="T115" s="200">
        <v>39.527000000000001</v>
      </c>
      <c r="U115" s="91"/>
    </row>
    <row r="116" spans="3:30" ht="18" customHeight="1">
      <c r="C116" s="430"/>
      <c r="D116" s="73">
        <v>3</v>
      </c>
      <c r="E116" s="200">
        <v>0.58699999999999997</v>
      </c>
      <c r="F116" s="67"/>
      <c r="G116" s="248"/>
      <c r="H116" s="430"/>
      <c r="I116" s="73">
        <v>3</v>
      </c>
      <c r="J116" s="200">
        <v>25.167999999999999</v>
      </c>
      <c r="K116" s="67"/>
      <c r="L116" s="139"/>
      <c r="M116" s="430"/>
      <c r="N116" s="73">
        <v>3</v>
      </c>
      <c r="O116" s="200">
        <v>7.2229999999999999</v>
      </c>
      <c r="P116" s="67"/>
      <c r="Q116" s="248"/>
      <c r="R116" s="430"/>
      <c r="S116" s="73">
        <v>3</v>
      </c>
      <c r="T116" s="200">
        <v>41.984000000000002</v>
      </c>
      <c r="U116" s="67"/>
    </row>
    <row r="117" spans="3:30" ht="18" customHeight="1">
      <c r="C117" s="428" t="s">
        <v>509</v>
      </c>
      <c r="D117" s="73">
        <v>1</v>
      </c>
      <c r="E117" s="200">
        <v>4.5259999999999998</v>
      </c>
      <c r="F117" s="91">
        <f>AVERAGE(E117:E119)</f>
        <v>4.7256666666666662</v>
      </c>
      <c r="G117" s="248"/>
      <c r="H117" s="428" t="s">
        <v>437</v>
      </c>
      <c r="I117" s="73">
        <v>1</v>
      </c>
      <c r="J117" s="200">
        <v>34.094999999999999</v>
      </c>
      <c r="K117" s="91">
        <f>AVERAGE(J117:J119)</f>
        <v>25.76</v>
      </c>
      <c r="L117" s="139"/>
      <c r="M117" s="428" t="s">
        <v>509</v>
      </c>
      <c r="N117" s="73">
        <v>1</v>
      </c>
      <c r="O117" s="200">
        <v>4.0949999999999998</v>
      </c>
      <c r="P117" s="91">
        <f>AVERAGE(O117:O119)</f>
        <v>4.2629999999999999</v>
      </c>
      <c r="Q117" s="248"/>
      <c r="R117" s="428" t="s">
        <v>437</v>
      </c>
      <c r="S117" s="73">
        <v>1</v>
      </c>
      <c r="T117" s="200">
        <v>32.567999999999998</v>
      </c>
      <c r="U117" s="91">
        <f>AVERAGE(T117:T119)</f>
        <v>26.389666666666667</v>
      </c>
    </row>
    <row r="118" spans="3:30" ht="18" customHeight="1">
      <c r="C118" s="429"/>
      <c r="D118" s="73">
        <v>2</v>
      </c>
      <c r="E118" s="200">
        <v>0.372</v>
      </c>
      <c r="F118" s="67"/>
      <c r="G118" s="248"/>
      <c r="H118" s="429"/>
      <c r="I118" s="73">
        <v>2</v>
      </c>
      <c r="J118" s="200">
        <v>14.358000000000001</v>
      </c>
      <c r="K118" s="67"/>
      <c r="L118" s="139"/>
      <c r="M118" s="429"/>
      <c r="N118" s="73">
        <v>2</v>
      </c>
      <c r="O118" s="200">
        <v>3.47</v>
      </c>
      <c r="P118" s="67"/>
      <c r="Q118" s="248"/>
      <c r="R118" s="429"/>
      <c r="S118" s="73">
        <v>2</v>
      </c>
      <c r="T118" s="200">
        <v>16.286000000000001</v>
      </c>
      <c r="U118" s="67"/>
    </row>
    <row r="119" spans="3:30" ht="18" customHeight="1">
      <c r="C119" s="430"/>
      <c r="D119" s="73">
        <v>3</v>
      </c>
      <c r="E119" s="200">
        <v>9.2789999999999999</v>
      </c>
      <c r="F119" s="67"/>
      <c r="G119" s="248"/>
      <c r="H119" s="430"/>
      <c r="I119" s="73">
        <v>3</v>
      </c>
      <c r="J119" s="200">
        <v>28.827000000000002</v>
      </c>
      <c r="K119" s="67"/>
      <c r="L119" s="139"/>
      <c r="M119" s="430"/>
      <c r="N119" s="73">
        <v>3</v>
      </c>
      <c r="O119" s="200">
        <v>5.2240000000000002</v>
      </c>
      <c r="P119" s="67"/>
      <c r="Q119" s="248"/>
      <c r="R119" s="430"/>
      <c r="S119" s="73">
        <v>3</v>
      </c>
      <c r="T119" s="200">
        <v>30.315000000000001</v>
      </c>
      <c r="U119" s="67"/>
    </row>
    <row r="120" spans="3:30" ht="18" customHeight="1">
      <c r="C120" s="94"/>
      <c r="D120" s="88"/>
      <c r="E120" s="89"/>
      <c r="F120" s="89"/>
      <c r="G120" s="248"/>
      <c r="H120" s="66"/>
      <c r="I120" s="95"/>
      <c r="J120" s="114"/>
      <c r="K120" s="114"/>
      <c r="L120" s="139"/>
      <c r="M120" s="141"/>
      <c r="N120" s="142"/>
      <c r="O120" s="114"/>
      <c r="P120" s="114"/>
      <c r="Q120" s="248"/>
      <c r="R120" s="66"/>
      <c r="S120" s="95"/>
      <c r="T120" s="114"/>
      <c r="U120" s="114"/>
    </row>
    <row r="121" spans="3:30" ht="18" customHeight="1">
      <c r="C121" s="478" t="s">
        <v>317</v>
      </c>
      <c r="D121" s="478"/>
      <c r="E121" s="478"/>
      <c r="F121" s="478"/>
      <c r="G121" s="478"/>
      <c r="H121" s="87"/>
      <c r="I121" s="88"/>
      <c r="J121" s="87"/>
      <c r="K121" s="87"/>
      <c r="L121" s="87"/>
      <c r="M121" s="87"/>
      <c r="N121" s="88"/>
      <c r="O121" s="87"/>
      <c r="P121" s="87"/>
      <c r="Q121" s="87"/>
      <c r="R121" s="87"/>
      <c r="S121" s="88"/>
      <c r="T121" s="87"/>
      <c r="U121" s="87"/>
    </row>
    <row r="122" spans="3:30" ht="18" customHeight="1">
      <c r="C122" s="443" t="s">
        <v>111</v>
      </c>
      <c r="D122" s="444"/>
      <c r="E122" s="444"/>
      <c r="F122" s="444"/>
      <c r="G122" s="444"/>
      <c r="H122" s="444"/>
      <c r="I122" s="444"/>
      <c r="J122" s="444"/>
      <c r="K122" s="445"/>
      <c r="L122" s="87"/>
      <c r="M122" s="443" t="s">
        <v>73</v>
      </c>
      <c r="N122" s="444"/>
      <c r="O122" s="444"/>
      <c r="P122" s="444"/>
      <c r="Q122" s="444"/>
      <c r="R122" s="444"/>
      <c r="S122" s="444"/>
      <c r="T122" s="444"/>
      <c r="U122" s="445"/>
    </row>
    <row r="123" spans="3:30" ht="18" customHeight="1">
      <c r="C123" s="472" t="s">
        <v>177</v>
      </c>
      <c r="D123" s="473"/>
      <c r="E123" s="473"/>
      <c r="F123" s="474"/>
      <c r="G123" s="71"/>
      <c r="H123" s="475" t="s">
        <v>349</v>
      </c>
      <c r="I123" s="476"/>
      <c r="J123" s="476"/>
      <c r="K123" s="477"/>
      <c r="L123" s="87"/>
      <c r="M123" s="472" t="s">
        <v>178</v>
      </c>
      <c r="N123" s="473"/>
      <c r="O123" s="473"/>
      <c r="P123" s="474"/>
      <c r="Q123" s="71"/>
      <c r="R123" s="468" t="s">
        <v>350</v>
      </c>
      <c r="S123" s="469"/>
      <c r="T123" s="469"/>
      <c r="U123" s="470"/>
    </row>
    <row r="124" spans="3:30" ht="18" customHeight="1">
      <c r="C124" s="65" t="s">
        <v>1</v>
      </c>
      <c r="D124" s="59" t="s">
        <v>2</v>
      </c>
      <c r="E124" s="65" t="s">
        <v>16</v>
      </c>
      <c r="F124" s="65" t="s">
        <v>3</v>
      </c>
      <c r="G124" s="65"/>
      <c r="H124" s="65" t="s">
        <v>1</v>
      </c>
      <c r="I124" s="59" t="s">
        <v>2</v>
      </c>
      <c r="J124" s="65" t="s">
        <v>16</v>
      </c>
      <c r="K124" s="65" t="s">
        <v>3</v>
      </c>
      <c r="L124" s="87"/>
      <c r="M124" s="65" t="s">
        <v>1</v>
      </c>
      <c r="N124" s="59" t="s">
        <v>2</v>
      </c>
      <c r="O124" s="65" t="s">
        <v>16</v>
      </c>
      <c r="P124" s="65" t="s">
        <v>3</v>
      </c>
      <c r="Q124" s="65"/>
      <c r="R124" s="65" t="s">
        <v>1</v>
      </c>
      <c r="S124" s="59" t="s">
        <v>2</v>
      </c>
      <c r="T124" s="65" t="s">
        <v>16</v>
      </c>
      <c r="U124" s="65" t="s">
        <v>3</v>
      </c>
    </row>
    <row r="125" spans="3:30" ht="18" customHeight="1">
      <c r="C125" s="428" t="s">
        <v>422</v>
      </c>
      <c r="D125" s="73">
        <v>1</v>
      </c>
      <c r="E125" s="200">
        <v>6.8019999999999996</v>
      </c>
      <c r="F125" s="91">
        <f>AVERAGE(E125:E127)</f>
        <v>5.3426666666666662</v>
      </c>
      <c r="G125" s="247"/>
      <c r="H125" s="428" t="s">
        <v>424</v>
      </c>
      <c r="I125" s="73">
        <v>1</v>
      </c>
      <c r="J125" s="200">
        <v>14.932</v>
      </c>
      <c r="K125" s="91">
        <f>AVERAGE(J125:J127)</f>
        <v>15.871</v>
      </c>
      <c r="L125" s="87"/>
      <c r="M125" s="428" t="s">
        <v>422</v>
      </c>
      <c r="N125" s="73">
        <v>1</v>
      </c>
      <c r="O125" s="200">
        <v>1.9870000000000001</v>
      </c>
      <c r="P125" s="91">
        <f>AVERAGE(O125:O127)</f>
        <v>3.5133333333333332</v>
      </c>
      <c r="Q125" s="247"/>
      <c r="R125" s="428" t="s">
        <v>424</v>
      </c>
      <c r="S125" s="73">
        <v>1</v>
      </c>
      <c r="T125" s="200">
        <v>23.373000000000001</v>
      </c>
      <c r="U125" s="91">
        <f>AVERAGE(T125:T127)</f>
        <v>24.391333333333336</v>
      </c>
      <c r="X125" s="10" t="s">
        <v>72</v>
      </c>
      <c r="Y125" s="12">
        <v>1</v>
      </c>
      <c r="Z125" s="12"/>
      <c r="AA125" s="12"/>
      <c r="AB125" s="12"/>
      <c r="AC125" s="12"/>
      <c r="AD125" s="11"/>
    </row>
    <row r="126" spans="3:30" ht="18" customHeight="1">
      <c r="C126" s="429"/>
      <c r="D126" s="73">
        <v>2</v>
      </c>
      <c r="E126" s="200">
        <v>4.1349999999999998</v>
      </c>
      <c r="F126" s="67"/>
      <c r="G126" s="248"/>
      <c r="H126" s="429"/>
      <c r="I126" s="73">
        <v>2</v>
      </c>
      <c r="J126" s="200">
        <v>20.123000000000001</v>
      </c>
      <c r="K126" s="91"/>
      <c r="L126" s="87"/>
      <c r="M126" s="429"/>
      <c r="N126" s="73">
        <v>2</v>
      </c>
      <c r="O126" s="200">
        <v>2.472</v>
      </c>
      <c r="P126" s="140"/>
      <c r="Q126" s="248"/>
      <c r="R126" s="429"/>
      <c r="S126" s="73">
        <v>2</v>
      </c>
      <c r="T126" s="200">
        <v>28.239000000000001</v>
      </c>
      <c r="U126" s="67"/>
      <c r="X126" s="5" t="s">
        <v>51</v>
      </c>
      <c r="Y126" s="13">
        <v>6</v>
      </c>
      <c r="Z126" s="13"/>
      <c r="AA126" s="13"/>
      <c r="AB126" s="13"/>
      <c r="AC126" s="13"/>
      <c r="AD126" s="6"/>
    </row>
    <row r="127" spans="3:30" ht="18" customHeight="1">
      <c r="C127" s="430"/>
      <c r="D127" s="73">
        <v>3</v>
      </c>
      <c r="E127" s="200">
        <v>5.0910000000000002</v>
      </c>
      <c r="F127" s="67"/>
      <c r="G127" s="248"/>
      <c r="H127" s="430"/>
      <c r="I127" s="73">
        <v>3</v>
      </c>
      <c r="J127" s="200">
        <v>12.558</v>
      </c>
      <c r="K127" s="67"/>
      <c r="L127" s="87"/>
      <c r="M127" s="430"/>
      <c r="N127" s="73">
        <v>3</v>
      </c>
      <c r="O127" s="200">
        <v>6.0810000000000004</v>
      </c>
      <c r="P127" s="67"/>
      <c r="Q127" s="248"/>
      <c r="R127" s="430"/>
      <c r="S127" s="73">
        <v>3</v>
      </c>
      <c r="T127" s="200">
        <v>21.562000000000001</v>
      </c>
      <c r="U127" s="67"/>
      <c r="X127" s="5" t="s">
        <v>52</v>
      </c>
      <c r="Y127" s="13">
        <v>0.05</v>
      </c>
      <c r="Z127" s="13"/>
      <c r="AA127" s="13"/>
      <c r="AB127" s="13"/>
      <c r="AC127" s="13"/>
      <c r="AD127" s="6"/>
    </row>
    <row r="128" spans="3:30" ht="18" customHeight="1">
      <c r="C128" s="428" t="s">
        <v>506</v>
      </c>
      <c r="D128" s="73">
        <v>1</v>
      </c>
      <c r="E128" s="200">
        <v>2.6320000000000001</v>
      </c>
      <c r="F128" s="91">
        <f>AVERAGE(E128:E130)</f>
        <v>3.1443333333333334</v>
      </c>
      <c r="G128" s="248"/>
      <c r="H128" s="428" t="s">
        <v>425</v>
      </c>
      <c r="I128" s="73">
        <v>1</v>
      </c>
      <c r="J128" s="200">
        <v>27.082999999999998</v>
      </c>
      <c r="K128" s="91">
        <f>AVERAGE(J128:J130)</f>
        <v>23.459</v>
      </c>
      <c r="L128" s="87"/>
      <c r="M128" s="428" t="s">
        <v>506</v>
      </c>
      <c r="N128" s="73">
        <v>1</v>
      </c>
      <c r="O128" s="200">
        <v>2.7229999999999999</v>
      </c>
      <c r="P128" s="91">
        <f>AVERAGE(O128:O130)</f>
        <v>2.7509999999999999</v>
      </c>
      <c r="Q128" s="248"/>
      <c r="R128" s="428" t="s">
        <v>425</v>
      </c>
      <c r="S128" s="73">
        <v>1</v>
      </c>
      <c r="T128" s="200">
        <v>39.320999999999998</v>
      </c>
      <c r="U128" s="91">
        <f>AVERAGE(T128:T130)</f>
        <v>35.422000000000004</v>
      </c>
      <c r="X128" s="5"/>
      <c r="Y128" s="13"/>
      <c r="Z128" s="13"/>
      <c r="AA128" s="13"/>
      <c r="AB128" s="13"/>
      <c r="AC128" s="13"/>
      <c r="AD128" s="6"/>
    </row>
    <row r="129" spans="3:30" ht="18" customHeight="1">
      <c r="C129" s="429"/>
      <c r="D129" s="73">
        <v>2</v>
      </c>
      <c r="E129" s="200">
        <v>0.94199999999999995</v>
      </c>
      <c r="F129" s="67"/>
      <c r="G129" s="248"/>
      <c r="H129" s="429"/>
      <c r="I129" s="73">
        <v>2</v>
      </c>
      <c r="J129" s="200">
        <v>19.817</v>
      </c>
      <c r="K129" s="91"/>
      <c r="L129" s="87"/>
      <c r="M129" s="429"/>
      <c r="N129" s="73">
        <v>2</v>
      </c>
      <c r="O129" s="200">
        <v>1.4330000000000001</v>
      </c>
      <c r="P129" s="67"/>
      <c r="Q129" s="248"/>
      <c r="R129" s="429"/>
      <c r="S129" s="73">
        <v>2</v>
      </c>
      <c r="T129" s="200">
        <v>24.858000000000001</v>
      </c>
      <c r="U129" s="67"/>
      <c r="X129" s="5" t="s">
        <v>53</v>
      </c>
      <c r="Y129" s="13" t="s">
        <v>54</v>
      </c>
      <c r="Z129" s="13" t="s">
        <v>55</v>
      </c>
      <c r="AA129" s="13" t="s">
        <v>56</v>
      </c>
      <c r="AB129" s="13" t="s">
        <v>57</v>
      </c>
      <c r="AC129" s="13" t="s">
        <v>58</v>
      </c>
      <c r="AD129" s="6"/>
    </row>
    <row r="130" spans="3:30" ht="18" customHeight="1">
      <c r="C130" s="430"/>
      <c r="D130" s="73">
        <v>3</v>
      </c>
      <c r="E130" s="200">
        <v>5.859</v>
      </c>
      <c r="F130" s="67"/>
      <c r="G130" s="248"/>
      <c r="H130" s="430"/>
      <c r="I130" s="73">
        <v>3</v>
      </c>
      <c r="J130" s="200">
        <v>23.477</v>
      </c>
      <c r="K130" s="67"/>
      <c r="L130" s="87"/>
      <c r="M130" s="430"/>
      <c r="N130" s="73">
        <v>3</v>
      </c>
      <c r="O130" s="200">
        <v>4.0970000000000004</v>
      </c>
      <c r="P130" s="67"/>
      <c r="Q130" s="248"/>
      <c r="R130" s="430"/>
      <c r="S130" s="73">
        <v>3</v>
      </c>
      <c r="T130" s="200">
        <v>42.087000000000003</v>
      </c>
      <c r="U130" s="67"/>
      <c r="X130" s="5" t="s">
        <v>348</v>
      </c>
      <c r="Y130" s="13">
        <v>-12.76</v>
      </c>
      <c r="Z130" s="13" t="s">
        <v>181</v>
      </c>
      <c r="AA130" s="13" t="s">
        <v>13</v>
      </c>
      <c r="AB130" s="13" t="s">
        <v>11</v>
      </c>
      <c r="AC130" s="13" t="s">
        <v>9</v>
      </c>
      <c r="AD130" s="6" t="s">
        <v>60</v>
      </c>
    </row>
    <row r="131" spans="3:30" ht="18" customHeight="1">
      <c r="C131" s="428" t="s">
        <v>423</v>
      </c>
      <c r="D131" s="73">
        <v>1</v>
      </c>
      <c r="E131" s="200">
        <v>3.3210000000000002</v>
      </c>
      <c r="F131" s="91">
        <f>AVERAGE(E131:E133)</f>
        <v>4.8343333333333334</v>
      </c>
      <c r="G131" s="248"/>
      <c r="H131" s="428" t="s">
        <v>435</v>
      </c>
      <c r="I131" s="73">
        <v>1</v>
      </c>
      <c r="J131" s="200">
        <v>20.722999999999999</v>
      </c>
      <c r="K131" s="91">
        <f>AVERAGE(J131:J133)</f>
        <v>17.223333333333333</v>
      </c>
      <c r="L131" s="87"/>
      <c r="M131" s="428" t="s">
        <v>423</v>
      </c>
      <c r="N131" s="73">
        <v>1</v>
      </c>
      <c r="O131" s="200">
        <v>1.9319999999999999</v>
      </c>
      <c r="P131" s="91">
        <f>AVERAGE(O131:O133)</f>
        <v>5.9993333333333334</v>
      </c>
      <c r="Q131" s="248"/>
      <c r="R131" s="428" t="s">
        <v>435</v>
      </c>
      <c r="S131" s="73">
        <v>1</v>
      </c>
      <c r="T131" s="200">
        <v>32.305</v>
      </c>
      <c r="U131" s="91">
        <f>AVERAGE(T131:T133)</f>
        <v>34.916666666666664</v>
      </c>
      <c r="X131" s="5" t="s">
        <v>61</v>
      </c>
      <c r="Y131" s="13">
        <v>0.11169999999999999</v>
      </c>
      <c r="Z131" s="13" t="s">
        <v>182</v>
      </c>
      <c r="AA131" s="13" t="s">
        <v>28</v>
      </c>
      <c r="AB131" s="13" t="s">
        <v>27</v>
      </c>
      <c r="AC131" s="13" t="s">
        <v>75</v>
      </c>
      <c r="AD131" s="6" t="s">
        <v>63</v>
      </c>
    </row>
    <row r="132" spans="3:30" ht="18" customHeight="1">
      <c r="C132" s="429"/>
      <c r="D132" s="73">
        <v>2</v>
      </c>
      <c r="E132" s="200">
        <v>3.794</v>
      </c>
      <c r="F132" s="67"/>
      <c r="G132" s="248"/>
      <c r="H132" s="429"/>
      <c r="I132" s="73">
        <v>2</v>
      </c>
      <c r="J132" s="200">
        <v>12.683</v>
      </c>
      <c r="K132" s="67"/>
      <c r="L132" s="87"/>
      <c r="M132" s="429"/>
      <c r="N132" s="73">
        <v>2</v>
      </c>
      <c r="O132" s="200">
        <v>6.3239999999999998</v>
      </c>
      <c r="P132" s="67"/>
      <c r="Q132" s="248"/>
      <c r="R132" s="429"/>
      <c r="S132" s="73">
        <v>2</v>
      </c>
      <c r="T132" s="200">
        <v>28.922999999999998</v>
      </c>
      <c r="U132" s="91"/>
      <c r="X132" s="5" t="s">
        <v>348</v>
      </c>
      <c r="Y132" s="13">
        <v>-24.68</v>
      </c>
      <c r="Z132" s="13" t="s">
        <v>183</v>
      </c>
      <c r="AA132" s="13" t="s">
        <v>13</v>
      </c>
      <c r="AB132" s="13" t="s">
        <v>11</v>
      </c>
      <c r="AC132" s="13" t="s">
        <v>9</v>
      </c>
      <c r="AD132" s="6" t="s">
        <v>65</v>
      </c>
    </row>
    <row r="133" spans="3:30" ht="18" customHeight="1">
      <c r="C133" s="430"/>
      <c r="D133" s="73">
        <v>3</v>
      </c>
      <c r="E133" s="200">
        <v>7.3879999999999999</v>
      </c>
      <c r="F133" s="67"/>
      <c r="G133" s="248"/>
      <c r="H133" s="430"/>
      <c r="I133" s="73">
        <v>3</v>
      </c>
      <c r="J133" s="200">
        <v>18.263999999999999</v>
      </c>
      <c r="K133" s="67"/>
      <c r="L133" s="87"/>
      <c r="M133" s="430"/>
      <c r="N133" s="73">
        <v>3</v>
      </c>
      <c r="O133" s="200">
        <v>9.7420000000000009</v>
      </c>
      <c r="P133" s="67"/>
      <c r="Q133" s="248"/>
      <c r="R133" s="430"/>
      <c r="S133" s="73">
        <v>3</v>
      </c>
      <c r="T133" s="200">
        <v>43.521999999999998</v>
      </c>
      <c r="U133" s="67"/>
      <c r="X133" s="5" t="s">
        <v>346</v>
      </c>
      <c r="Y133" s="13">
        <v>12.87</v>
      </c>
      <c r="Z133" s="13" t="s">
        <v>184</v>
      </c>
      <c r="AA133" s="13" t="s">
        <v>13</v>
      </c>
      <c r="AB133" s="13" t="s">
        <v>11</v>
      </c>
      <c r="AC133" s="13" t="s">
        <v>9</v>
      </c>
      <c r="AD133" s="6" t="s">
        <v>67</v>
      </c>
    </row>
    <row r="134" spans="3:30" ht="18" customHeight="1">
      <c r="C134" s="428" t="s">
        <v>507</v>
      </c>
      <c r="D134" s="73">
        <v>1</v>
      </c>
      <c r="E134" s="200">
        <v>8.6620000000000008</v>
      </c>
      <c r="F134" s="91">
        <f>AVERAGE(E134:E136)</f>
        <v>6.6546666666666674</v>
      </c>
      <c r="G134" s="248"/>
      <c r="H134" s="428" t="s">
        <v>436</v>
      </c>
      <c r="I134" s="73">
        <v>1</v>
      </c>
      <c r="J134" s="200">
        <v>12.573</v>
      </c>
      <c r="K134" s="91">
        <f>AVERAGE(J134:J136)</f>
        <v>11.056333333333333</v>
      </c>
      <c r="L134" s="87"/>
      <c r="M134" s="428" t="s">
        <v>507</v>
      </c>
      <c r="N134" s="73">
        <v>1</v>
      </c>
      <c r="O134" s="200">
        <v>3.097</v>
      </c>
      <c r="P134" s="91">
        <f>AVERAGE(O134:O136)</f>
        <v>2.8343333333333334</v>
      </c>
      <c r="Q134" s="248"/>
      <c r="R134" s="428" t="s">
        <v>436</v>
      </c>
      <c r="S134" s="73">
        <v>1</v>
      </c>
      <c r="T134" s="200">
        <v>32.198</v>
      </c>
      <c r="U134" s="91">
        <f>AVERAGE(T134:T136)</f>
        <v>28.389333333333337</v>
      </c>
      <c r="X134" s="5" t="s">
        <v>347</v>
      </c>
      <c r="Y134" s="13">
        <v>-11.92</v>
      </c>
      <c r="Z134" s="13" t="s">
        <v>185</v>
      </c>
      <c r="AA134" s="13" t="s">
        <v>13</v>
      </c>
      <c r="AB134" s="13" t="s">
        <v>11</v>
      </c>
      <c r="AC134" s="13" t="s">
        <v>9</v>
      </c>
      <c r="AD134" s="6" t="s">
        <v>69</v>
      </c>
    </row>
    <row r="135" spans="3:30" ht="18" customHeight="1">
      <c r="C135" s="429"/>
      <c r="D135" s="73">
        <v>2</v>
      </c>
      <c r="E135" s="200">
        <v>6.5629999999999997</v>
      </c>
      <c r="F135" s="67"/>
      <c r="G135" s="248"/>
      <c r="H135" s="429"/>
      <c r="I135" s="73">
        <v>2</v>
      </c>
      <c r="J135" s="200">
        <v>9.327</v>
      </c>
      <c r="K135" s="67"/>
      <c r="L135" s="87"/>
      <c r="M135" s="429"/>
      <c r="N135" s="73">
        <v>2</v>
      </c>
      <c r="O135" s="200">
        <v>2.2440000000000002</v>
      </c>
      <c r="P135" s="67"/>
      <c r="Q135" s="248"/>
      <c r="R135" s="429"/>
      <c r="S135" s="73">
        <v>2</v>
      </c>
      <c r="T135" s="200">
        <v>27.329000000000001</v>
      </c>
      <c r="U135" s="67"/>
      <c r="X135" s="7" t="s">
        <v>348</v>
      </c>
      <c r="Y135" s="37">
        <v>-24.79</v>
      </c>
      <c r="Z135" s="37" t="s">
        <v>186</v>
      </c>
      <c r="AA135" s="37" t="s">
        <v>13</v>
      </c>
      <c r="AB135" s="37" t="s">
        <v>11</v>
      </c>
      <c r="AC135" s="37" t="s">
        <v>9</v>
      </c>
      <c r="AD135" s="8" t="s">
        <v>71</v>
      </c>
    </row>
    <row r="136" spans="3:30" ht="18" customHeight="1">
      <c r="C136" s="430"/>
      <c r="D136" s="73">
        <v>3</v>
      </c>
      <c r="E136" s="200">
        <v>4.7389999999999999</v>
      </c>
      <c r="F136" s="67"/>
      <c r="G136" s="248"/>
      <c r="H136" s="430"/>
      <c r="I136" s="73">
        <v>3</v>
      </c>
      <c r="J136" s="200">
        <v>11.269</v>
      </c>
      <c r="K136" s="67"/>
      <c r="L136" s="87"/>
      <c r="M136" s="430"/>
      <c r="N136" s="73">
        <v>3</v>
      </c>
      <c r="O136" s="200">
        <v>3.1619999999999999</v>
      </c>
      <c r="P136" s="67"/>
      <c r="Q136" s="248"/>
      <c r="R136" s="430"/>
      <c r="S136" s="73">
        <v>3</v>
      </c>
      <c r="T136" s="200">
        <v>25.640999999999998</v>
      </c>
      <c r="U136" s="67"/>
    </row>
    <row r="137" spans="3:30" ht="18" customHeight="1">
      <c r="C137" s="428" t="s">
        <v>509</v>
      </c>
      <c r="D137" s="73">
        <v>1</v>
      </c>
      <c r="E137" s="200">
        <v>0.378</v>
      </c>
      <c r="F137" s="91">
        <f>AVERAGE(E137:E139)</f>
        <v>2.5950000000000002</v>
      </c>
      <c r="G137" s="248"/>
      <c r="H137" s="428" t="s">
        <v>437</v>
      </c>
      <c r="I137" s="73">
        <v>1</v>
      </c>
      <c r="J137" s="200">
        <v>14.661</v>
      </c>
      <c r="K137" s="91">
        <f>AVERAGE(J137:J139)</f>
        <v>18.760000000000002</v>
      </c>
      <c r="L137" s="87"/>
      <c r="M137" s="428" t="s">
        <v>509</v>
      </c>
      <c r="N137" s="73">
        <v>1</v>
      </c>
      <c r="O137" s="200">
        <v>6.5289999999999999</v>
      </c>
      <c r="P137" s="91">
        <f>AVERAGE(O137:O139)</f>
        <v>6.915</v>
      </c>
      <c r="Q137" s="248"/>
      <c r="R137" s="428" t="s">
        <v>437</v>
      </c>
      <c r="S137" s="73">
        <v>1</v>
      </c>
      <c r="T137" s="200">
        <v>28.341999999999999</v>
      </c>
      <c r="U137" s="91">
        <f>AVERAGE(T137:T139)</f>
        <v>22.830333333333332</v>
      </c>
      <c r="W137" s="159"/>
      <c r="X137" s="159"/>
      <c r="Y137" s="266"/>
      <c r="Z137" s="159"/>
    </row>
    <row r="138" spans="3:30" ht="18" customHeight="1">
      <c r="C138" s="429"/>
      <c r="D138" s="73">
        <v>2</v>
      </c>
      <c r="E138" s="200">
        <v>2.8839999999999999</v>
      </c>
      <c r="F138" s="67"/>
      <c r="G138" s="248"/>
      <c r="H138" s="429"/>
      <c r="I138" s="73">
        <v>2</v>
      </c>
      <c r="J138" s="200">
        <v>30.181000000000001</v>
      </c>
      <c r="K138" s="67"/>
      <c r="L138" s="87"/>
      <c r="M138" s="429"/>
      <c r="N138" s="73">
        <v>2</v>
      </c>
      <c r="O138" s="200">
        <v>2.9740000000000002</v>
      </c>
      <c r="P138" s="67"/>
      <c r="Q138" s="248"/>
      <c r="R138" s="429"/>
      <c r="S138" s="73">
        <v>2</v>
      </c>
      <c r="T138" s="200">
        <v>14.865</v>
      </c>
      <c r="U138" s="67"/>
      <c r="Y138" s="90"/>
      <c r="Z138" s="159"/>
    </row>
    <row r="139" spans="3:30" ht="18" customHeight="1">
      <c r="C139" s="430"/>
      <c r="D139" s="73">
        <v>3</v>
      </c>
      <c r="E139" s="200">
        <v>4.5229999999999997</v>
      </c>
      <c r="F139" s="67"/>
      <c r="G139" s="248"/>
      <c r="H139" s="430"/>
      <c r="I139" s="73">
        <v>3</v>
      </c>
      <c r="J139" s="200">
        <v>11.438000000000001</v>
      </c>
      <c r="K139" s="67"/>
      <c r="L139" s="87"/>
      <c r="M139" s="430"/>
      <c r="N139" s="73">
        <v>3</v>
      </c>
      <c r="O139" s="200">
        <v>11.242000000000001</v>
      </c>
      <c r="P139" s="67"/>
      <c r="Q139" s="248"/>
      <c r="R139" s="430"/>
      <c r="S139" s="73">
        <v>3</v>
      </c>
      <c r="T139" s="200">
        <v>25.283999999999999</v>
      </c>
      <c r="U139" s="67"/>
      <c r="Y139" s="90"/>
      <c r="Z139" s="159"/>
    </row>
    <row r="140" spans="3:30" ht="18" customHeight="1">
      <c r="C140" s="94"/>
      <c r="D140" s="88"/>
      <c r="E140" s="89"/>
      <c r="F140" s="89"/>
      <c r="G140" s="248"/>
      <c r="H140" s="87"/>
      <c r="I140" s="95"/>
      <c r="J140" s="89"/>
      <c r="K140" s="89"/>
      <c r="L140" s="87"/>
      <c r="M140" s="94"/>
      <c r="N140" s="88"/>
      <c r="O140" s="89"/>
      <c r="P140" s="89"/>
      <c r="Q140" s="248"/>
      <c r="R140" s="66"/>
      <c r="S140" s="95"/>
      <c r="T140" s="89"/>
      <c r="U140" s="89"/>
    </row>
    <row r="141" spans="3:30" ht="18" customHeight="1">
      <c r="C141" s="479" t="s">
        <v>318</v>
      </c>
      <c r="D141" s="479"/>
      <c r="E141" s="479"/>
      <c r="F141" s="479"/>
      <c r="G141" s="479"/>
      <c r="H141" s="87"/>
      <c r="I141" s="88"/>
      <c r="J141" s="87"/>
      <c r="K141" s="87"/>
      <c r="L141" s="87"/>
      <c r="M141" s="87"/>
      <c r="N141" s="88"/>
      <c r="O141" s="87"/>
      <c r="P141" s="87"/>
      <c r="Q141" s="87"/>
      <c r="R141" s="87"/>
      <c r="S141" s="88"/>
      <c r="T141" s="87"/>
      <c r="U141" s="87"/>
    </row>
    <row r="142" spans="3:30" ht="18" customHeight="1">
      <c r="C142" s="443" t="s">
        <v>111</v>
      </c>
      <c r="D142" s="444"/>
      <c r="E142" s="444"/>
      <c r="F142" s="444"/>
      <c r="G142" s="444"/>
      <c r="H142" s="444"/>
      <c r="I142" s="444"/>
      <c r="J142" s="444"/>
      <c r="K142" s="445"/>
      <c r="L142" s="87"/>
      <c r="M142" s="443" t="s">
        <v>73</v>
      </c>
      <c r="N142" s="444"/>
      <c r="O142" s="444"/>
      <c r="P142" s="444"/>
      <c r="Q142" s="444"/>
      <c r="R142" s="444"/>
      <c r="S142" s="444"/>
      <c r="T142" s="444"/>
      <c r="U142" s="445"/>
    </row>
    <row r="143" spans="3:30" s="23" customFormat="1" ht="18" customHeight="1">
      <c r="C143" s="467" t="s">
        <v>177</v>
      </c>
      <c r="D143" s="450"/>
      <c r="E143" s="450"/>
      <c r="F143" s="451"/>
      <c r="G143" s="116"/>
      <c r="H143" s="468" t="s">
        <v>349</v>
      </c>
      <c r="I143" s="469"/>
      <c r="J143" s="469"/>
      <c r="K143" s="470"/>
      <c r="L143" s="139"/>
      <c r="M143" s="467" t="s">
        <v>178</v>
      </c>
      <c r="N143" s="450"/>
      <c r="O143" s="450"/>
      <c r="P143" s="451"/>
      <c r="Q143" s="116"/>
      <c r="R143" s="468" t="s">
        <v>350</v>
      </c>
      <c r="S143" s="469"/>
      <c r="T143" s="469"/>
      <c r="U143" s="470"/>
    </row>
    <row r="144" spans="3:30" ht="18" customHeight="1">
      <c r="C144" s="65" t="s">
        <v>1</v>
      </c>
      <c r="D144" s="59" t="s">
        <v>2</v>
      </c>
      <c r="E144" s="65" t="s">
        <v>16</v>
      </c>
      <c r="F144" s="65" t="s">
        <v>3</v>
      </c>
      <c r="G144" s="65"/>
      <c r="H144" s="65" t="s">
        <v>1</v>
      </c>
      <c r="I144" s="59" t="s">
        <v>2</v>
      </c>
      <c r="J144" s="65" t="s">
        <v>16</v>
      </c>
      <c r="K144" s="65" t="s">
        <v>3</v>
      </c>
      <c r="L144" s="87"/>
      <c r="M144" s="65" t="s">
        <v>1</v>
      </c>
      <c r="N144" s="59" t="s">
        <v>2</v>
      </c>
      <c r="O144" s="65" t="s">
        <v>16</v>
      </c>
      <c r="P144" s="65" t="s">
        <v>3</v>
      </c>
      <c r="Q144" s="65"/>
      <c r="R144" s="65" t="s">
        <v>1</v>
      </c>
      <c r="S144" s="59" t="s">
        <v>2</v>
      </c>
      <c r="T144" s="65" t="s">
        <v>16</v>
      </c>
      <c r="U144" s="65" t="s">
        <v>3</v>
      </c>
    </row>
    <row r="145" spans="3:30" ht="18" customHeight="1">
      <c r="C145" s="428" t="s">
        <v>422</v>
      </c>
      <c r="D145" s="73">
        <v>1</v>
      </c>
      <c r="E145" s="200">
        <v>12.606999999999999</v>
      </c>
      <c r="F145" s="91">
        <f>AVERAGE(E145:E147)</f>
        <v>11.241999999999999</v>
      </c>
      <c r="G145" s="247"/>
      <c r="H145" s="428" t="s">
        <v>424</v>
      </c>
      <c r="I145" s="73">
        <v>1</v>
      </c>
      <c r="J145" s="200">
        <v>14.164</v>
      </c>
      <c r="K145" s="67">
        <f>AVERAGE(J145:J147)</f>
        <v>18.211333333333332</v>
      </c>
      <c r="L145" s="139"/>
      <c r="M145" s="428" t="s">
        <v>422</v>
      </c>
      <c r="N145" s="73">
        <v>1</v>
      </c>
      <c r="O145" s="200">
        <v>11.324</v>
      </c>
      <c r="P145" s="91">
        <f>AVERAGE(O145:O147)</f>
        <v>17.14</v>
      </c>
      <c r="Q145" s="247"/>
      <c r="R145" s="428" t="s">
        <v>424</v>
      </c>
      <c r="S145" s="73">
        <v>1</v>
      </c>
      <c r="T145" s="200">
        <v>28.132999999999999</v>
      </c>
      <c r="U145" s="91">
        <f>AVERAGE(T145:T147)</f>
        <v>29.311666666666667</v>
      </c>
      <c r="X145" s="10" t="s">
        <v>72</v>
      </c>
      <c r="Y145" s="12">
        <v>1</v>
      </c>
      <c r="Z145" s="12"/>
      <c r="AA145" s="12"/>
      <c r="AB145" s="12"/>
      <c r="AC145" s="12"/>
      <c r="AD145" s="11"/>
    </row>
    <row r="146" spans="3:30" ht="18" customHeight="1">
      <c r="C146" s="429"/>
      <c r="D146" s="73">
        <v>2</v>
      </c>
      <c r="E146" s="200">
        <v>10.172000000000001</v>
      </c>
      <c r="F146" s="67"/>
      <c r="G146" s="248"/>
      <c r="H146" s="429"/>
      <c r="I146" s="73">
        <v>2</v>
      </c>
      <c r="J146" s="200">
        <v>20.823</v>
      </c>
      <c r="K146" s="67"/>
      <c r="L146" s="139"/>
      <c r="M146" s="429"/>
      <c r="N146" s="73">
        <v>2</v>
      </c>
      <c r="O146" s="200">
        <v>16.420000000000002</v>
      </c>
      <c r="P146" s="67"/>
      <c r="Q146" s="248"/>
      <c r="R146" s="429"/>
      <c r="S146" s="73">
        <v>2</v>
      </c>
      <c r="T146" s="200">
        <v>34.515999999999998</v>
      </c>
      <c r="U146" s="67"/>
      <c r="X146" s="5" t="s">
        <v>51</v>
      </c>
      <c r="Y146" s="13">
        <v>6</v>
      </c>
      <c r="Z146" s="13"/>
      <c r="AA146" s="13"/>
      <c r="AB146" s="13"/>
      <c r="AC146" s="13"/>
      <c r="AD146" s="6"/>
    </row>
    <row r="147" spans="3:30" ht="18" customHeight="1">
      <c r="C147" s="430"/>
      <c r="D147" s="73">
        <v>3</v>
      </c>
      <c r="E147" s="200">
        <v>10.946999999999999</v>
      </c>
      <c r="F147" s="67"/>
      <c r="G147" s="248"/>
      <c r="H147" s="430"/>
      <c r="I147" s="73">
        <v>3</v>
      </c>
      <c r="J147" s="200">
        <v>19.646999999999998</v>
      </c>
      <c r="K147" s="67"/>
      <c r="L147" s="139"/>
      <c r="M147" s="430"/>
      <c r="N147" s="73">
        <v>3</v>
      </c>
      <c r="O147" s="200">
        <v>23.675999999999998</v>
      </c>
      <c r="P147" s="67"/>
      <c r="Q147" s="248"/>
      <c r="R147" s="430"/>
      <c r="S147" s="73">
        <v>3</v>
      </c>
      <c r="T147" s="200">
        <v>25.286000000000001</v>
      </c>
      <c r="U147" s="67"/>
      <c r="X147" s="5" t="s">
        <v>52</v>
      </c>
      <c r="Y147" s="13">
        <v>0.05</v>
      </c>
      <c r="Z147" s="13"/>
      <c r="AA147" s="13"/>
      <c r="AB147" s="13"/>
      <c r="AC147" s="13"/>
      <c r="AD147" s="6"/>
    </row>
    <row r="148" spans="3:30" ht="18" customHeight="1">
      <c r="C148" s="428" t="s">
        <v>506</v>
      </c>
      <c r="D148" s="73">
        <v>1</v>
      </c>
      <c r="E148" s="200">
        <v>18.228999999999999</v>
      </c>
      <c r="F148" s="91">
        <f>AVERAGE(E148:E150)</f>
        <v>12.11</v>
      </c>
      <c r="G148" s="248"/>
      <c r="H148" s="428" t="s">
        <v>425</v>
      </c>
      <c r="I148" s="73">
        <v>1</v>
      </c>
      <c r="J148" s="200">
        <v>32.122999999999998</v>
      </c>
      <c r="K148" s="67">
        <f>AVERAGE(J148:J150)</f>
        <v>24.320333333333334</v>
      </c>
      <c r="L148" s="139"/>
      <c r="M148" s="428" t="s">
        <v>506</v>
      </c>
      <c r="N148" s="73">
        <v>1</v>
      </c>
      <c r="O148" s="200">
        <v>8.7509999999999994</v>
      </c>
      <c r="P148" s="91">
        <f>AVERAGE(O148:O150)</f>
        <v>6.1496666666666657</v>
      </c>
      <c r="Q148" s="248"/>
      <c r="R148" s="428" t="s">
        <v>425</v>
      </c>
      <c r="S148" s="73">
        <v>1</v>
      </c>
      <c r="T148" s="200">
        <v>44.892000000000003</v>
      </c>
      <c r="U148" s="91">
        <f>AVERAGE(T148:T150)</f>
        <v>39.031000000000006</v>
      </c>
      <c r="X148" s="5"/>
      <c r="Y148" s="13"/>
      <c r="Z148" s="13"/>
      <c r="AA148" s="13"/>
      <c r="AB148" s="13"/>
      <c r="AC148" s="13"/>
      <c r="AD148" s="6"/>
    </row>
    <row r="149" spans="3:30" ht="18" customHeight="1">
      <c r="C149" s="429"/>
      <c r="D149" s="73">
        <v>2</v>
      </c>
      <c r="E149" s="200">
        <v>9.9280000000000008</v>
      </c>
      <c r="F149" s="67"/>
      <c r="G149" s="248"/>
      <c r="H149" s="429"/>
      <c r="I149" s="73">
        <v>2</v>
      </c>
      <c r="J149" s="200">
        <v>28.372</v>
      </c>
      <c r="K149" s="67"/>
      <c r="L149" s="139"/>
      <c r="M149" s="429"/>
      <c r="N149" s="73">
        <v>2</v>
      </c>
      <c r="O149" s="200">
        <v>6.968</v>
      </c>
      <c r="P149" s="144"/>
      <c r="Q149" s="248"/>
      <c r="R149" s="429"/>
      <c r="S149" s="73">
        <v>2</v>
      </c>
      <c r="T149" s="200">
        <v>32.569000000000003</v>
      </c>
      <c r="U149" s="67"/>
      <c r="X149" s="5" t="s">
        <v>53</v>
      </c>
      <c r="Y149" s="13" t="s">
        <v>54</v>
      </c>
      <c r="Z149" s="13" t="s">
        <v>55</v>
      </c>
      <c r="AA149" s="13" t="s">
        <v>56</v>
      </c>
      <c r="AB149" s="13" t="s">
        <v>57</v>
      </c>
      <c r="AC149" s="13" t="s">
        <v>58</v>
      </c>
      <c r="AD149" s="6"/>
    </row>
    <row r="150" spans="3:30" ht="18" customHeight="1">
      <c r="C150" s="430"/>
      <c r="D150" s="73">
        <v>3</v>
      </c>
      <c r="E150" s="200">
        <v>8.173</v>
      </c>
      <c r="F150" s="67"/>
      <c r="G150" s="248"/>
      <c r="H150" s="430"/>
      <c r="I150" s="73">
        <v>3</v>
      </c>
      <c r="J150" s="200">
        <v>12.465999999999999</v>
      </c>
      <c r="K150" s="67"/>
      <c r="L150" s="139"/>
      <c r="M150" s="430"/>
      <c r="N150" s="73">
        <v>3</v>
      </c>
      <c r="O150" s="200">
        <v>2.73</v>
      </c>
      <c r="P150" s="67"/>
      <c r="Q150" s="248"/>
      <c r="R150" s="430"/>
      <c r="S150" s="73">
        <v>3</v>
      </c>
      <c r="T150" s="200">
        <v>39.631999999999998</v>
      </c>
      <c r="U150" s="67"/>
      <c r="X150" s="5" t="s">
        <v>348</v>
      </c>
      <c r="Y150" s="13">
        <v>-11.97</v>
      </c>
      <c r="Z150" s="13" t="s">
        <v>187</v>
      </c>
      <c r="AA150" s="13" t="s">
        <v>13</v>
      </c>
      <c r="AB150" s="13" t="s">
        <v>26</v>
      </c>
      <c r="AC150" s="13">
        <v>2E-3</v>
      </c>
      <c r="AD150" s="6" t="s">
        <v>60</v>
      </c>
    </row>
    <row r="151" spans="3:30" ht="18" customHeight="1">
      <c r="C151" s="428" t="s">
        <v>423</v>
      </c>
      <c r="D151" s="73">
        <v>1</v>
      </c>
      <c r="E151" s="200">
        <v>13.135</v>
      </c>
      <c r="F151" s="91">
        <f>AVERAGE(E151:E153)</f>
        <v>14.076666666666668</v>
      </c>
      <c r="G151" s="248"/>
      <c r="H151" s="428" t="s">
        <v>435</v>
      </c>
      <c r="I151" s="73">
        <v>1</v>
      </c>
      <c r="J151" s="200">
        <v>35.320999999999998</v>
      </c>
      <c r="K151" s="67">
        <f>AVERAGE(J151:J153)</f>
        <v>28.263000000000002</v>
      </c>
      <c r="L151" s="139"/>
      <c r="M151" s="428" t="s">
        <v>423</v>
      </c>
      <c r="N151" s="73">
        <v>1</v>
      </c>
      <c r="O151" s="200">
        <v>12.35</v>
      </c>
      <c r="P151" s="91">
        <f>AVERAGE(O151:O153)</f>
        <v>9.0166666666666657</v>
      </c>
      <c r="Q151" s="248"/>
      <c r="R151" s="428" t="s">
        <v>435</v>
      </c>
      <c r="S151" s="73">
        <v>1</v>
      </c>
      <c r="T151" s="200">
        <v>38.814999999999998</v>
      </c>
      <c r="U151" s="91">
        <f>AVERAGE(T151:T153)</f>
        <v>37.317666666666668</v>
      </c>
      <c r="X151" s="5" t="s">
        <v>61</v>
      </c>
      <c r="Y151" s="13">
        <v>-1.5109999999999999</v>
      </c>
      <c r="Z151" s="13" t="s">
        <v>188</v>
      </c>
      <c r="AA151" s="13" t="s">
        <v>28</v>
      </c>
      <c r="AB151" s="13" t="s">
        <v>27</v>
      </c>
      <c r="AC151" s="13">
        <v>0.94399999999999995</v>
      </c>
      <c r="AD151" s="6" t="s">
        <v>63</v>
      </c>
    </row>
    <row r="152" spans="3:30" ht="18" customHeight="1">
      <c r="C152" s="429"/>
      <c r="D152" s="73">
        <v>2</v>
      </c>
      <c r="E152" s="200">
        <v>9.01</v>
      </c>
      <c r="F152" s="67"/>
      <c r="G152" s="248"/>
      <c r="H152" s="429"/>
      <c r="I152" s="73">
        <v>2</v>
      </c>
      <c r="J152" s="200">
        <v>22.417999999999999</v>
      </c>
      <c r="K152" s="67"/>
      <c r="L152" s="139"/>
      <c r="M152" s="429"/>
      <c r="N152" s="73">
        <v>2</v>
      </c>
      <c r="O152" s="200">
        <v>8.1140000000000008</v>
      </c>
      <c r="P152" s="67"/>
      <c r="Q152" s="248"/>
      <c r="R152" s="429"/>
      <c r="S152" s="73">
        <v>2</v>
      </c>
      <c r="T152" s="200">
        <v>29.407</v>
      </c>
      <c r="U152" s="91"/>
      <c r="X152" s="5" t="s">
        <v>348</v>
      </c>
      <c r="Y152" s="13">
        <v>-21.98</v>
      </c>
      <c r="Z152" s="13" t="s">
        <v>189</v>
      </c>
      <c r="AA152" s="13" t="s">
        <v>13</v>
      </c>
      <c r="AB152" s="13" t="s">
        <v>11</v>
      </c>
      <c r="AC152" s="13" t="s">
        <v>9</v>
      </c>
      <c r="AD152" s="6" t="s">
        <v>65</v>
      </c>
    </row>
    <row r="153" spans="3:30" ht="18" customHeight="1">
      <c r="C153" s="430"/>
      <c r="D153" s="73">
        <v>3</v>
      </c>
      <c r="E153" s="200">
        <v>20.085000000000001</v>
      </c>
      <c r="F153" s="67"/>
      <c r="G153" s="248"/>
      <c r="H153" s="430"/>
      <c r="I153" s="73">
        <v>3</v>
      </c>
      <c r="J153" s="200">
        <v>27.05</v>
      </c>
      <c r="K153" s="67"/>
      <c r="L153" s="139"/>
      <c r="M153" s="430"/>
      <c r="N153" s="73">
        <v>3</v>
      </c>
      <c r="O153" s="200">
        <v>6.5860000000000003</v>
      </c>
      <c r="P153" s="67"/>
      <c r="Q153" s="248"/>
      <c r="R153" s="430"/>
      <c r="S153" s="73">
        <v>3</v>
      </c>
      <c r="T153" s="200">
        <v>43.731000000000002</v>
      </c>
      <c r="U153" s="67"/>
      <c r="X153" s="5" t="s">
        <v>346</v>
      </c>
      <c r="Y153" s="13">
        <v>10.45</v>
      </c>
      <c r="Z153" s="13" t="s">
        <v>190</v>
      </c>
      <c r="AA153" s="13" t="s">
        <v>13</v>
      </c>
      <c r="AB153" s="13" t="s">
        <v>26</v>
      </c>
      <c r="AC153" s="13">
        <v>7.0000000000000001E-3</v>
      </c>
      <c r="AD153" s="6" t="s">
        <v>67</v>
      </c>
    </row>
    <row r="154" spans="3:30" ht="18" customHeight="1">
      <c r="C154" s="428" t="s">
        <v>507</v>
      </c>
      <c r="D154" s="73">
        <v>1</v>
      </c>
      <c r="E154" s="200">
        <v>9.6010000000000009</v>
      </c>
      <c r="F154" s="91">
        <f>AVERAGE(E154:E156)</f>
        <v>9.1609999999999996</v>
      </c>
      <c r="G154" s="248"/>
      <c r="H154" s="428" t="s">
        <v>436</v>
      </c>
      <c r="I154" s="73">
        <v>1</v>
      </c>
      <c r="J154" s="200">
        <v>24.521000000000001</v>
      </c>
      <c r="K154" s="67">
        <f>AVERAGE(J154:J156)</f>
        <v>22.72666666666667</v>
      </c>
      <c r="L154" s="139"/>
      <c r="M154" s="428" t="s">
        <v>507</v>
      </c>
      <c r="N154" s="73">
        <v>1</v>
      </c>
      <c r="O154" s="200">
        <v>12.436999999999999</v>
      </c>
      <c r="P154" s="91">
        <f>AVERAGE(O154:O156)</f>
        <v>14.016</v>
      </c>
      <c r="Q154" s="248"/>
      <c r="R154" s="428" t="s">
        <v>436</v>
      </c>
      <c r="S154" s="73">
        <v>1</v>
      </c>
      <c r="T154" s="200">
        <v>29.902999999999999</v>
      </c>
      <c r="U154" s="91">
        <f>AVERAGE(T154:T156)</f>
        <v>25.260999999999999</v>
      </c>
      <c r="X154" s="5" t="s">
        <v>347</v>
      </c>
      <c r="Y154" s="13">
        <v>-10.01</v>
      </c>
      <c r="Z154" s="13" t="s">
        <v>191</v>
      </c>
      <c r="AA154" s="13" t="s">
        <v>13</v>
      </c>
      <c r="AB154" s="13" t="s">
        <v>30</v>
      </c>
      <c r="AC154" s="13">
        <v>0.01</v>
      </c>
      <c r="AD154" s="6" t="s">
        <v>69</v>
      </c>
    </row>
    <row r="155" spans="3:30" ht="18" customHeight="1">
      <c r="C155" s="429"/>
      <c r="D155" s="73">
        <v>2</v>
      </c>
      <c r="E155" s="200">
        <v>4.2560000000000002</v>
      </c>
      <c r="F155" s="67"/>
      <c r="G155" s="248"/>
      <c r="H155" s="429"/>
      <c r="I155" s="73">
        <v>2</v>
      </c>
      <c r="J155" s="200">
        <v>17.492000000000001</v>
      </c>
      <c r="K155" s="67"/>
      <c r="L155" s="139"/>
      <c r="M155" s="429"/>
      <c r="N155" s="73">
        <v>2</v>
      </c>
      <c r="O155" s="200">
        <v>9.1929999999999996</v>
      </c>
      <c r="P155" s="67"/>
      <c r="Q155" s="248"/>
      <c r="R155" s="429"/>
      <c r="S155" s="73">
        <v>2</v>
      </c>
      <c r="T155" s="200">
        <v>19.606000000000002</v>
      </c>
      <c r="U155" s="67"/>
      <c r="X155" s="7" t="s">
        <v>348</v>
      </c>
      <c r="Y155" s="37">
        <v>-20.46</v>
      </c>
      <c r="Z155" s="37" t="s">
        <v>192</v>
      </c>
      <c r="AA155" s="37" t="s">
        <v>13</v>
      </c>
      <c r="AB155" s="37" t="s">
        <v>11</v>
      </c>
      <c r="AC155" s="37" t="s">
        <v>9</v>
      </c>
      <c r="AD155" s="8" t="s">
        <v>71</v>
      </c>
    </row>
    <row r="156" spans="3:30" ht="18" customHeight="1">
      <c r="C156" s="430"/>
      <c r="D156" s="73">
        <v>3</v>
      </c>
      <c r="E156" s="200">
        <v>13.625999999999999</v>
      </c>
      <c r="F156" s="67"/>
      <c r="G156" s="248"/>
      <c r="H156" s="430"/>
      <c r="I156" s="73">
        <v>3</v>
      </c>
      <c r="J156" s="200">
        <v>26.167000000000002</v>
      </c>
      <c r="K156" s="67"/>
      <c r="L156" s="139"/>
      <c r="M156" s="430"/>
      <c r="N156" s="73">
        <v>3</v>
      </c>
      <c r="O156" s="200">
        <v>20.417999999999999</v>
      </c>
      <c r="P156" s="67"/>
      <c r="Q156" s="248"/>
      <c r="R156" s="430"/>
      <c r="S156" s="73">
        <v>3</v>
      </c>
      <c r="T156" s="200">
        <v>26.274000000000001</v>
      </c>
      <c r="U156" s="67"/>
    </row>
    <row r="157" spans="3:30" ht="18" customHeight="1">
      <c r="C157" s="428" t="s">
        <v>509</v>
      </c>
      <c r="D157" s="73">
        <v>1</v>
      </c>
      <c r="E157" s="200">
        <v>6.891</v>
      </c>
      <c r="F157" s="91">
        <f>AVERAGE(E157:E159)</f>
        <v>7.2216666666666667</v>
      </c>
      <c r="G157" s="248"/>
      <c r="H157" s="428" t="s">
        <v>437</v>
      </c>
      <c r="I157" s="73">
        <v>1</v>
      </c>
      <c r="J157" s="200">
        <v>28.132000000000001</v>
      </c>
      <c r="K157" s="67">
        <f>AVERAGE(J157:J159)</f>
        <v>20.12</v>
      </c>
      <c r="L157" s="139"/>
      <c r="M157" s="428" t="s">
        <v>509</v>
      </c>
      <c r="N157" s="73">
        <v>1</v>
      </c>
      <c r="O157" s="200">
        <v>22.971</v>
      </c>
      <c r="P157" s="91">
        <f>AVERAGE(O157:O159)</f>
        <v>15.013333333333334</v>
      </c>
      <c r="Q157" s="248"/>
      <c r="R157" s="428" t="s">
        <v>437</v>
      </c>
      <c r="S157" s="73">
        <v>1</v>
      </c>
      <c r="T157" s="200">
        <v>29.763000000000002</v>
      </c>
      <c r="U157" s="91">
        <f>AVERAGE(T157:T159)</f>
        <v>32.771000000000001</v>
      </c>
    </row>
    <row r="158" spans="3:30" ht="18" customHeight="1">
      <c r="C158" s="429"/>
      <c r="D158" s="73">
        <v>2</v>
      </c>
      <c r="E158" s="200">
        <v>10.95</v>
      </c>
      <c r="F158" s="67"/>
      <c r="G158" s="248"/>
      <c r="H158" s="429"/>
      <c r="I158" s="73">
        <v>2</v>
      </c>
      <c r="J158" s="200">
        <v>19.879000000000001</v>
      </c>
      <c r="K158" s="67"/>
      <c r="L158" s="139"/>
      <c r="M158" s="429"/>
      <c r="N158" s="73">
        <v>2</v>
      </c>
      <c r="O158" s="200">
        <v>9.2430000000000003</v>
      </c>
      <c r="P158" s="67"/>
      <c r="Q158" s="248"/>
      <c r="R158" s="429"/>
      <c r="S158" s="73">
        <v>2</v>
      </c>
      <c r="T158" s="200">
        <v>31.617000000000001</v>
      </c>
      <c r="U158" s="67"/>
    </row>
    <row r="159" spans="3:30" ht="18" customHeight="1">
      <c r="C159" s="430"/>
      <c r="D159" s="73">
        <v>3</v>
      </c>
      <c r="E159" s="200">
        <v>3.8239999999999998</v>
      </c>
      <c r="F159" s="67"/>
      <c r="G159" s="248"/>
      <c r="H159" s="430"/>
      <c r="I159" s="73">
        <v>3</v>
      </c>
      <c r="J159" s="200">
        <v>12.349</v>
      </c>
      <c r="K159" s="67"/>
      <c r="L159" s="139"/>
      <c r="M159" s="430"/>
      <c r="N159" s="73">
        <v>3</v>
      </c>
      <c r="O159" s="200">
        <v>12.826000000000001</v>
      </c>
      <c r="P159" s="67"/>
      <c r="Q159" s="248"/>
      <c r="R159" s="430"/>
      <c r="S159" s="73">
        <v>3</v>
      </c>
      <c r="T159" s="200">
        <v>36.933</v>
      </c>
      <c r="U159" s="67"/>
    </row>
    <row r="160" spans="3:30" ht="18" customHeight="1">
      <c r="C160" s="94"/>
      <c r="D160" s="88"/>
      <c r="E160" s="89"/>
      <c r="F160" s="114"/>
      <c r="G160" s="248"/>
      <c r="H160" s="66"/>
      <c r="I160" s="95"/>
      <c r="J160" s="114"/>
      <c r="K160" s="114"/>
      <c r="L160" s="139"/>
      <c r="M160" s="141"/>
      <c r="N160" s="142"/>
      <c r="O160" s="114"/>
      <c r="P160" s="114"/>
      <c r="Q160" s="248"/>
      <c r="R160" s="66"/>
      <c r="S160" s="95"/>
      <c r="T160" s="114"/>
      <c r="U160" s="114"/>
    </row>
    <row r="161" spans="3:30" ht="18" customHeight="1">
      <c r="C161" s="480" t="s">
        <v>319</v>
      </c>
      <c r="D161" s="480"/>
      <c r="E161" s="480"/>
      <c r="F161" s="480"/>
      <c r="G161" s="106"/>
      <c r="H161" s="87"/>
      <c r="I161" s="88"/>
      <c r="J161" s="87"/>
      <c r="K161" s="87"/>
      <c r="L161" s="87"/>
      <c r="M161" s="87"/>
      <c r="N161" s="88"/>
      <c r="O161" s="87"/>
      <c r="P161" s="87"/>
      <c r="Q161" s="87"/>
      <c r="R161" s="87"/>
      <c r="S161" s="88"/>
      <c r="T161" s="87"/>
      <c r="U161" s="87"/>
    </row>
    <row r="162" spans="3:30" ht="18" customHeight="1">
      <c r="C162" s="443" t="s">
        <v>111</v>
      </c>
      <c r="D162" s="444"/>
      <c r="E162" s="444"/>
      <c r="F162" s="444"/>
      <c r="G162" s="444"/>
      <c r="H162" s="444"/>
      <c r="I162" s="444"/>
      <c r="J162" s="444"/>
      <c r="K162" s="445"/>
      <c r="L162" s="87"/>
      <c r="M162" s="443" t="s">
        <v>73</v>
      </c>
      <c r="N162" s="444"/>
      <c r="O162" s="444"/>
      <c r="P162" s="444"/>
      <c r="Q162" s="444"/>
      <c r="R162" s="444"/>
      <c r="S162" s="444"/>
      <c r="T162" s="444"/>
      <c r="U162" s="445"/>
    </row>
    <row r="163" spans="3:30" s="23" customFormat="1" ht="18" customHeight="1">
      <c r="C163" s="467" t="s">
        <v>177</v>
      </c>
      <c r="D163" s="450"/>
      <c r="E163" s="450"/>
      <c r="F163" s="451"/>
      <c r="G163" s="116"/>
      <c r="H163" s="468" t="s">
        <v>349</v>
      </c>
      <c r="I163" s="469"/>
      <c r="J163" s="469"/>
      <c r="K163" s="470"/>
      <c r="L163" s="139"/>
      <c r="M163" s="467" t="s">
        <v>178</v>
      </c>
      <c r="N163" s="450"/>
      <c r="O163" s="450"/>
      <c r="P163" s="451"/>
      <c r="Q163" s="116"/>
      <c r="R163" s="468" t="s">
        <v>350</v>
      </c>
      <c r="S163" s="469"/>
      <c r="T163" s="469"/>
      <c r="U163" s="470"/>
    </row>
    <row r="164" spans="3:30" ht="18" customHeight="1">
      <c r="C164" s="65" t="s">
        <v>1</v>
      </c>
      <c r="D164" s="59" t="s">
        <v>2</v>
      </c>
      <c r="E164" s="65" t="s">
        <v>16</v>
      </c>
      <c r="F164" s="65" t="s">
        <v>3</v>
      </c>
      <c r="G164" s="65"/>
      <c r="H164" s="65" t="s">
        <v>1</v>
      </c>
      <c r="I164" s="59" t="s">
        <v>2</v>
      </c>
      <c r="J164" s="65" t="s">
        <v>16</v>
      </c>
      <c r="K164" s="65" t="s">
        <v>3</v>
      </c>
      <c r="L164" s="87"/>
      <c r="M164" s="65" t="s">
        <v>1</v>
      </c>
      <c r="N164" s="59" t="s">
        <v>2</v>
      </c>
      <c r="O164" s="65" t="s">
        <v>16</v>
      </c>
      <c r="P164" s="65" t="s">
        <v>3</v>
      </c>
      <c r="Q164" s="65"/>
      <c r="R164" s="65" t="s">
        <v>1</v>
      </c>
      <c r="S164" s="59" t="s">
        <v>2</v>
      </c>
      <c r="T164" s="65" t="s">
        <v>16</v>
      </c>
      <c r="U164" s="65" t="s">
        <v>3</v>
      </c>
    </row>
    <row r="165" spans="3:30" ht="18" customHeight="1">
      <c r="C165" s="428" t="s">
        <v>422</v>
      </c>
      <c r="D165" s="73">
        <v>1</v>
      </c>
      <c r="E165" s="200">
        <v>2.3119999999999998</v>
      </c>
      <c r="F165" s="91">
        <f>AVERAGE(E165:E167)</f>
        <v>2.7523333333333331</v>
      </c>
      <c r="G165" s="247"/>
      <c r="H165" s="428" t="s">
        <v>424</v>
      </c>
      <c r="I165" s="73">
        <v>1</v>
      </c>
      <c r="J165" s="200">
        <v>8.4139999999999997</v>
      </c>
      <c r="K165" s="91">
        <f>AVERAGE(J165:J167)</f>
        <v>5.8423333333333325</v>
      </c>
      <c r="L165" s="139"/>
      <c r="M165" s="428" t="s">
        <v>422</v>
      </c>
      <c r="N165" s="73">
        <v>1</v>
      </c>
      <c r="O165" s="200">
        <v>3.3450000000000002</v>
      </c>
      <c r="P165" s="91">
        <f>AVERAGE(O165:O167)</f>
        <v>5.4553333333333329</v>
      </c>
      <c r="Q165" s="247"/>
      <c r="R165" s="428" t="s">
        <v>424</v>
      </c>
      <c r="S165" s="73">
        <v>1</v>
      </c>
      <c r="T165" s="200">
        <v>11.856999999999999</v>
      </c>
      <c r="U165" s="91">
        <f>AVERAGE(T165:T167)</f>
        <v>15.469666666666667</v>
      </c>
    </row>
    <row r="166" spans="3:30" ht="18" customHeight="1">
      <c r="C166" s="429"/>
      <c r="D166" s="73">
        <v>2</v>
      </c>
      <c r="E166" s="200">
        <v>0.38200000000000001</v>
      </c>
      <c r="F166" s="67"/>
      <c r="G166" s="248"/>
      <c r="H166" s="429"/>
      <c r="I166" s="73">
        <v>2</v>
      </c>
      <c r="J166" s="200">
        <v>4.9509999999999996</v>
      </c>
      <c r="K166" s="67"/>
      <c r="L166" s="139"/>
      <c r="M166" s="429"/>
      <c r="N166" s="73">
        <v>2</v>
      </c>
      <c r="O166" s="200">
        <v>4.423</v>
      </c>
      <c r="P166" s="67"/>
      <c r="Q166" s="248"/>
      <c r="R166" s="429"/>
      <c r="S166" s="73">
        <v>2</v>
      </c>
      <c r="T166" s="200">
        <v>21.053000000000001</v>
      </c>
      <c r="U166" s="67"/>
      <c r="X166" s="10" t="s">
        <v>72</v>
      </c>
      <c r="Y166" s="12">
        <v>1</v>
      </c>
      <c r="Z166" s="12"/>
      <c r="AA166" s="12"/>
      <c r="AB166" s="12"/>
      <c r="AC166" s="12"/>
      <c r="AD166" s="11"/>
    </row>
    <row r="167" spans="3:30" ht="18" customHeight="1">
      <c r="C167" s="430"/>
      <c r="D167" s="73">
        <v>3</v>
      </c>
      <c r="E167" s="200">
        <v>5.5629999999999997</v>
      </c>
      <c r="F167" s="67"/>
      <c r="G167" s="248"/>
      <c r="H167" s="430"/>
      <c r="I167" s="73">
        <v>3</v>
      </c>
      <c r="J167" s="200">
        <v>4.1619999999999999</v>
      </c>
      <c r="K167" s="67"/>
      <c r="L167" s="139"/>
      <c r="M167" s="430"/>
      <c r="N167" s="73">
        <v>3</v>
      </c>
      <c r="O167" s="200">
        <v>8.5980000000000008</v>
      </c>
      <c r="P167" s="67"/>
      <c r="Q167" s="248"/>
      <c r="R167" s="430"/>
      <c r="S167" s="73">
        <v>3</v>
      </c>
      <c r="T167" s="200">
        <v>13.499000000000001</v>
      </c>
      <c r="U167" s="67"/>
      <c r="X167" s="5" t="s">
        <v>51</v>
      </c>
      <c r="Y167" s="13">
        <v>6</v>
      </c>
      <c r="Z167" s="13"/>
      <c r="AA167" s="13"/>
      <c r="AB167" s="13"/>
      <c r="AC167" s="13"/>
      <c r="AD167" s="6"/>
    </row>
    <row r="168" spans="3:30" ht="18" customHeight="1">
      <c r="C168" s="428" t="s">
        <v>506</v>
      </c>
      <c r="D168" s="73">
        <v>1</v>
      </c>
      <c r="E168" s="200">
        <v>0.60699999999999998</v>
      </c>
      <c r="F168" s="91">
        <f>AVERAGE(E168:E170)</f>
        <v>4.6120000000000001</v>
      </c>
      <c r="G168" s="248"/>
      <c r="H168" s="428" t="s">
        <v>425</v>
      </c>
      <c r="I168" s="73">
        <v>1</v>
      </c>
      <c r="J168" s="200">
        <v>16.632000000000001</v>
      </c>
      <c r="K168" s="91">
        <f>AVERAGE(J168:J170)</f>
        <v>17.440999999999999</v>
      </c>
      <c r="L168" s="139"/>
      <c r="M168" s="428" t="s">
        <v>506</v>
      </c>
      <c r="N168" s="73">
        <v>1</v>
      </c>
      <c r="O168" s="200">
        <v>2.8370000000000002</v>
      </c>
      <c r="P168" s="91">
        <f>AVERAGE(O168:O170)</f>
        <v>3.3840000000000003</v>
      </c>
      <c r="Q168" s="248"/>
      <c r="R168" s="428" t="s">
        <v>425</v>
      </c>
      <c r="S168" s="73">
        <v>1</v>
      </c>
      <c r="T168" s="200">
        <v>30.527999999999999</v>
      </c>
      <c r="U168" s="91">
        <f>AVERAGE(T168:T170)</f>
        <v>24.191000000000003</v>
      </c>
      <c r="X168" s="5" t="s">
        <v>52</v>
      </c>
      <c r="Y168" s="13">
        <v>0.05</v>
      </c>
      <c r="Z168" s="13"/>
      <c r="AA168" s="13"/>
      <c r="AB168" s="13"/>
      <c r="AC168" s="13"/>
      <c r="AD168" s="6"/>
    </row>
    <row r="169" spans="3:30" ht="18" customHeight="1">
      <c r="C169" s="429"/>
      <c r="D169" s="73">
        <v>2</v>
      </c>
      <c r="E169" s="200">
        <v>5.1420000000000003</v>
      </c>
      <c r="F169" s="67"/>
      <c r="G169" s="248"/>
      <c r="H169" s="429"/>
      <c r="I169" s="73">
        <v>2</v>
      </c>
      <c r="J169" s="200">
        <v>13.433</v>
      </c>
      <c r="K169" s="91"/>
      <c r="L169" s="139"/>
      <c r="M169" s="429"/>
      <c r="N169" s="73">
        <v>2</v>
      </c>
      <c r="O169" s="200">
        <v>1.4530000000000001</v>
      </c>
      <c r="P169" s="144"/>
      <c r="Q169" s="248"/>
      <c r="R169" s="429"/>
      <c r="S169" s="73">
        <v>2</v>
      </c>
      <c r="T169" s="200">
        <v>24.311</v>
      </c>
      <c r="U169" s="91"/>
      <c r="X169" s="5"/>
      <c r="Y169" s="13"/>
      <c r="Z169" s="13"/>
      <c r="AA169" s="13"/>
      <c r="AB169" s="13"/>
      <c r="AC169" s="13"/>
      <c r="AD169" s="6"/>
    </row>
    <row r="170" spans="3:30" ht="18" customHeight="1">
      <c r="C170" s="430"/>
      <c r="D170" s="73">
        <v>3</v>
      </c>
      <c r="E170" s="200">
        <v>8.0869999999999997</v>
      </c>
      <c r="F170" s="67"/>
      <c r="G170" s="248"/>
      <c r="H170" s="430"/>
      <c r="I170" s="73">
        <v>3</v>
      </c>
      <c r="J170" s="200">
        <v>22.257999999999999</v>
      </c>
      <c r="K170" s="67"/>
      <c r="L170" s="139"/>
      <c r="M170" s="430"/>
      <c r="N170" s="73">
        <v>3</v>
      </c>
      <c r="O170" s="200">
        <v>5.8620000000000001</v>
      </c>
      <c r="P170" s="67"/>
      <c r="Q170" s="248"/>
      <c r="R170" s="430"/>
      <c r="S170" s="73">
        <v>3</v>
      </c>
      <c r="T170" s="200">
        <v>17.734000000000002</v>
      </c>
      <c r="U170" s="67"/>
      <c r="X170" s="5" t="s">
        <v>53</v>
      </c>
      <c r="Y170" s="13" t="s">
        <v>54</v>
      </c>
      <c r="Z170" s="13" t="s">
        <v>55</v>
      </c>
      <c r="AA170" s="13" t="s">
        <v>56</v>
      </c>
      <c r="AB170" s="13" t="s">
        <v>57</v>
      </c>
      <c r="AC170" s="13" t="s">
        <v>58</v>
      </c>
      <c r="AD170" s="6"/>
    </row>
    <row r="171" spans="3:30" ht="18" customHeight="1">
      <c r="C171" s="428" t="s">
        <v>423</v>
      </c>
      <c r="D171" s="73">
        <v>1</v>
      </c>
      <c r="E171" s="200">
        <v>2.1429999999999998</v>
      </c>
      <c r="F171" s="91">
        <f>AVERAGE(E171:E173)</f>
        <v>2.2113333333333336</v>
      </c>
      <c r="G171" s="248"/>
      <c r="H171" s="428" t="s">
        <v>435</v>
      </c>
      <c r="I171" s="73">
        <v>1</v>
      </c>
      <c r="J171" s="200">
        <v>12.561999999999999</v>
      </c>
      <c r="K171" s="91">
        <f>AVERAGE(J171:J173)</f>
        <v>10.611666666666666</v>
      </c>
      <c r="L171" s="139"/>
      <c r="M171" s="428" t="s">
        <v>423</v>
      </c>
      <c r="N171" s="73">
        <v>1</v>
      </c>
      <c r="O171" s="200">
        <v>4.6239999999999997</v>
      </c>
      <c r="P171" s="91">
        <f>AVERAGE(O171:O173)</f>
        <v>2.1653333333333333</v>
      </c>
      <c r="Q171" s="248"/>
      <c r="R171" s="428" t="s">
        <v>435</v>
      </c>
      <c r="S171" s="73">
        <v>1</v>
      </c>
      <c r="T171" s="200">
        <v>22.023</v>
      </c>
      <c r="U171" s="91">
        <f>AVERAGE(T171:T173)</f>
        <v>16.281666666666666</v>
      </c>
      <c r="X171" s="5" t="s">
        <v>348</v>
      </c>
      <c r="Y171" s="13">
        <v>-8.782</v>
      </c>
      <c r="Z171" s="13" t="s">
        <v>193</v>
      </c>
      <c r="AA171" s="13" t="s">
        <v>13</v>
      </c>
      <c r="AB171" s="13" t="s">
        <v>26</v>
      </c>
      <c r="AC171" s="13">
        <v>2E-3</v>
      </c>
      <c r="AD171" s="6" t="s">
        <v>60</v>
      </c>
    </row>
    <row r="172" spans="3:30" ht="18" customHeight="1">
      <c r="C172" s="429"/>
      <c r="D172" s="73">
        <v>2</v>
      </c>
      <c r="E172" s="200">
        <v>0.92200000000000004</v>
      </c>
      <c r="F172" s="67"/>
      <c r="G172" s="248"/>
      <c r="H172" s="429"/>
      <c r="I172" s="73">
        <v>2</v>
      </c>
      <c r="J172" s="200">
        <v>10.436</v>
      </c>
      <c r="K172" s="67"/>
      <c r="L172" s="139"/>
      <c r="M172" s="429"/>
      <c r="N172" s="73">
        <v>2</v>
      </c>
      <c r="O172" s="200">
        <v>0.34200000000000003</v>
      </c>
      <c r="P172" s="67"/>
      <c r="Q172" s="248"/>
      <c r="R172" s="429"/>
      <c r="S172" s="73">
        <v>2</v>
      </c>
      <c r="T172" s="200">
        <v>19.635000000000002</v>
      </c>
      <c r="U172" s="67"/>
      <c r="X172" s="5" t="s">
        <v>61</v>
      </c>
      <c r="Y172" s="13">
        <v>-0.33600000000000002</v>
      </c>
      <c r="Z172" s="13" t="s">
        <v>194</v>
      </c>
      <c r="AA172" s="13" t="s">
        <v>28</v>
      </c>
      <c r="AB172" s="13" t="s">
        <v>27</v>
      </c>
      <c r="AC172" s="13">
        <v>0.998</v>
      </c>
      <c r="AD172" s="6" t="s">
        <v>63</v>
      </c>
    </row>
    <row r="173" spans="3:30" ht="18" customHeight="1">
      <c r="C173" s="430"/>
      <c r="D173" s="73">
        <v>3</v>
      </c>
      <c r="E173" s="200">
        <v>3.569</v>
      </c>
      <c r="F173" s="67"/>
      <c r="G173" s="248"/>
      <c r="H173" s="430"/>
      <c r="I173" s="73">
        <v>3</v>
      </c>
      <c r="J173" s="200">
        <v>8.8369999999999997</v>
      </c>
      <c r="K173" s="67"/>
      <c r="L173" s="139"/>
      <c r="M173" s="430"/>
      <c r="N173" s="73">
        <v>3</v>
      </c>
      <c r="O173" s="200">
        <v>1.53</v>
      </c>
      <c r="P173" s="67"/>
      <c r="Q173" s="248"/>
      <c r="R173" s="430"/>
      <c r="S173" s="73">
        <v>3</v>
      </c>
      <c r="T173" s="200">
        <v>7.1870000000000003</v>
      </c>
      <c r="U173" s="67"/>
      <c r="X173" s="5" t="s">
        <v>348</v>
      </c>
      <c r="Y173" s="13">
        <v>-14.98</v>
      </c>
      <c r="Z173" s="13" t="s">
        <v>134</v>
      </c>
      <c r="AA173" s="13" t="s">
        <v>13</v>
      </c>
      <c r="AB173" s="13" t="s">
        <v>11</v>
      </c>
      <c r="AC173" s="13" t="s">
        <v>9</v>
      </c>
      <c r="AD173" s="6" t="s">
        <v>65</v>
      </c>
    </row>
    <row r="174" spans="3:30" ht="18" customHeight="1">
      <c r="C174" s="428" t="s">
        <v>507</v>
      </c>
      <c r="D174" s="73">
        <v>1</v>
      </c>
      <c r="E174" s="200">
        <v>1.8009999999999999</v>
      </c>
      <c r="F174" s="91">
        <f>AVERAGE(E174:E176)</f>
        <v>3.1216666666666666</v>
      </c>
      <c r="G174" s="248"/>
      <c r="H174" s="428" t="s">
        <v>436</v>
      </c>
      <c r="I174" s="73">
        <v>1</v>
      </c>
      <c r="J174" s="200">
        <v>14.114000000000001</v>
      </c>
      <c r="K174" s="91">
        <f>AVERAGE(J174:J176)</f>
        <v>14.263</v>
      </c>
      <c r="L174" s="139"/>
      <c r="M174" s="428" t="s">
        <v>507</v>
      </c>
      <c r="N174" s="73">
        <v>1</v>
      </c>
      <c r="O174" s="200">
        <v>1.5089999999999999</v>
      </c>
      <c r="P174" s="91">
        <f>AVERAGE(O174:O176)</f>
        <v>1.5249999999999997</v>
      </c>
      <c r="Q174" s="248"/>
      <c r="R174" s="428" t="s">
        <v>436</v>
      </c>
      <c r="S174" s="73">
        <v>1</v>
      </c>
      <c r="T174" s="200">
        <v>8.3919999999999995</v>
      </c>
      <c r="U174" s="91">
        <f>AVERAGE(T174:T176)</f>
        <v>14.909666666666666</v>
      </c>
      <c r="X174" s="5" t="s">
        <v>346</v>
      </c>
      <c r="Y174" s="13">
        <v>8.4459999999999997</v>
      </c>
      <c r="Z174" s="13" t="s">
        <v>195</v>
      </c>
      <c r="AA174" s="13" t="s">
        <v>13</v>
      </c>
      <c r="AB174" s="13" t="s">
        <v>26</v>
      </c>
      <c r="AC174" s="13">
        <v>3.0000000000000001E-3</v>
      </c>
      <c r="AD174" s="6" t="s">
        <v>67</v>
      </c>
    </row>
    <row r="175" spans="3:30" ht="18" customHeight="1">
      <c r="C175" s="429"/>
      <c r="D175" s="73">
        <v>2</v>
      </c>
      <c r="E175" s="200">
        <v>3.3719999999999999</v>
      </c>
      <c r="F175" s="67"/>
      <c r="G175" s="248"/>
      <c r="H175" s="429"/>
      <c r="I175" s="73">
        <v>2</v>
      </c>
      <c r="J175" s="200">
        <v>18.907</v>
      </c>
      <c r="K175" s="91"/>
      <c r="L175" s="139"/>
      <c r="M175" s="429"/>
      <c r="N175" s="73">
        <v>2</v>
      </c>
      <c r="O175" s="200">
        <v>2.2429999999999999</v>
      </c>
      <c r="P175" s="67"/>
      <c r="Q175" s="248"/>
      <c r="R175" s="429"/>
      <c r="S175" s="73">
        <v>2</v>
      </c>
      <c r="T175" s="200">
        <v>10.513</v>
      </c>
      <c r="U175" s="67"/>
      <c r="X175" s="5" t="s">
        <v>347</v>
      </c>
      <c r="Y175" s="13">
        <v>-6.1980000000000004</v>
      </c>
      <c r="Z175" s="13" t="s">
        <v>196</v>
      </c>
      <c r="AA175" s="13" t="s">
        <v>13</v>
      </c>
      <c r="AB175" s="13" t="s">
        <v>30</v>
      </c>
      <c r="AC175" s="13">
        <v>2.7E-2</v>
      </c>
      <c r="AD175" s="6" t="s">
        <v>69</v>
      </c>
    </row>
    <row r="176" spans="3:30" ht="18" customHeight="1">
      <c r="C176" s="430"/>
      <c r="D176" s="73">
        <v>3</v>
      </c>
      <c r="E176" s="200">
        <v>4.1920000000000002</v>
      </c>
      <c r="F176" s="67"/>
      <c r="G176" s="248"/>
      <c r="H176" s="430"/>
      <c r="I176" s="73">
        <v>3</v>
      </c>
      <c r="J176" s="200">
        <v>9.7680000000000007</v>
      </c>
      <c r="K176" s="67"/>
      <c r="L176" s="139"/>
      <c r="M176" s="430"/>
      <c r="N176" s="73">
        <v>3</v>
      </c>
      <c r="O176" s="200">
        <v>0.82299999999999995</v>
      </c>
      <c r="P176" s="67"/>
      <c r="Q176" s="248"/>
      <c r="R176" s="430"/>
      <c r="S176" s="73">
        <v>3</v>
      </c>
      <c r="T176" s="200">
        <v>25.824000000000002</v>
      </c>
      <c r="U176" s="67"/>
      <c r="X176" s="7" t="s">
        <v>348</v>
      </c>
      <c r="Y176" s="37">
        <v>-14.64</v>
      </c>
      <c r="Z176" s="37" t="s">
        <v>197</v>
      </c>
      <c r="AA176" s="37" t="s">
        <v>13</v>
      </c>
      <c r="AB176" s="37" t="s">
        <v>11</v>
      </c>
      <c r="AC176" s="37" t="s">
        <v>9</v>
      </c>
      <c r="AD176" s="8" t="s">
        <v>71</v>
      </c>
    </row>
    <row r="177" spans="3:21" ht="18" customHeight="1">
      <c r="C177" s="428" t="s">
        <v>509</v>
      </c>
      <c r="D177" s="73">
        <v>1</v>
      </c>
      <c r="E177" s="200">
        <v>1.591</v>
      </c>
      <c r="F177" s="91">
        <f>AVERAGE(E177:E179)</f>
        <v>1.0609999999999999</v>
      </c>
      <c r="G177" s="248"/>
      <c r="H177" s="428" t="s">
        <v>437</v>
      </c>
      <c r="I177" s="73">
        <v>1</v>
      </c>
      <c r="J177" s="200">
        <v>12.132</v>
      </c>
      <c r="K177" s="91">
        <f>AVERAGE(J177:J179)</f>
        <v>9.5129999999999999</v>
      </c>
      <c r="L177" s="139"/>
      <c r="M177" s="428" t="s">
        <v>509</v>
      </c>
      <c r="N177" s="73">
        <v>1</v>
      </c>
      <c r="O177" s="200">
        <v>0.315</v>
      </c>
      <c r="P177" s="91">
        <f>AVERAGE(O177:O179)</f>
        <v>2.7423333333333333</v>
      </c>
      <c r="Q177" s="248"/>
      <c r="R177" s="428" t="s">
        <v>437</v>
      </c>
      <c r="S177" s="73">
        <v>1</v>
      </c>
      <c r="T177" s="200">
        <v>19.026</v>
      </c>
      <c r="U177" s="91">
        <f>AVERAGE(T177:T179)</f>
        <v>17.806666666666665</v>
      </c>
    </row>
    <row r="178" spans="3:21" ht="18" customHeight="1">
      <c r="C178" s="429"/>
      <c r="D178" s="73">
        <v>2</v>
      </c>
      <c r="E178" s="200">
        <v>0.13300000000000001</v>
      </c>
      <c r="F178" s="67"/>
      <c r="G178" s="248"/>
      <c r="H178" s="429"/>
      <c r="I178" s="73">
        <v>2</v>
      </c>
      <c r="J178" s="200">
        <v>6.8949999999999996</v>
      </c>
      <c r="K178" s="67"/>
      <c r="L178" s="139"/>
      <c r="M178" s="429"/>
      <c r="N178" s="73">
        <v>2</v>
      </c>
      <c r="O178" s="200">
        <v>5.0780000000000003</v>
      </c>
      <c r="P178" s="67"/>
      <c r="Q178" s="248"/>
      <c r="R178" s="429"/>
      <c r="S178" s="73">
        <v>2</v>
      </c>
      <c r="T178" s="200">
        <v>22.100999999999999</v>
      </c>
      <c r="U178" s="67"/>
    </row>
    <row r="179" spans="3:21" ht="18" customHeight="1">
      <c r="C179" s="430"/>
      <c r="D179" s="73">
        <v>3</v>
      </c>
      <c r="E179" s="200">
        <v>1.4590000000000001</v>
      </c>
      <c r="F179" s="67"/>
      <c r="G179" s="248"/>
      <c r="H179" s="430"/>
      <c r="I179" s="73">
        <v>3</v>
      </c>
      <c r="J179" s="200">
        <v>9.5120000000000005</v>
      </c>
      <c r="K179" s="67"/>
      <c r="L179" s="139"/>
      <c r="M179" s="430"/>
      <c r="N179" s="73">
        <v>3</v>
      </c>
      <c r="O179" s="200">
        <v>2.8340000000000001</v>
      </c>
      <c r="P179" s="67"/>
      <c r="Q179" s="248"/>
      <c r="R179" s="430"/>
      <c r="S179" s="73">
        <v>3</v>
      </c>
      <c r="T179" s="200">
        <v>12.292999999999999</v>
      </c>
      <c r="U179" s="67"/>
    </row>
    <row r="180" spans="3:21" ht="18" customHeight="1">
      <c r="C180" s="94"/>
      <c r="D180" s="88"/>
      <c r="E180" s="114"/>
      <c r="F180" s="114"/>
      <c r="G180" s="248"/>
      <c r="H180" s="66"/>
      <c r="I180" s="95"/>
      <c r="L180" s="139"/>
      <c r="M180" s="141"/>
      <c r="N180" s="142"/>
      <c r="P180" s="114"/>
      <c r="Q180" s="248"/>
      <c r="R180" s="66"/>
      <c r="S180" s="95"/>
      <c r="T180" s="114"/>
      <c r="U180" s="114"/>
    </row>
  </sheetData>
  <mergeCells count="166">
    <mergeCell ref="C157:C159"/>
    <mergeCell ref="H157:H159"/>
    <mergeCell ref="R63:R65"/>
    <mergeCell ref="R66:R68"/>
    <mergeCell ref="R69:R71"/>
    <mergeCell ref="R72:R74"/>
    <mergeCell ref="R75:R77"/>
    <mergeCell ref="M142:U142"/>
    <mergeCell ref="C162:K162"/>
    <mergeCell ref="M162:U162"/>
    <mergeCell ref="C121:G121"/>
    <mergeCell ref="C141:G141"/>
    <mergeCell ref="C161:F161"/>
    <mergeCell ref="C102:K102"/>
    <mergeCell ref="C111:C113"/>
    <mergeCell ref="H111:H113"/>
    <mergeCell ref="M103:P103"/>
    <mergeCell ref="R103:U103"/>
    <mergeCell ref="M117:M119"/>
    <mergeCell ref="R117:R119"/>
    <mergeCell ref="M143:P143"/>
    <mergeCell ref="R143:U143"/>
    <mergeCell ref="M131:M133"/>
    <mergeCell ref="R131:R133"/>
    <mergeCell ref="R93:R95"/>
    <mergeCell ref="C80:H80"/>
    <mergeCell ref="C87:C89"/>
    <mergeCell ref="H87:H89"/>
    <mergeCell ref="C142:K142"/>
    <mergeCell ref="C81:K81"/>
    <mergeCell ref="C93:C95"/>
    <mergeCell ref="H93:H95"/>
    <mergeCell ref="C117:C119"/>
    <mergeCell ref="H117:H119"/>
    <mergeCell ref="C134:C136"/>
    <mergeCell ref="C123:F123"/>
    <mergeCell ref="H123:K123"/>
    <mergeCell ref="C125:C127"/>
    <mergeCell ref="H125:H127"/>
    <mergeCell ref="C128:C130"/>
    <mergeCell ref="H128:H130"/>
    <mergeCell ref="H82:K82"/>
    <mergeCell ref="C84:C86"/>
    <mergeCell ref="H84:H86"/>
    <mergeCell ref="H131:H133"/>
    <mergeCell ref="C122:K122"/>
    <mergeCell ref="M81:U81"/>
    <mergeCell ref="C82:F82"/>
    <mergeCell ref="M82:P82"/>
    <mergeCell ref="R82:U82"/>
    <mergeCell ref="C90:C92"/>
    <mergeCell ref="H90:H92"/>
    <mergeCell ref="M90:M92"/>
    <mergeCell ref="R90:R92"/>
    <mergeCell ref="C60:K60"/>
    <mergeCell ref="M63:M65"/>
    <mergeCell ref="M66:M68"/>
    <mergeCell ref="M69:M71"/>
    <mergeCell ref="M72:M74"/>
    <mergeCell ref="M75:M77"/>
    <mergeCell ref="C63:C65"/>
    <mergeCell ref="C66:C68"/>
    <mergeCell ref="C69:C71"/>
    <mergeCell ref="C72:C74"/>
    <mergeCell ref="C75:C77"/>
    <mergeCell ref="H63:H65"/>
    <mergeCell ref="H66:H68"/>
    <mergeCell ref="H69:H71"/>
    <mergeCell ref="H72:H74"/>
    <mergeCell ref="H75:H77"/>
    <mergeCell ref="R134:R136"/>
    <mergeCell ref="H134:H136"/>
    <mergeCell ref="C59:G59"/>
    <mergeCell ref="R87:R89"/>
    <mergeCell ref="H114:H116"/>
    <mergeCell ref="M114:M116"/>
    <mergeCell ref="R114:R116"/>
    <mergeCell ref="C105:C107"/>
    <mergeCell ref="H105:H107"/>
    <mergeCell ref="M105:M107"/>
    <mergeCell ref="R105:R107"/>
    <mergeCell ref="C108:C110"/>
    <mergeCell ref="H108:H110"/>
    <mergeCell ref="M108:M110"/>
    <mergeCell ref="R108:R110"/>
    <mergeCell ref="M60:U60"/>
    <mergeCell ref="C61:F61"/>
    <mergeCell ref="H61:K61"/>
    <mergeCell ref="M61:P61"/>
    <mergeCell ref="R61:U61"/>
    <mergeCell ref="C96:C98"/>
    <mergeCell ref="H96:H98"/>
    <mergeCell ref="M96:M98"/>
    <mergeCell ref="R96:R98"/>
    <mergeCell ref="M145:M147"/>
    <mergeCell ref="R145:R147"/>
    <mergeCell ref="M84:M86"/>
    <mergeCell ref="R84:R86"/>
    <mergeCell ref="M111:M113"/>
    <mergeCell ref="R111:R113"/>
    <mergeCell ref="C114:C116"/>
    <mergeCell ref="M87:M89"/>
    <mergeCell ref="M93:M95"/>
    <mergeCell ref="C101:G101"/>
    <mergeCell ref="M137:M139"/>
    <mergeCell ref="R137:R139"/>
    <mergeCell ref="C131:C133"/>
    <mergeCell ref="M102:U102"/>
    <mergeCell ref="C103:F103"/>
    <mergeCell ref="H103:K103"/>
    <mergeCell ref="R123:U123"/>
    <mergeCell ref="M125:M127"/>
    <mergeCell ref="R125:R127"/>
    <mergeCell ref="M128:M130"/>
    <mergeCell ref="R128:R130"/>
    <mergeCell ref="M122:U122"/>
    <mergeCell ref="M123:P123"/>
    <mergeCell ref="M134:M136"/>
    <mergeCell ref="C143:F143"/>
    <mergeCell ref="H143:K143"/>
    <mergeCell ref="C177:C179"/>
    <mergeCell ref="H177:H179"/>
    <mergeCell ref="M177:M179"/>
    <mergeCell ref="R177:R179"/>
    <mergeCell ref="C168:C170"/>
    <mergeCell ref="H168:H170"/>
    <mergeCell ref="M168:M170"/>
    <mergeCell ref="R168:R170"/>
    <mergeCell ref="C171:C173"/>
    <mergeCell ref="H171:H173"/>
    <mergeCell ref="M171:M173"/>
    <mergeCell ref="R171:R173"/>
    <mergeCell ref="C151:C153"/>
    <mergeCell ref="H151:H153"/>
    <mergeCell ref="M151:M153"/>
    <mergeCell ref="R151:R153"/>
    <mergeCell ref="C154:C156"/>
    <mergeCell ref="H154:H156"/>
    <mergeCell ref="M154:M156"/>
    <mergeCell ref="R154:R156"/>
    <mergeCell ref="C145:C147"/>
    <mergeCell ref="H145:H147"/>
    <mergeCell ref="D34:E34"/>
    <mergeCell ref="F34:G34"/>
    <mergeCell ref="D4:E4"/>
    <mergeCell ref="F4:G4"/>
    <mergeCell ref="C165:C167"/>
    <mergeCell ref="H165:H167"/>
    <mergeCell ref="M165:M167"/>
    <mergeCell ref="R165:R167"/>
    <mergeCell ref="C174:C176"/>
    <mergeCell ref="H174:H176"/>
    <mergeCell ref="M174:M176"/>
    <mergeCell ref="R174:R176"/>
    <mergeCell ref="C148:C150"/>
    <mergeCell ref="H148:H150"/>
    <mergeCell ref="M148:M150"/>
    <mergeCell ref="R148:R150"/>
    <mergeCell ref="M157:M159"/>
    <mergeCell ref="R157:R159"/>
    <mergeCell ref="C163:F163"/>
    <mergeCell ref="H163:K163"/>
    <mergeCell ref="M163:P163"/>
    <mergeCell ref="R163:U163"/>
    <mergeCell ref="C137:C139"/>
    <mergeCell ref="H137:H139"/>
  </mergeCells>
  <pageMargins left="0.7" right="0.7" top="0.75" bottom="0.75" header="0.3" footer="0.3"/>
  <pageSetup scale="2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632C-BA9F-EC43-A30C-2EE9245C686E}">
  <sheetPr>
    <pageSetUpPr fitToPage="1"/>
  </sheetPr>
  <dimension ref="A3:AJ171"/>
  <sheetViews>
    <sheetView topLeftCell="A80" zoomScale="25" workbookViewId="0">
      <selection activeCell="G82" sqref="G82:H82"/>
    </sheetView>
  </sheetViews>
  <sheetFormatPr baseColWidth="10" defaultRowHeight="18" customHeight="1"/>
  <cols>
    <col min="4" max="4" width="17.6640625" customWidth="1"/>
    <col min="5" max="5" width="17.83203125" customWidth="1"/>
    <col min="6" max="6" width="14.6640625" customWidth="1"/>
    <col min="7" max="7" width="15.83203125" customWidth="1"/>
    <col min="8" max="8" width="20" customWidth="1"/>
    <col min="12" max="12" width="13.6640625" customWidth="1"/>
    <col min="22" max="22" width="17.5" customWidth="1"/>
    <col min="23" max="23" width="10.6640625" customWidth="1"/>
  </cols>
  <sheetData>
    <row r="3" spans="4:8" ht="18" customHeight="1">
      <c r="D3" s="500" t="s">
        <v>320</v>
      </c>
      <c r="E3" s="500"/>
      <c r="F3" s="500"/>
      <c r="G3" s="500"/>
      <c r="H3" s="500"/>
    </row>
    <row r="4" spans="4:8" ht="18" customHeight="1">
      <c r="D4" s="58"/>
      <c r="E4" s="486" t="s">
        <v>0</v>
      </c>
      <c r="F4" s="486"/>
      <c r="G4" s="487" t="s">
        <v>343</v>
      </c>
      <c r="H4" s="487"/>
    </row>
    <row r="5" spans="4:8" ht="18" customHeight="1">
      <c r="D5" s="14"/>
      <c r="E5" s="154" t="s">
        <v>422</v>
      </c>
      <c r="F5" s="154" t="s">
        <v>423</v>
      </c>
      <c r="G5" s="154" t="s">
        <v>424</v>
      </c>
      <c r="H5" s="154" t="s">
        <v>425</v>
      </c>
    </row>
    <row r="6" spans="4:8" ht="18" customHeight="1">
      <c r="D6" s="117" t="s">
        <v>136</v>
      </c>
      <c r="E6" s="83">
        <v>0.40851915</v>
      </c>
      <c r="F6" s="83">
        <v>0.59993015000000005</v>
      </c>
      <c r="G6" s="83">
        <v>0.18657319999999999</v>
      </c>
      <c r="H6" s="83">
        <v>0.31553593000000002</v>
      </c>
    </row>
    <row r="7" spans="4:8" ht="18" customHeight="1">
      <c r="D7" s="117" t="s">
        <v>137</v>
      </c>
      <c r="E7" s="83">
        <v>0.38796607</v>
      </c>
      <c r="F7" s="83">
        <v>0.77956782999999996</v>
      </c>
      <c r="G7" s="83">
        <v>0.14122008</v>
      </c>
      <c r="H7" s="83">
        <v>0.18529261</v>
      </c>
    </row>
    <row r="8" spans="4:8" ht="18" customHeight="1">
      <c r="D8" s="117" t="s">
        <v>138</v>
      </c>
      <c r="E8" s="83">
        <v>0.73640251000000001</v>
      </c>
      <c r="F8" s="83">
        <v>0.89891030999999999</v>
      </c>
      <c r="G8" s="83">
        <v>0.21740345</v>
      </c>
      <c r="H8" s="83">
        <v>6.3928689999999996E-2</v>
      </c>
    </row>
    <row r="9" spans="4:8" ht="18" customHeight="1">
      <c r="D9" s="117" t="s">
        <v>139</v>
      </c>
      <c r="E9" s="83">
        <v>0.39105324000000002</v>
      </c>
      <c r="F9" s="83">
        <v>0.75407133999999998</v>
      </c>
      <c r="G9" s="83">
        <v>0.20750345000000001</v>
      </c>
      <c r="H9" s="83">
        <v>9.7902110000000001E-2</v>
      </c>
    </row>
    <row r="10" spans="4:8" ht="18" customHeight="1">
      <c r="D10" s="117" t="s">
        <v>140</v>
      </c>
      <c r="E10" s="83">
        <v>1.17641632</v>
      </c>
      <c r="F10" s="83">
        <v>0.90217137999999997</v>
      </c>
      <c r="G10" s="83">
        <v>1.04053134</v>
      </c>
      <c r="H10" s="83">
        <v>1.21418637</v>
      </c>
    </row>
    <row r="11" spans="4:8" ht="18" customHeight="1">
      <c r="D11" s="117" t="s">
        <v>141</v>
      </c>
      <c r="E11" s="83">
        <v>1.9046573600000001</v>
      </c>
      <c r="F11" s="83">
        <v>1.9219462700000001</v>
      </c>
      <c r="G11" s="83">
        <v>1.7583431300000001</v>
      </c>
      <c r="H11" s="83">
        <v>1.98110724</v>
      </c>
    </row>
    <row r="12" spans="4:8" ht="18" customHeight="1">
      <c r="D12" s="117" t="s">
        <v>142</v>
      </c>
      <c r="E12" s="83">
        <v>0.31080656000000001</v>
      </c>
      <c r="F12" s="83">
        <v>0.15893331999999999</v>
      </c>
      <c r="G12" s="83">
        <v>0.20873517</v>
      </c>
      <c r="H12" s="83">
        <v>0.18529261</v>
      </c>
    </row>
    <row r="13" spans="4:8" ht="18" customHeight="1">
      <c r="D13" s="117" t="s">
        <v>143</v>
      </c>
      <c r="E13" s="83">
        <v>0.36194826000000002</v>
      </c>
      <c r="F13" s="83">
        <v>0.67226730999999995</v>
      </c>
      <c r="G13" s="83">
        <v>0.46312294999999998</v>
      </c>
      <c r="H13" s="83">
        <v>0.73115056</v>
      </c>
    </row>
    <row r="14" spans="4:8" ht="18" customHeight="1">
      <c r="D14" s="117" t="s">
        <v>144</v>
      </c>
      <c r="E14" s="83">
        <v>1.2551318300000001</v>
      </c>
      <c r="F14" s="83">
        <v>0.98551736999999995</v>
      </c>
      <c r="G14" s="83">
        <v>0.81621688999999997</v>
      </c>
      <c r="H14" s="83">
        <v>0.84434067999999995</v>
      </c>
    </row>
    <row r="15" spans="4:8" ht="18" customHeight="1">
      <c r="D15" s="117" t="s">
        <v>145</v>
      </c>
      <c r="E15" s="83">
        <v>0.94146587000000004</v>
      </c>
      <c r="F15" s="83">
        <v>0.83038539</v>
      </c>
      <c r="G15" s="83">
        <v>0.82010276999999998</v>
      </c>
      <c r="H15" s="83">
        <v>0.79674765000000003</v>
      </c>
    </row>
    <row r="16" spans="4:8" ht="18" customHeight="1">
      <c r="D16" s="117" t="s">
        <v>146</v>
      </c>
      <c r="E16" s="83">
        <v>0.16734926999999999</v>
      </c>
      <c r="F16" s="83">
        <v>0.69936195999999995</v>
      </c>
      <c r="G16" s="83">
        <v>0.14259252</v>
      </c>
      <c r="H16" s="83">
        <v>8.7802110000000003E-2</v>
      </c>
    </row>
    <row r="17" spans="4:36" ht="18" customHeight="1">
      <c r="D17" s="117" t="s">
        <v>147</v>
      </c>
      <c r="E17" s="83">
        <v>0.19879078</v>
      </c>
      <c r="F17" s="83">
        <v>0.64153709000000003</v>
      </c>
      <c r="G17" s="83">
        <v>0.13224875999999999</v>
      </c>
      <c r="H17" s="83">
        <v>0.15509464000000001</v>
      </c>
    </row>
    <row r="19" spans="4:36" ht="18" customHeight="1">
      <c r="D19" s="53" t="s">
        <v>321</v>
      </c>
    </row>
    <row r="20" spans="4:36" ht="18" customHeight="1">
      <c r="D20" s="230"/>
      <c r="E20" s="230" t="s">
        <v>148</v>
      </c>
      <c r="F20" s="230"/>
      <c r="G20" s="489" t="s">
        <v>149</v>
      </c>
      <c r="H20" s="489"/>
      <c r="L20" s="420" t="s">
        <v>819</v>
      </c>
      <c r="M20" s="421" t="s">
        <v>54</v>
      </c>
      <c r="N20" s="421" t="s">
        <v>55</v>
      </c>
      <c r="O20" s="421" t="s">
        <v>56</v>
      </c>
      <c r="P20" s="421" t="s">
        <v>57</v>
      </c>
      <c r="Q20" s="422" t="s">
        <v>58</v>
      </c>
    </row>
    <row r="21" spans="4:36" ht="18" customHeight="1">
      <c r="D21" s="9" t="s">
        <v>241</v>
      </c>
      <c r="E21" s="229" t="s">
        <v>0</v>
      </c>
      <c r="F21" s="229" t="s">
        <v>343</v>
      </c>
      <c r="G21" s="229" t="s">
        <v>0</v>
      </c>
      <c r="H21" s="229" t="s">
        <v>343</v>
      </c>
      <c r="L21" s="423" t="s">
        <v>348</v>
      </c>
      <c r="M21" s="149">
        <v>-4.4029999999999996</v>
      </c>
      <c r="N21" s="149" t="s">
        <v>820</v>
      </c>
      <c r="O21" s="149" t="s">
        <v>28</v>
      </c>
      <c r="P21" s="149" t="s">
        <v>27</v>
      </c>
      <c r="Q21" s="424">
        <v>0.92500000000000004</v>
      </c>
    </row>
    <row r="22" spans="4:36" ht="18" customHeight="1">
      <c r="D22" s="230">
        <v>1</v>
      </c>
      <c r="E22" s="229" t="s">
        <v>431</v>
      </c>
      <c r="F22" s="229" t="s">
        <v>606</v>
      </c>
      <c r="G22" s="229" t="s">
        <v>510</v>
      </c>
      <c r="H22" s="229" t="s">
        <v>505</v>
      </c>
      <c r="L22" s="423" t="s">
        <v>61</v>
      </c>
      <c r="M22" s="149">
        <v>-64.319999999999993</v>
      </c>
      <c r="N22" s="149" t="s">
        <v>821</v>
      </c>
      <c r="O22" s="149" t="s">
        <v>28</v>
      </c>
      <c r="P22" s="149" t="s">
        <v>27</v>
      </c>
      <c r="Q22" s="424">
        <v>0.20399999999999999</v>
      </c>
    </row>
    <row r="23" spans="4:36" ht="18" customHeight="1">
      <c r="D23" s="230">
        <v>2</v>
      </c>
      <c r="E23" s="229" t="s">
        <v>502</v>
      </c>
      <c r="F23" s="229" t="s">
        <v>428</v>
      </c>
      <c r="G23" s="229" t="s">
        <v>503</v>
      </c>
      <c r="H23" s="229" t="s">
        <v>680</v>
      </c>
      <c r="L23" s="423" t="s">
        <v>348</v>
      </c>
      <c r="M23" s="149">
        <v>-456.2</v>
      </c>
      <c r="N23" s="149" t="s">
        <v>822</v>
      </c>
      <c r="O23" s="149" t="s">
        <v>13</v>
      </c>
      <c r="P23" s="149" t="s">
        <v>30</v>
      </c>
      <c r="Q23" s="424">
        <v>3.2000000000000001E-2</v>
      </c>
    </row>
    <row r="24" spans="4:36" ht="18" customHeight="1">
      <c r="D24" s="230">
        <v>3</v>
      </c>
      <c r="E24" s="229" t="s">
        <v>432</v>
      </c>
      <c r="F24" s="229" t="s">
        <v>429</v>
      </c>
      <c r="G24" s="229" t="s">
        <v>504</v>
      </c>
      <c r="H24" s="229" t="s">
        <v>579</v>
      </c>
      <c r="L24" s="423" t="s">
        <v>346</v>
      </c>
      <c r="M24" s="149">
        <v>-59.92</v>
      </c>
      <c r="N24" s="149" t="s">
        <v>823</v>
      </c>
      <c r="O24" s="149" t="s">
        <v>28</v>
      </c>
      <c r="P24" s="149" t="s">
        <v>27</v>
      </c>
      <c r="Q24" s="424">
        <v>0.23699999999999999</v>
      </c>
    </row>
    <row r="25" spans="4:36" ht="18" customHeight="1">
      <c r="D25" s="230">
        <v>4</v>
      </c>
      <c r="E25" s="229" t="s">
        <v>433</v>
      </c>
      <c r="F25" s="229" t="s">
        <v>430</v>
      </c>
      <c r="G25" s="229" t="s">
        <v>434</v>
      </c>
      <c r="H25" s="229" t="s">
        <v>681</v>
      </c>
      <c r="L25" s="423" t="s">
        <v>347</v>
      </c>
      <c r="M25" s="149">
        <v>-451.8</v>
      </c>
      <c r="N25" s="149" t="s">
        <v>824</v>
      </c>
      <c r="O25" s="149" t="s">
        <v>13</v>
      </c>
      <c r="P25" s="149" t="s">
        <v>30</v>
      </c>
      <c r="Q25" s="424">
        <v>3.3000000000000002E-2</v>
      </c>
    </row>
    <row r="26" spans="4:36" ht="18" customHeight="1">
      <c r="D26" s="192"/>
      <c r="E26" s="193"/>
      <c r="F26" s="193"/>
      <c r="G26" s="193"/>
      <c r="H26" s="193"/>
      <c r="L26" s="425" t="s">
        <v>348</v>
      </c>
      <c r="M26" s="426">
        <v>-391.9</v>
      </c>
      <c r="N26" s="426" t="s">
        <v>825</v>
      </c>
      <c r="O26" s="426" t="s">
        <v>13</v>
      </c>
      <c r="P26" s="426" t="s">
        <v>30</v>
      </c>
      <c r="Q26" s="427">
        <v>4.1000000000000002E-2</v>
      </c>
    </row>
    <row r="27" spans="4:36" ht="18" customHeight="1">
      <c r="D27" s="192"/>
      <c r="E27" s="193"/>
      <c r="F27" s="193"/>
      <c r="G27" s="193"/>
      <c r="H27" s="193"/>
    </row>
    <row r="29" spans="4:36" ht="18" customHeight="1">
      <c r="X29" s="159"/>
    </row>
    <row r="30" spans="4:36" ht="18" customHeight="1">
      <c r="D30" s="488" t="s">
        <v>322</v>
      </c>
      <c r="E30" s="488"/>
      <c r="F30" s="488"/>
      <c r="G30" s="488"/>
      <c r="H30" s="188"/>
      <c r="I30" s="38"/>
      <c r="J30" s="38"/>
      <c r="K30" s="38"/>
      <c r="L30" s="38"/>
    </row>
    <row r="31" spans="4:36" ht="18" customHeight="1">
      <c r="D31" s="490" t="s">
        <v>0</v>
      </c>
      <c r="E31" s="491"/>
      <c r="F31" s="491"/>
      <c r="G31" s="492"/>
      <c r="H31" s="189"/>
      <c r="I31" s="493" t="s">
        <v>343</v>
      </c>
      <c r="J31" s="494"/>
      <c r="K31" s="494"/>
      <c r="L31" s="495"/>
      <c r="N31" s="434" t="s">
        <v>0</v>
      </c>
      <c r="O31" s="435"/>
      <c r="P31" s="435"/>
      <c r="Q31" s="436"/>
      <c r="R31" s="234"/>
      <c r="S31" s="431" t="s">
        <v>343</v>
      </c>
      <c r="T31" s="432"/>
      <c r="U31" s="432"/>
      <c r="V31" s="433"/>
      <c r="AG31" s="56"/>
      <c r="AH31" s="13"/>
      <c r="AI31" s="159"/>
      <c r="AJ31" s="159"/>
    </row>
    <row r="32" spans="4:36" ht="18" customHeight="1">
      <c r="D32" s="496" t="s">
        <v>110</v>
      </c>
      <c r="E32" s="497"/>
      <c r="F32" s="497"/>
      <c r="G32" s="497"/>
      <c r="H32" s="497"/>
      <c r="I32" s="497"/>
      <c r="J32" s="497"/>
      <c r="K32" s="497"/>
      <c r="L32" s="498"/>
      <c r="N32" s="434" t="s">
        <v>654</v>
      </c>
      <c r="O32" s="435"/>
      <c r="P32" s="435"/>
      <c r="Q32" s="435"/>
      <c r="R32" s="435"/>
      <c r="S32" s="435"/>
      <c r="T32" s="435"/>
      <c r="U32" s="435"/>
      <c r="V32" s="436"/>
      <c r="AG32" s="56"/>
      <c r="AH32" s="13"/>
      <c r="AI32" s="159"/>
      <c r="AJ32" s="159"/>
    </row>
    <row r="33" spans="1:36" s="79" customFormat="1" ht="18" customHeight="1">
      <c r="D33" s="190" t="s">
        <v>1</v>
      </c>
      <c r="E33" s="190" t="s">
        <v>2</v>
      </c>
      <c r="F33" s="190" t="s">
        <v>16</v>
      </c>
      <c r="G33" s="190" t="s">
        <v>3</v>
      </c>
      <c r="H33" s="190"/>
      <c r="I33" s="190" t="s">
        <v>1</v>
      </c>
      <c r="J33" s="190" t="s">
        <v>2</v>
      </c>
      <c r="K33" s="190" t="s">
        <v>16</v>
      </c>
      <c r="L33" s="190" t="s">
        <v>3</v>
      </c>
      <c r="N33" s="15" t="s">
        <v>1</v>
      </c>
      <c r="O33" s="15" t="s">
        <v>2</v>
      </c>
      <c r="P33" s="15" t="s">
        <v>16</v>
      </c>
      <c r="Q33" s="15" t="s">
        <v>3</v>
      </c>
      <c r="R33" s="15"/>
      <c r="S33" s="15" t="s">
        <v>1</v>
      </c>
      <c r="T33" s="15" t="s">
        <v>2</v>
      </c>
      <c r="U33" s="15" t="s">
        <v>16</v>
      </c>
      <c r="V33" s="15" t="s">
        <v>3</v>
      </c>
      <c r="X33" s="42"/>
      <c r="AG33" s="56"/>
      <c r="AH33" s="13"/>
      <c r="AI33" s="159"/>
      <c r="AJ33" s="192"/>
    </row>
    <row r="34" spans="1:36" ht="18" customHeight="1">
      <c r="A34" s="42"/>
      <c r="B34" s="42"/>
      <c r="C34" s="130"/>
      <c r="D34" s="428" t="s">
        <v>422</v>
      </c>
      <c r="E34" s="175">
        <v>1</v>
      </c>
      <c r="F34" s="176">
        <v>2.3090000000000002</v>
      </c>
      <c r="G34" s="177">
        <f>AVERAGE(F34:F36)</f>
        <v>2.0590000000000002</v>
      </c>
      <c r="H34" s="257"/>
      <c r="I34" s="440" t="s">
        <v>424</v>
      </c>
      <c r="J34" s="175">
        <v>1</v>
      </c>
      <c r="K34" s="203">
        <v>34.085999999999999</v>
      </c>
      <c r="L34" s="179">
        <f>AVERAGE(K34:K36)</f>
        <v>31.161666666666665</v>
      </c>
      <c r="M34" s="130"/>
      <c r="N34" s="428" t="s">
        <v>422</v>
      </c>
      <c r="O34" s="191">
        <v>1</v>
      </c>
      <c r="P34" s="178">
        <v>3.1320000000000001</v>
      </c>
      <c r="Q34" s="179">
        <f>AVERAGE(P34:P36)</f>
        <v>2.7829999999999999</v>
      </c>
      <c r="R34" s="484"/>
      <c r="S34" s="440" t="s">
        <v>424</v>
      </c>
      <c r="T34" s="191">
        <v>1</v>
      </c>
      <c r="U34" s="178">
        <v>4.1150000000000002</v>
      </c>
      <c r="V34" s="179">
        <f>AVERAGE(U34:U36)</f>
        <v>7.3983333333333334</v>
      </c>
      <c r="W34" s="130"/>
      <c r="X34" s="42"/>
      <c r="Y34" s="4"/>
      <c r="Z34" s="1"/>
      <c r="AA34" s="1"/>
      <c r="AB34" s="1"/>
      <c r="AC34" s="1"/>
      <c r="AD34" s="1"/>
      <c r="AG34" s="56"/>
      <c r="AH34" s="13"/>
      <c r="AI34" s="159"/>
      <c r="AJ34" s="159"/>
    </row>
    <row r="35" spans="1:36" ht="18" customHeight="1">
      <c r="A35" s="42"/>
      <c r="B35" s="42"/>
      <c r="C35" s="130"/>
      <c r="D35" s="429"/>
      <c r="E35" s="175">
        <v>2</v>
      </c>
      <c r="F35" s="176">
        <v>1.123</v>
      </c>
      <c r="G35" s="176"/>
      <c r="H35" s="258"/>
      <c r="I35" s="441"/>
      <c r="J35" s="175">
        <v>2</v>
      </c>
      <c r="K35" s="178">
        <v>30.827000000000002</v>
      </c>
      <c r="L35" s="178"/>
      <c r="M35" s="130"/>
      <c r="N35" s="429"/>
      <c r="O35" s="191">
        <v>2</v>
      </c>
      <c r="P35" s="178">
        <v>0.72499999999999998</v>
      </c>
      <c r="Q35" s="178"/>
      <c r="R35" s="485"/>
      <c r="S35" s="441"/>
      <c r="T35" s="191">
        <v>2</v>
      </c>
      <c r="U35" s="178">
        <v>8.1329999999999991</v>
      </c>
      <c r="V35" s="179"/>
      <c r="W35" s="130"/>
      <c r="X35" s="42"/>
      <c r="Y35" s="4"/>
      <c r="Z35" s="1"/>
      <c r="AA35" s="1"/>
      <c r="AB35" s="1"/>
      <c r="AC35" s="1"/>
      <c r="AD35" s="1"/>
      <c r="AG35" s="56"/>
      <c r="AH35" s="13"/>
      <c r="AI35" s="159"/>
      <c r="AJ35" s="159"/>
    </row>
    <row r="36" spans="1:36" ht="18" customHeight="1">
      <c r="A36" s="42"/>
      <c r="B36" s="42"/>
      <c r="C36" s="130"/>
      <c r="D36" s="430"/>
      <c r="E36" s="175">
        <v>3</v>
      </c>
      <c r="F36" s="176">
        <v>2.7450000000000001</v>
      </c>
      <c r="G36" s="176"/>
      <c r="H36" s="258"/>
      <c r="I36" s="442"/>
      <c r="J36" s="175">
        <v>3</v>
      </c>
      <c r="K36" s="178">
        <v>28.571999999999999</v>
      </c>
      <c r="L36" s="178"/>
      <c r="M36" s="130"/>
      <c r="N36" s="430"/>
      <c r="O36" s="191">
        <v>3</v>
      </c>
      <c r="P36" s="178">
        <v>4.492</v>
      </c>
      <c r="Q36" s="178"/>
      <c r="R36" s="485"/>
      <c r="S36" s="442"/>
      <c r="T36" s="191">
        <v>3</v>
      </c>
      <c r="U36" s="178">
        <v>9.9469999999999992</v>
      </c>
      <c r="V36" s="178"/>
      <c r="W36" s="130"/>
      <c r="X36" s="42"/>
      <c r="Y36" s="4"/>
      <c r="Z36" s="1"/>
      <c r="AA36" s="1"/>
      <c r="AB36" s="1"/>
      <c r="AC36" s="1"/>
      <c r="AD36" s="1"/>
      <c r="AG36" s="56"/>
      <c r="AH36" s="13"/>
      <c r="AI36" s="159"/>
      <c r="AJ36" s="159"/>
    </row>
    <row r="37" spans="1:36" ht="18" customHeight="1">
      <c r="A37" s="42"/>
      <c r="B37" s="42"/>
      <c r="D37" s="428" t="s">
        <v>506</v>
      </c>
      <c r="E37" s="175">
        <v>1</v>
      </c>
      <c r="F37" s="176">
        <v>2.0369999999999999</v>
      </c>
      <c r="G37" s="177">
        <f>AVERAGE(F37:F39)</f>
        <v>1.6939999999999997</v>
      </c>
      <c r="H37" s="258"/>
      <c r="I37" s="440" t="s">
        <v>425</v>
      </c>
      <c r="J37" s="175">
        <v>1</v>
      </c>
      <c r="K37" s="178">
        <v>44.868000000000002</v>
      </c>
      <c r="L37" s="179">
        <f>AVERAGE(K37:K39)</f>
        <v>41.42733333333333</v>
      </c>
      <c r="M37" s="130"/>
      <c r="N37" s="428" t="s">
        <v>506</v>
      </c>
      <c r="O37" s="191">
        <v>1</v>
      </c>
      <c r="P37" s="178">
        <v>4.7649999999999997</v>
      </c>
      <c r="Q37" s="179">
        <f>AVERAGE(P37:P39)</f>
        <v>3.2290000000000005</v>
      </c>
      <c r="R37" s="485"/>
      <c r="S37" s="440" t="s">
        <v>425</v>
      </c>
      <c r="T37" s="191">
        <v>1</v>
      </c>
      <c r="U37" s="178">
        <v>38.134</v>
      </c>
      <c r="V37" s="179">
        <f>AVERAGE(U37:U39)</f>
        <v>35.143000000000001</v>
      </c>
      <c r="W37" s="130"/>
      <c r="X37" s="42"/>
      <c r="Y37" s="4"/>
      <c r="Z37" s="1"/>
      <c r="AA37" s="1"/>
      <c r="AB37" s="1"/>
      <c r="AC37" s="1"/>
      <c r="AD37" s="1"/>
      <c r="AG37" s="56"/>
      <c r="AH37" s="13"/>
      <c r="AI37" s="159"/>
      <c r="AJ37" s="159"/>
    </row>
    <row r="38" spans="1:36" ht="18" customHeight="1">
      <c r="A38" s="42"/>
      <c r="B38" s="42"/>
      <c r="D38" s="429"/>
      <c r="E38" s="175">
        <v>2</v>
      </c>
      <c r="F38" s="176">
        <v>2.1819999999999999</v>
      </c>
      <c r="G38" s="176"/>
      <c r="H38" s="258"/>
      <c r="I38" s="441"/>
      <c r="J38" s="175">
        <v>2</v>
      </c>
      <c r="K38" s="178">
        <v>40.235999999999997</v>
      </c>
      <c r="L38" s="178"/>
      <c r="M38" s="130"/>
      <c r="N38" s="429"/>
      <c r="O38" s="191">
        <v>2</v>
      </c>
      <c r="P38" s="178">
        <v>3.7240000000000002</v>
      </c>
      <c r="Q38" s="178"/>
      <c r="R38" s="485"/>
      <c r="S38" s="441"/>
      <c r="T38" s="191">
        <v>2</v>
      </c>
      <c r="U38" s="178">
        <v>33.530999999999999</v>
      </c>
      <c r="V38" s="178"/>
      <c r="W38" s="130"/>
      <c r="X38" s="42"/>
      <c r="Y38" s="10" t="s">
        <v>835</v>
      </c>
      <c r="Z38" s="12" t="s">
        <v>54</v>
      </c>
      <c r="AA38" s="12" t="s">
        <v>55</v>
      </c>
      <c r="AB38" s="12" t="s">
        <v>56</v>
      </c>
      <c r="AC38" s="12" t="s">
        <v>57</v>
      </c>
      <c r="AD38" s="12" t="s">
        <v>58</v>
      </c>
      <c r="AE38" s="11" t="s">
        <v>839</v>
      </c>
      <c r="AG38" s="56"/>
      <c r="AH38" s="13"/>
      <c r="AI38" s="159"/>
      <c r="AJ38" s="159"/>
    </row>
    <row r="39" spans="1:36" ht="18" customHeight="1">
      <c r="A39" s="42"/>
      <c r="B39" s="42"/>
      <c r="D39" s="430"/>
      <c r="E39" s="175">
        <v>3</v>
      </c>
      <c r="F39" s="176">
        <v>0.86299999999999999</v>
      </c>
      <c r="G39" s="176"/>
      <c r="H39" s="258"/>
      <c r="I39" s="442"/>
      <c r="J39" s="175">
        <v>3</v>
      </c>
      <c r="K39" s="178">
        <v>39.177999999999997</v>
      </c>
      <c r="L39" s="178"/>
      <c r="M39" s="130"/>
      <c r="N39" s="430"/>
      <c r="O39" s="191">
        <v>3</v>
      </c>
      <c r="P39" s="178">
        <v>1.198</v>
      </c>
      <c r="Q39" s="178"/>
      <c r="R39" s="485"/>
      <c r="S39" s="442"/>
      <c r="T39" s="191">
        <v>3</v>
      </c>
      <c r="U39" s="178">
        <v>33.764000000000003</v>
      </c>
      <c r="V39" s="178"/>
      <c r="W39" s="130"/>
      <c r="X39" s="42"/>
      <c r="Y39" s="5" t="s">
        <v>346</v>
      </c>
      <c r="Z39" s="13">
        <v>456.2</v>
      </c>
      <c r="AA39" s="13" t="s">
        <v>836</v>
      </c>
      <c r="AB39" s="13" t="s">
        <v>13</v>
      </c>
      <c r="AC39" s="13" t="s">
        <v>30</v>
      </c>
      <c r="AD39" s="13">
        <v>2.3E-2</v>
      </c>
      <c r="AE39" s="6" t="s">
        <v>840</v>
      </c>
      <c r="AG39" s="56"/>
      <c r="AH39" s="13"/>
      <c r="AI39" s="159"/>
      <c r="AJ39" s="159"/>
    </row>
    <row r="40" spans="1:36" ht="18" customHeight="1">
      <c r="A40" s="42"/>
      <c r="B40" s="42"/>
      <c r="C40" s="130"/>
      <c r="D40" s="428" t="s">
        <v>423</v>
      </c>
      <c r="E40" s="175">
        <v>1</v>
      </c>
      <c r="F40" s="176">
        <v>3.4329999999999998</v>
      </c>
      <c r="G40" s="177">
        <f>AVERAGE(F40:F42)</f>
        <v>2.5006666666666666</v>
      </c>
      <c r="H40" s="258"/>
      <c r="I40" s="440" t="s">
        <v>435</v>
      </c>
      <c r="J40" s="175">
        <v>1</v>
      </c>
      <c r="K40" s="178">
        <v>22.963000000000001</v>
      </c>
      <c r="L40" s="179">
        <f>AVERAGE(K40:K42)</f>
        <v>22.191999999999997</v>
      </c>
      <c r="M40" s="130"/>
      <c r="N40" s="428" t="s">
        <v>423</v>
      </c>
      <c r="O40" s="191">
        <v>1</v>
      </c>
      <c r="P40" s="178">
        <v>1.3140000000000001</v>
      </c>
      <c r="Q40" s="179">
        <f>AVERAGE(P40:P42)</f>
        <v>0.97499999999999998</v>
      </c>
      <c r="R40" s="485"/>
      <c r="S40" s="440" t="s">
        <v>435</v>
      </c>
      <c r="T40" s="191">
        <v>1</v>
      </c>
      <c r="U40" s="178">
        <v>16.783000000000001</v>
      </c>
      <c r="V40" s="179">
        <f>AVERAGE(U40:U42)</f>
        <v>14.759</v>
      </c>
      <c r="W40" s="130"/>
      <c r="X40" s="42"/>
      <c r="Y40" s="5" t="s">
        <v>347</v>
      </c>
      <c r="Z40" s="13">
        <v>451.8</v>
      </c>
      <c r="AA40" s="13" t="s">
        <v>837</v>
      </c>
      <c r="AB40" s="13" t="s">
        <v>13</v>
      </c>
      <c r="AC40" s="13" t="s">
        <v>30</v>
      </c>
      <c r="AD40" s="13">
        <v>2.3E-2</v>
      </c>
      <c r="AE40" s="6" t="s">
        <v>841</v>
      </c>
      <c r="AG40" s="56"/>
      <c r="AH40" s="13"/>
      <c r="AI40" s="159"/>
      <c r="AJ40" s="159"/>
    </row>
    <row r="41" spans="1:36" ht="18" customHeight="1">
      <c r="A41" s="42"/>
      <c r="B41" s="42"/>
      <c r="C41" s="130"/>
      <c r="D41" s="429"/>
      <c r="E41" s="175">
        <v>2</v>
      </c>
      <c r="F41" s="176">
        <v>2.9119999999999999</v>
      </c>
      <c r="G41" s="176"/>
      <c r="H41" s="258"/>
      <c r="I41" s="441"/>
      <c r="J41" s="175">
        <v>2</v>
      </c>
      <c r="K41" s="178">
        <v>13.814</v>
      </c>
      <c r="L41" s="178"/>
      <c r="M41" s="130"/>
      <c r="N41" s="429"/>
      <c r="O41" s="191">
        <v>2</v>
      </c>
      <c r="P41" s="178">
        <v>0.93200000000000005</v>
      </c>
      <c r="Q41" s="178"/>
      <c r="R41" s="485"/>
      <c r="S41" s="441"/>
      <c r="T41" s="191">
        <v>2</v>
      </c>
      <c r="U41" s="178">
        <v>17.672999999999998</v>
      </c>
      <c r="V41" s="178"/>
      <c r="W41" s="130"/>
      <c r="X41" s="42"/>
      <c r="Y41" s="7" t="s">
        <v>346</v>
      </c>
      <c r="Z41" s="37">
        <v>391.9</v>
      </c>
      <c r="AA41" s="37" t="s">
        <v>838</v>
      </c>
      <c r="AB41" s="37" t="s">
        <v>13</v>
      </c>
      <c r="AC41" s="37" t="s">
        <v>30</v>
      </c>
      <c r="AD41" s="37">
        <v>2.8000000000000001E-2</v>
      </c>
      <c r="AE41" s="8" t="s">
        <v>842</v>
      </c>
      <c r="AG41" s="56"/>
      <c r="AH41" s="13"/>
      <c r="AI41" s="159"/>
      <c r="AJ41" s="159"/>
    </row>
    <row r="42" spans="1:36" ht="18" customHeight="1">
      <c r="A42" s="42"/>
      <c r="B42" s="42"/>
      <c r="C42" s="130"/>
      <c r="D42" s="430"/>
      <c r="E42" s="175">
        <v>3</v>
      </c>
      <c r="F42" s="176">
        <v>1.157</v>
      </c>
      <c r="G42" s="176"/>
      <c r="H42" s="258"/>
      <c r="I42" s="442"/>
      <c r="J42" s="175">
        <v>3</v>
      </c>
      <c r="K42" s="178">
        <v>29.798999999999992</v>
      </c>
      <c r="L42" s="178"/>
      <c r="M42" s="130"/>
      <c r="N42" s="430"/>
      <c r="O42" s="191">
        <v>3</v>
      </c>
      <c r="P42" s="178">
        <v>0.67900000000000005</v>
      </c>
      <c r="Q42" s="178"/>
      <c r="R42" s="485"/>
      <c r="S42" s="442"/>
      <c r="T42" s="191">
        <v>3</v>
      </c>
      <c r="U42" s="178">
        <v>9.8210000000000015</v>
      </c>
      <c r="V42" s="178"/>
      <c r="W42" s="130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59"/>
      <c r="AJ42" s="159"/>
    </row>
    <row r="43" spans="1:36" ht="18" customHeight="1">
      <c r="A43" s="42"/>
      <c r="B43" s="42"/>
      <c r="C43" s="130"/>
      <c r="D43" s="428" t="s">
        <v>507</v>
      </c>
      <c r="E43" s="175">
        <v>1</v>
      </c>
      <c r="F43" s="176">
        <v>4.2009999999999996</v>
      </c>
      <c r="G43" s="177">
        <f>AVERAGE(F43:F45)</f>
        <v>3.2579999999999996</v>
      </c>
      <c r="H43" s="258"/>
      <c r="I43" s="440" t="s">
        <v>436</v>
      </c>
      <c r="J43" s="175">
        <v>1</v>
      </c>
      <c r="K43" s="178">
        <v>45.802999999999997</v>
      </c>
      <c r="L43" s="179">
        <f>AVERAGE(K43:K45)</f>
        <v>44.435000000000002</v>
      </c>
      <c r="M43" s="130"/>
      <c r="N43" s="428" t="s">
        <v>507</v>
      </c>
      <c r="O43" s="191">
        <v>1</v>
      </c>
      <c r="P43" s="178">
        <v>1.8180000000000001</v>
      </c>
      <c r="Q43" s="179">
        <f>AVERAGE(P43:P45)</f>
        <v>2.8513333333333333</v>
      </c>
      <c r="R43" s="485"/>
      <c r="S43" s="440" t="s">
        <v>436</v>
      </c>
      <c r="T43" s="191">
        <v>1</v>
      </c>
      <c r="U43" s="178">
        <v>22.893000000000001</v>
      </c>
      <c r="V43" s="179">
        <f>AVERAGE(U43:U45)</f>
        <v>12.839</v>
      </c>
      <c r="W43" s="130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159"/>
      <c r="AJ43" s="159"/>
    </row>
    <row r="44" spans="1:36" ht="18" customHeight="1">
      <c r="A44" s="42"/>
      <c r="B44" s="42"/>
      <c r="C44" s="130"/>
      <c r="D44" s="429"/>
      <c r="E44" s="175">
        <v>2</v>
      </c>
      <c r="F44" s="176">
        <v>3.3460000000000001</v>
      </c>
      <c r="G44" s="176"/>
      <c r="H44" s="258"/>
      <c r="I44" s="441"/>
      <c r="J44" s="175">
        <v>2</v>
      </c>
      <c r="K44" s="178">
        <v>37.972999999999999</v>
      </c>
      <c r="L44" s="178"/>
      <c r="M44" s="130"/>
      <c r="N44" s="429"/>
      <c r="O44" s="191">
        <v>2</v>
      </c>
      <c r="P44" s="178">
        <v>2.7869999999999999</v>
      </c>
      <c r="Q44" s="178"/>
      <c r="R44" s="485"/>
      <c r="S44" s="441"/>
      <c r="T44" s="191">
        <v>2</v>
      </c>
      <c r="U44" s="178">
        <v>10.968</v>
      </c>
      <c r="V44" s="178"/>
      <c r="W44" s="130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159"/>
      <c r="AJ44" s="159"/>
    </row>
    <row r="45" spans="1:36" ht="18" customHeight="1">
      <c r="A45" s="42"/>
      <c r="B45" s="42"/>
      <c r="C45" s="130"/>
      <c r="D45" s="430"/>
      <c r="E45" s="175">
        <v>3</v>
      </c>
      <c r="F45" s="176">
        <v>2.2269999999999999</v>
      </c>
      <c r="G45" s="176"/>
      <c r="H45" s="258"/>
      <c r="I45" s="442"/>
      <c r="J45" s="175">
        <v>3</v>
      </c>
      <c r="K45" s="178">
        <v>49.529000000000003</v>
      </c>
      <c r="L45" s="178"/>
      <c r="M45" s="130"/>
      <c r="N45" s="430"/>
      <c r="O45" s="191">
        <v>3</v>
      </c>
      <c r="P45" s="178">
        <v>3.9489999999999998</v>
      </c>
      <c r="Q45" s="178"/>
      <c r="R45" s="485"/>
      <c r="S45" s="442"/>
      <c r="T45" s="191">
        <v>3</v>
      </c>
      <c r="U45" s="178">
        <v>4.6559999999999997</v>
      </c>
      <c r="V45" s="178"/>
      <c r="W45" s="130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159"/>
      <c r="AJ45" s="159"/>
    </row>
    <row r="46" spans="1:36" ht="18" customHeight="1">
      <c r="A46" s="42"/>
      <c r="B46" s="42"/>
      <c r="C46" s="130"/>
      <c r="D46" s="428" t="s">
        <v>509</v>
      </c>
      <c r="E46" s="175">
        <v>1</v>
      </c>
      <c r="F46" s="176">
        <v>2.802</v>
      </c>
      <c r="G46" s="177">
        <f>AVERAGE(F46:F48)</f>
        <v>2.7580000000000005</v>
      </c>
      <c r="H46" s="258"/>
      <c r="I46" s="440" t="s">
        <v>437</v>
      </c>
      <c r="J46" s="175">
        <v>1</v>
      </c>
      <c r="K46" s="178">
        <v>22.166</v>
      </c>
      <c r="L46" s="179">
        <f>AVERAGE(K46:K48)</f>
        <v>24.864999999999998</v>
      </c>
      <c r="M46" s="130"/>
      <c r="N46" s="428" t="s">
        <v>509</v>
      </c>
      <c r="O46" s="191">
        <v>1</v>
      </c>
      <c r="P46" s="178">
        <v>2.2120000000000002</v>
      </c>
      <c r="Q46" s="179">
        <f>AVERAGE(P46:P48)</f>
        <v>3.0136666666666669</v>
      </c>
      <c r="R46" s="485"/>
      <c r="S46" s="440" t="s">
        <v>437</v>
      </c>
      <c r="T46" s="191">
        <v>1</v>
      </c>
      <c r="U46" s="178">
        <v>20.178000000000001</v>
      </c>
      <c r="V46" s="179">
        <f>AVERAGE(U46:U48)</f>
        <v>25.457000000000004</v>
      </c>
      <c r="W46" s="130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159"/>
      <c r="AJ46" s="159"/>
    </row>
    <row r="47" spans="1:36" ht="18" customHeight="1">
      <c r="A47" s="42"/>
      <c r="B47" s="42"/>
      <c r="C47" s="130"/>
      <c r="D47" s="429"/>
      <c r="E47" s="175">
        <v>2</v>
      </c>
      <c r="F47" s="176">
        <v>1.2170000000000001</v>
      </c>
      <c r="G47" s="176"/>
      <c r="H47" s="258"/>
      <c r="I47" s="441"/>
      <c r="J47" s="175">
        <v>2</v>
      </c>
      <c r="K47" s="178">
        <v>30.803999999999998</v>
      </c>
      <c r="L47" s="178"/>
      <c r="M47" s="130"/>
      <c r="N47" s="429"/>
      <c r="O47" s="191">
        <v>2</v>
      </c>
      <c r="P47" s="178">
        <v>3.2410000000000001</v>
      </c>
      <c r="Q47" s="178"/>
      <c r="R47" s="485"/>
      <c r="S47" s="441"/>
      <c r="T47" s="191">
        <v>2</v>
      </c>
      <c r="U47" s="178">
        <v>25.661999999999999</v>
      </c>
      <c r="V47" s="178"/>
      <c r="W47" s="130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159"/>
      <c r="AJ47" s="159"/>
    </row>
    <row r="48" spans="1:36" ht="18" customHeight="1">
      <c r="A48" s="42"/>
      <c r="B48" s="42"/>
      <c r="C48" s="130"/>
      <c r="D48" s="430"/>
      <c r="E48" s="175">
        <v>3</v>
      </c>
      <c r="F48" s="176">
        <v>4.2549999999999999</v>
      </c>
      <c r="G48" s="176"/>
      <c r="H48" s="258"/>
      <c r="I48" s="442"/>
      <c r="J48" s="175">
        <v>3</v>
      </c>
      <c r="K48" s="178">
        <v>21.625</v>
      </c>
      <c r="L48" s="178"/>
      <c r="M48" s="130"/>
      <c r="N48" s="430"/>
      <c r="O48" s="191">
        <v>3</v>
      </c>
      <c r="P48" s="178">
        <v>3.5880000000000001</v>
      </c>
      <c r="Q48" s="178"/>
      <c r="R48" s="485"/>
      <c r="S48" s="442"/>
      <c r="T48" s="191">
        <v>3</v>
      </c>
      <c r="U48" s="178">
        <v>30.530999999999999</v>
      </c>
      <c r="V48" s="178"/>
      <c r="W48" s="130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159"/>
      <c r="AJ48" s="159"/>
    </row>
    <row r="49" spans="1:36" ht="18" customHeight="1">
      <c r="A49" s="42"/>
      <c r="B49" s="42"/>
      <c r="C49" s="130"/>
      <c r="D49" s="180"/>
      <c r="E49" s="181"/>
      <c r="F49" s="181"/>
      <c r="G49" s="182"/>
      <c r="H49" s="258"/>
      <c r="I49" s="440" t="s">
        <v>607</v>
      </c>
      <c r="J49" s="191">
        <v>1</v>
      </c>
      <c r="K49" s="178">
        <v>16.513000000000002</v>
      </c>
      <c r="L49" s="179">
        <f>AVERAGE(K49:K51)</f>
        <v>20.062666666666669</v>
      </c>
      <c r="M49" s="130"/>
      <c r="R49" s="485"/>
      <c r="S49" s="440" t="s">
        <v>607</v>
      </c>
      <c r="T49" s="191">
        <v>1</v>
      </c>
      <c r="U49" s="178">
        <v>8.6509999999999998</v>
      </c>
      <c r="V49" s="179">
        <f>AVERAGE(U49:U51)</f>
        <v>8.8699999999999992</v>
      </c>
      <c r="W49" s="130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159"/>
      <c r="AJ49" s="159"/>
    </row>
    <row r="50" spans="1:36" ht="18" customHeight="1">
      <c r="A50" s="42"/>
      <c r="B50" s="42"/>
      <c r="C50" s="130"/>
      <c r="D50" s="180"/>
      <c r="E50" s="181"/>
      <c r="F50" s="181"/>
      <c r="G50" s="187"/>
      <c r="H50" s="258"/>
      <c r="I50" s="441"/>
      <c r="J50" s="191">
        <v>2</v>
      </c>
      <c r="K50" s="178">
        <v>13.97</v>
      </c>
      <c r="L50" s="179"/>
      <c r="M50" s="130"/>
      <c r="R50" s="485"/>
      <c r="S50" s="441"/>
      <c r="T50" s="191">
        <v>2</v>
      </c>
      <c r="U50" s="178">
        <v>10.387</v>
      </c>
      <c r="V50" s="178"/>
      <c r="W50" s="130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159"/>
      <c r="AJ50" s="159"/>
    </row>
    <row r="51" spans="1:36" ht="18" customHeight="1">
      <c r="A51" s="42"/>
      <c r="B51" s="42"/>
      <c r="C51" s="130"/>
      <c r="D51" s="180"/>
      <c r="E51" s="181"/>
      <c r="F51" s="181"/>
      <c r="G51" s="187"/>
      <c r="H51" s="258"/>
      <c r="I51" s="442"/>
      <c r="J51" s="191">
        <v>3</v>
      </c>
      <c r="K51" s="178">
        <v>29.704999999999998</v>
      </c>
      <c r="L51" s="178"/>
      <c r="M51" s="130"/>
      <c r="R51" s="485"/>
      <c r="S51" s="442"/>
      <c r="T51" s="191">
        <v>3</v>
      </c>
      <c r="U51" s="178">
        <v>7.5720000000000001</v>
      </c>
      <c r="V51" s="178"/>
      <c r="W51" s="130"/>
      <c r="X51" s="42"/>
      <c r="Y51" s="56"/>
      <c r="Z51" s="13"/>
      <c r="AA51" s="159"/>
      <c r="AB51" s="149"/>
      <c r="AC51" s="56"/>
      <c r="AD51" s="13"/>
      <c r="AE51" s="159"/>
      <c r="AF51" s="149"/>
      <c r="AG51" s="56"/>
      <c r="AH51" s="13"/>
      <c r="AI51" s="159"/>
      <c r="AJ51" s="159"/>
    </row>
    <row r="52" spans="1:36" ht="18" customHeight="1">
      <c r="A52" s="42"/>
      <c r="B52" s="42"/>
      <c r="C52" s="130"/>
      <c r="D52" s="180"/>
      <c r="E52" s="181"/>
      <c r="F52" s="181"/>
      <c r="G52" s="187"/>
      <c r="H52" s="258"/>
      <c r="I52" s="440" t="s">
        <v>438</v>
      </c>
      <c r="J52" s="191">
        <v>1</v>
      </c>
      <c r="K52" s="178">
        <v>10.315</v>
      </c>
      <c r="L52" s="179">
        <f>AVERAGE(K52:K54)</f>
        <v>15.364333333333333</v>
      </c>
      <c r="M52" s="130"/>
      <c r="R52" s="485"/>
      <c r="S52" s="440" t="s">
        <v>438</v>
      </c>
      <c r="T52" s="191">
        <v>1</v>
      </c>
      <c r="U52" s="178">
        <v>5.5460000000000003</v>
      </c>
      <c r="V52" s="179">
        <f>AVERAGE(U52:U54)</f>
        <v>8.0366666666666671</v>
      </c>
      <c r="W52" s="130"/>
      <c r="X52" s="42"/>
      <c r="Y52" s="56"/>
      <c r="Z52" s="13"/>
      <c r="AA52" s="159"/>
      <c r="AB52" s="149"/>
      <c r="AC52" s="56"/>
      <c r="AD52" s="13"/>
      <c r="AE52" s="159"/>
      <c r="AF52" s="149"/>
      <c r="AG52" s="56"/>
      <c r="AH52" s="13"/>
      <c r="AI52" s="159"/>
      <c r="AJ52" s="159"/>
    </row>
    <row r="53" spans="1:36" ht="18" customHeight="1">
      <c r="A53" s="42"/>
      <c r="B53" s="42"/>
      <c r="C53" s="130"/>
      <c r="D53" s="180"/>
      <c r="E53" s="181"/>
      <c r="F53" s="181"/>
      <c r="G53" s="187"/>
      <c r="H53" s="258"/>
      <c r="I53" s="441"/>
      <c r="J53" s="191">
        <v>2</v>
      </c>
      <c r="K53" s="178">
        <v>13.106999999999999</v>
      </c>
      <c r="L53" s="178"/>
      <c r="M53" s="130"/>
      <c r="R53" s="485"/>
      <c r="S53" s="441"/>
      <c r="T53" s="191">
        <v>2</v>
      </c>
      <c r="U53" s="178">
        <v>11.728999999999999</v>
      </c>
      <c r="V53" s="178"/>
      <c r="W53" s="130"/>
      <c r="X53" s="42"/>
      <c r="Y53" s="56"/>
      <c r="Z53" s="13"/>
      <c r="AA53" s="159"/>
      <c r="AB53" s="149"/>
      <c r="AC53" s="56"/>
      <c r="AD53" s="13"/>
      <c r="AE53" s="159"/>
      <c r="AF53" s="149"/>
      <c r="AG53" s="56"/>
      <c r="AH53" s="13"/>
      <c r="AI53" s="159"/>
      <c r="AJ53" s="159"/>
    </row>
    <row r="54" spans="1:36" ht="18" customHeight="1">
      <c r="A54" s="42"/>
      <c r="B54" s="42"/>
      <c r="C54" s="130"/>
      <c r="D54" s="180"/>
      <c r="E54" s="181"/>
      <c r="F54" s="187"/>
      <c r="G54" s="187"/>
      <c r="H54" s="258"/>
      <c r="I54" s="442"/>
      <c r="J54" s="191">
        <v>3</v>
      </c>
      <c r="K54" s="178">
        <v>22.670999999999999</v>
      </c>
      <c r="L54" s="178"/>
      <c r="M54" s="130"/>
      <c r="R54" s="485"/>
      <c r="S54" s="442"/>
      <c r="T54" s="191">
        <v>3</v>
      </c>
      <c r="U54" s="178">
        <v>6.835</v>
      </c>
      <c r="V54" s="178"/>
      <c r="W54" s="130"/>
      <c r="X54" s="42"/>
      <c r="Y54" s="56"/>
      <c r="Z54" s="13"/>
      <c r="AA54" s="159"/>
      <c r="AB54" s="149"/>
      <c r="AC54" s="56"/>
      <c r="AD54" s="13"/>
      <c r="AE54" s="159"/>
      <c r="AF54" s="149"/>
      <c r="AG54" s="56"/>
      <c r="AH54" s="13"/>
      <c r="AI54" s="159"/>
      <c r="AJ54" s="159"/>
    </row>
    <row r="55" spans="1:36" ht="18" customHeight="1">
      <c r="A55" s="42"/>
      <c r="B55" s="42"/>
      <c r="C55" s="130"/>
      <c r="D55" s="180"/>
      <c r="E55" s="181"/>
      <c r="F55" s="187"/>
      <c r="G55" s="187"/>
      <c r="H55" s="258"/>
      <c r="I55" s="440" t="s">
        <v>439</v>
      </c>
      <c r="J55" s="191">
        <v>1</v>
      </c>
      <c r="K55" s="178">
        <v>25.032</v>
      </c>
      <c r="L55" s="179">
        <f>AVERAGE(K55:K57)</f>
        <v>24.373000000000001</v>
      </c>
      <c r="M55" s="130"/>
      <c r="R55" s="485"/>
      <c r="S55" s="440" t="s">
        <v>439</v>
      </c>
      <c r="T55" s="191">
        <v>1</v>
      </c>
      <c r="U55" s="178">
        <v>11.643000000000001</v>
      </c>
      <c r="V55" s="179">
        <f>AVERAGE(U55:U57)</f>
        <v>12.928000000000003</v>
      </c>
      <c r="W55" s="130"/>
      <c r="X55" s="42"/>
      <c r="Y55" s="56"/>
      <c r="Z55" s="13"/>
      <c r="AA55" s="159"/>
      <c r="AB55" s="149"/>
      <c r="AC55" s="56"/>
      <c r="AD55" s="13"/>
      <c r="AE55" s="159"/>
      <c r="AF55" s="149"/>
      <c r="AG55" s="56"/>
      <c r="AH55" s="13"/>
      <c r="AI55" s="159"/>
      <c r="AJ55" s="159"/>
    </row>
    <row r="56" spans="1:36" ht="18" customHeight="1">
      <c r="A56" s="42"/>
      <c r="B56" s="42"/>
      <c r="C56" s="130"/>
      <c r="D56" s="180"/>
      <c r="E56" s="181"/>
      <c r="F56" s="187"/>
      <c r="G56" s="187"/>
      <c r="H56" s="258"/>
      <c r="I56" s="441"/>
      <c r="J56" s="191">
        <v>2</v>
      </c>
      <c r="K56" s="178">
        <v>14.212999999999999</v>
      </c>
      <c r="L56" s="179"/>
      <c r="M56" s="130"/>
      <c r="R56" s="485"/>
      <c r="S56" s="441"/>
      <c r="T56" s="191">
        <v>2</v>
      </c>
      <c r="U56" s="178">
        <v>10.651999999999999</v>
      </c>
      <c r="V56" s="178"/>
      <c r="W56" s="130"/>
      <c r="X56" s="42"/>
      <c r="Y56" s="56"/>
      <c r="Z56" s="13"/>
      <c r="AA56" s="159"/>
      <c r="AB56" s="149"/>
      <c r="AC56" s="56"/>
      <c r="AD56" s="13"/>
      <c r="AE56" s="159"/>
      <c r="AF56" s="149"/>
      <c r="AG56" s="56"/>
      <c r="AH56" s="13"/>
      <c r="AI56" s="159"/>
      <c r="AJ56" s="159"/>
    </row>
    <row r="57" spans="1:36" ht="18" customHeight="1">
      <c r="A57" s="42"/>
      <c r="B57" s="42"/>
      <c r="C57" s="130"/>
      <c r="D57" s="180"/>
      <c r="E57" s="181"/>
      <c r="F57" s="187"/>
      <c r="G57" s="187"/>
      <c r="H57" s="258"/>
      <c r="I57" s="442"/>
      <c r="J57" s="191">
        <v>3</v>
      </c>
      <c r="K57" s="178">
        <v>33.874000000000002</v>
      </c>
      <c r="L57" s="178"/>
      <c r="M57" s="130"/>
      <c r="R57" s="485"/>
      <c r="S57" s="442"/>
      <c r="T57" s="191">
        <v>3</v>
      </c>
      <c r="U57" s="178">
        <v>16.489000000000001</v>
      </c>
      <c r="V57" s="178"/>
      <c r="W57" s="130"/>
      <c r="X57" s="42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9"/>
    </row>
    <row r="58" spans="1:36" ht="18" customHeight="1">
      <c r="A58" s="42"/>
      <c r="B58" s="42"/>
      <c r="C58" s="130"/>
      <c r="D58" s="183"/>
      <c r="E58" s="183"/>
      <c r="F58" s="186"/>
      <c r="G58" s="186"/>
      <c r="H58" s="258"/>
      <c r="I58" s="185"/>
      <c r="J58" s="184"/>
      <c r="K58" s="184"/>
      <c r="L58" s="184"/>
      <c r="M58" s="130"/>
      <c r="N58" s="183"/>
      <c r="R58" s="485"/>
      <c r="S58" s="185"/>
      <c r="T58" s="184"/>
      <c r="U58" s="184"/>
      <c r="V58" s="184"/>
      <c r="W58" s="130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6" ht="18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6" ht="18" customHeight="1">
      <c r="A60" s="42"/>
      <c r="B60" s="42"/>
      <c r="C60" s="42"/>
      <c r="D60" s="462" t="s">
        <v>323</v>
      </c>
      <c r="E60" s="462"/>
      <c r="F60" s="462"/>
      <c r="G60" s="462"/>
      <c r="H60" s="46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6" ht="18" customHeight="1">
      <c r="A61" s="42"/>
      <c r="B61" s="42"/>
      <c r="C61" s="42"/>
      <c r="D61" s="501" t="s">
        <v>0</v>
      </c>
      <c r="E61" s="502"/>
      <c r="F61" s="502"/>
      <c r="G61" s="503"/>
      <c r="H61" s="189"/>
      <c r="I61" s="493" t="s">
        <v>343</v>
      </c>
      <c r="J61" s="494"/>
      <c r="K61" s="494"/>
      <c r="L61" s="495"/>
      <c r="N61" s="446" t="s">
        <v>0</v>
      </c>
      <c r="O61" s="447"/>
      <c r="P61" s="447"/>
      <c r="Q61" s="448"/>
      <c r="R61" s="3"/>
      <c r="S61" s="431" t="s">
        <v>343</v>
      </c>
      <c r="T61" s="432"/>
      <c r="U61" s="432"/>
      <c r="V61" s="433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6" ht="18" customHeight="1">
      <c r="A62" s="42"/>
      <c r="B62" s="42"/>
      <c r="C62" s="42"/>
      <c r="D62" s="496" t="s">
        <v>110</v>
      </c>
      <c r="E62" s="497"/>
      <c r="F62" s="497"/>
      <c r="G62" s="497"/>
      <c r="H62" s="497"/>
      <c r="I62" s="497"/>
      <c r="J62" s="497"/>
      <c r="K62" s="497"/>
      <c r="L62" s="498"/>
      <c r="N62" s="434" t="s">
        <v>654</v>
      </c>
      <c r="O62" s="435"/>
      <c r="P62" s="435"/>
      <c r="Q62" s="435"/>
      <c r="R62" s="435"/>
      <c r="S62" s="435"/>
      <c r="T62" s="435"/>
      <c r="U62" s="435"/>
      <c r="V62" s="436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6" s="79" customFormat="1" ht="18" customHeight="1">
      <c r="A63" s="43"/>
      <c r="B63" s="43"/>
      <c r="C63" s="43"/>
      <c r="D63" s="15" t="s">
        <v>1</v>
      </c>
      <c r="E63" s="15" t="s">
        <v>2</v>
      </c>
      <c r="F63" s="15" t="s">
        <v>16</v>
      </c>
      <c r="G63" s="15" t="s">
        <v>3</v>
      </c>
      <c r="H63" s="15"/>
      <c r="I63" s="15" t="s">
        <v>1</v>
      </c>
      <c r="J63" s="15" t="s">
        <v>2</v>
      </c>
      <c r="K63" s="15" t="s">
        <v>16</v>
      </c>
      <c r="L63" s="15" t="s">
        <v>3</v>
      </c>
      <c r="M63" s="43"/>
      <c r="N63" s="15" t="s">
        <v>1</v>
      </c>
      <c r="O63" s="15" t="s">
        <v>2</v>
      </c>
      <c r="P63" s="15" t="s">
        <v>16</v>
      </c>
      <c r="Q63" s="15" t="s">
        <v>3</v>
      </c>
      <c r="R63" s="15"/>
      <c r="S63" s="15" t="s">
        <v>1</v>
      </c>
      <c r="T63" s="15" t="s">
        <v>2</v>
      </c>
      <c r="U63" s="15" t="s">
        <v>16</v>
      </c>
      <c r="V63" s="15" t="s">
        <v>3</v>
      </c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6" ht="18" customHeight="1">
      <c r="C64" s="42"/>
      <c r="D64" s="428" t="s">
        <v>422</v>
      </c>
      <c r="E64" s="73">
        <v>1</v>
      </c>
      <c r="F64" s="200">
        <v>1.821</v>
      </c>
      <c r="G64" s="83">
        <f>AVERAGE(F64:F66)</f>
        <v>3.3426666666666662</v>
      </c>
      <c r="H64" s="482"/>
      <c r="I64" s="428" t="s">
        <v>424</v>
      </c>
      <c r="J64" s="73">
        <v>1</v>
      </c>
      <c r="K64" s="200">
        <v>5.9610000000000003</v>
      </c>
      <c r="L64" s="83">
        <f>AVERAGE(K64:K66)</f>
        <v>9.7666666666666657</v>
      </c>
      <c r="M64" s="43"/>
      <c r="N64" s="428" t="s">
        <v>422</v>
      </c>
      <c r="O64" s="73">
        <v>1</v>
      </c>
      <c r="P64" s="200">
        <v>1.3420000000000001</v>
      </c>
      <c r="Q64" s="83">
        <f>AVERAGE(P64:P66)</f>
        <v>2.8343333333333334</v>
      </c>
      <c r="R64" s="482"/>
      <c r="S64" s="428" t="s">
        <v>424</v>
      </c>
      <c r="T64" s="73">
        <v>1</v>
      </c>
      <c r="U64" s="200">
        <v>10.413</v>
      </c>
      <c r="V64" s="83">
        <f>AVERAGE(U64:U66)</f>
        <v>7.3920000000000003</v>
      </c>
      <c r="W64" s="42"/>
      <c r="X64" s="42"/>
      <c r="Y64" s="10" t="s">
        <v>72</v>
      </c>
      <c r="Z64" s="12">
        <v>1</v>
      </c>
      <c r="AA64" s="12"/>
      <c r="AB64" s="12"/>
      <c r="AC64" s="12"/>
      <c r="AD64" s="12"/>
      <c r="AE64" s="11"/>
      <c r="AG64" s="1"/>
      <c r="AI64" s="42"/>
    </row>
    <row r="65" spans="1:35" ht="18" customHeight="1">
      <c r="C65" s="42"/>
      <c r="D65" s="429"/>
      <c r="E65" s="73">
        <v>2</v>
      </c>
      <c r="F65" s="200">
        <v>4.415</v>
      </c>
      <c r="G65" s="63"/>
      <c r="H65" s="483"/>
      <c r="I65" s="429"/>
      <c r="J65" s="73">
        <v>2</v>
      </c>
      <c r="K65" s="200">
        <v>10.503</v>
      </c>
      <c r="L65" s="63"/>
      <c r="M65" s="43"/>
      <c r="N65" s="429"/>
      <c r="O65" s="73">
        <v>2</v>
      </c>
      <c r="P65" s="200">
        <v>2.125</v>
      </c>
      <c r="Q65" s="63"/>
      <c r="R65" s="483"/>
      <c r="S65" s="429"/>
      <c r="T65" s="73">
        <v>2</v>
      </c>
      <c r="U65" s="200">
        <v>7.5350000000000001</v>
      </c>
      <c r="V65" s="63"/>
      <c r="W65" s="42"/>
      <c r="X65" s="42"/>
      <c r="Y65" s="5" t="s">
        <v>51</v>
      </c>
      <c r="Z65" s="13">
        <v>6</v>
      </c>
      <c r="AA65" s="13"/>
      <c r="AB65" s="13"/>
      <c r="AC65" s="13"/>
      <c r="AD65" s="13"/>
      <c r="AE65" s="6"/>
      <c r="AG65" s="1"/>
      <c r="AI65" s="42"/>
    </row>
    <row r="66" spans="1:35" ht="18" customHeight="1">
      <c r="C66" s="42"/>
      <c r="D66" s="430"/>
      <c r="E66" s="73">
        <v>3</v>
      </c>
      <c r="F66" s="200">
        <v>3.7919999999999998</v>
      </c>
      <c r="G66" s="63"/>
      <c r="H66" s="483"/>
      <c r="I66" s="430"/>
      <c r="J66" s="73">
        <v>3</v>
      </c>
      <c r="K66" s="200">
        <v>12.836</v>
      </c>
      <c r="L66" s="63"/>
      <c r="M66" s="43"/>
      <c r="N66" s="430"/>
      <c r="O66" s="73">
        <v>3</v>
      </c>
      <c r="P66" s="200">
        <v>5.0359999999999996</v>
      </c>
      <c r="Q66" s="63"/>
      <c r="R66" s="483"/>
      <c r="S66" s="430"/>
      <c r="T66" s="73">
        <v>3</v>
      </c>
      <c r="U66" s="200">
        <v>4.2279999999999998</v>
      </c>
      <c r="V66" s="63"/>
      <c r="W66" s="42"/>
      <c r="X66" s="42"/>
      <c r="Y66" s="5" t="s">
        <v>52</v>
      </c>
      <c r="Z66" s="13">
        <v>0.05</v>
      </c>
      <c r="AA66" s="13"/>
      <c r="AB66" s="13"/>
      <c r="AC66" s="13"/>
      <c r="AD66" s="13"/>
      <c r="AE66" s="6"/>
      <c r="AG66" s="1"/>
      <c r="AI66" s="42"/>
    </row>
    <row r="67" spans="1:35" ht="18" customHeight="1">
      <c r="A67" s="42"/>
      <c r="B67" s="42"/>
      <c r="C67" s="42"/>
      <c r="D67" s="428" t="s">
        <v>506</v>
      </c>
      <c r="E67" s="73">
        <v>1</v>
      </c>
      <c r="F67" s="200">
        <v>0.13</v>
      </c>
      <c r="G67" s="83">
        <f>AVERAGE(F67:F69)</f>
        <v>0.14366666666666664</v>
      </c>
      <c r="H67" s="483"/>
      <c r="I67" s="428" t="s">
        <v>425</v>
      </c>
      <c r="J67" s="73">
        <v>1</v>
      </c>
      <c r="K67" s="200">
        <v>8.5129999999999999</v>
      </c>
      <c r="L67" s="83">
        <f>AVERAGE(K67:K69)</f>
        <v>11.055</v>
      </c>
      <c r="M67" s="43"/>
      <c r="N67" s="428" t="s">
        <v>506</v>
      </c>
      <c r="O67" s="73">
        <v>1</v>
      </c>
      <c r="P67" s="200">
        <v>0.20799999999999999</v>
      </c>
      <c r="Q67" s="83">
        <f>AVERAGE(P67:P69)</f>
        <v>2.515333333333333</v>
      </c>
      <c r="R67" s="483"/>
      <c r="S67" s="428" t="s">
        <v>425</v>
      </c>
      <c r="T67" s="73">
        <v>1</v>
      </c>
      <c r="U67" s="200">
        <v>26.713000000000001</v>
      </c>
      <c r="V67" s="83">
        <f>AVERAGE(U67:U69)</f>
        <v>28.429999999999996</v>
      </c>
      <c r="W67" s="42"/>
      <c r="X67" s="42"/>
      <c r="Y67" s="5"/>
      <c r="Z67" s="13"/>
      <c r="AA67" s="13"/>
      <c r="AB67" s="13"/>
      <c r="AC67" s="13"/>
      <c r="AD67" s="13"/>
      <c r="AE67" s="6"/>
      <c r="AG67" s="1"/>
      <c r="AI67" s="42"/>
    </row>
    <row r="68" spans="1:35" ht="18" customHeight="1">
      <c r="A68" s="42"/>
      <c r="B68" s="42"/>
      <c r="C68" s="42"/>
      <c r="D68" s="429"/>
      <c r="E68" s="73">
        <v>2</v>
      </c>
      <c r="F68" s="200">
        <v>0.21199999999999999</v>
      </c>
      <c r="G68" s="63"/>
      <c r="H68" s="483"/>
      <c r="I68" s="429"/>
      <c r="J68" s="73">
        <v>2</v>
      </c>
      <c r="K68" s="200">
        <v>10.037000000000001</v>
      </c>
      <c r="L68" s="63"/>
      <c r="M68" s="43"/>
      <c r="N68" s="429"/>
      <c r="O68" s="73">
        <v>2</v>
      </c>
      <c r="P68" s="200">
        <v>2.823</v>
      </c>
      <c r="Q68" s="238"/>
      <c r="R68" s="483"/>
      <c r="S68" s="429"/>
      <c r="T68" s="73">
        <v>2</v>
      </c>
      <c r="U68" s="200">
        <v>22.972999999999999</v>
      </c>
      <c r="V68" s="63"/>
      <c r="W68" s="42"/>
      <c r="X68" s="42"/>
      <c r="Y68" s="5" t="s">
        <v>53</v>
      </c>
      <c r="Z68" s="13" t="s">
        <v>54</v>
      </c>
      <c r="AA68" s="13" t="s">
        <v>55</v>
      </c>
      <c r="AB68" s="13" t="s">
        <v>56</v>
      </c>
      <c r="AC68" s="13" t="s">
        <v>57</v>
      </c>
      <c r="AD68" s="13" t="s">
        <v>58</v>
      </c>
      <c r="AE68" s="6"/>
      <c r="AG68" s="1"/>
      <c r="AI68" s="42"/>
    </row>
    <row r="69" spans="1:35" ht="18" customHeight="1">
      <c r="A69" s="42"/>
      <c r="B69" s="42"/>
      <c r="C69" s="42"/>
      <c r="D69" s="430"/>
      <c r="E69" s="73">
        <v>3</v>
      </c>
      <c r="F69" s="200">
        <v>8.8999999999999996E-2</v>
      </c>
      <c r="G69" s="63"/>
      <c r="H69" s="483"/>
      <c r="I69" s="430"/>
      <c r="J69" s="73">
        <v>3</v>
      </c>
      <c r="K69" s="200">
        <v>14.615</v>
      </c>
      <c r="L69" s="63"/>
      <c r="M69" s="43"/>
      <c r="N69" s="430"/>
      <c r="O69" s="73">
        <v>3</v>
      </c>
      <c r="P69" s="200">
        <v>4.5149999999999997</v>
      </c>
      <c r="Q69" s="63"/>
      <c r="R69" s="483"/>
      <c r="S69" s="430"/>
      <c r="T69" s="73">
        <v>3</v>
      </c>
      <c r="U69" s="200">
        <v>35.603999999999999</v>
      </c>
      <c r="V69" s="63"/>
      <c r="W69" s="42"/>
      <c r="X69" s="42"/>
      <c r="Y69" s="5" t="s">
        <v>348</v>
      </c>
      <c r="Z69" s="13">
        <v>-8.3279999999999994</v>
      </c>
      <c r="AA69" s="13" t="s">
        <v>198</v>
      </c>
      <c r="AB69" s="13" t="s">
        <v>13</v>
      </c>
      <c r="AC69" s="13" t="s">
        <v>30</v>
      </c>
      <c r="AD69" s="13">
        <v>2.8000000000000001E-2</v>
      </c>
      <c r="AE69" s="6" t="s">
        <v>60</v>
      </c>
      <c r="AG69" s="1"/>
      <c r="AI69" s="42"/>
    </row>
    <row r="70" spans="1:35" ht="18" customHeight="1">
      <c r="A70" s="42"/>
      <c r="B70" s="42"/>
      <c r="C70" s="42"/>
      <c r="D70" s="428" t="s">
        <v>423</v>
      </c>
      <c r="E70" s="73">
        <v>1</v>
      </c>
      <c r="F70" s="200">
        <v>0</v>
      </c>
      <c r="G70" s="83">
        <f>AVERAGE(F70:F72)</f>
        <v>0</v>
      </c>
      <c r="H70" s="483"/>
      <c r="I70" s="428" t="s">
        <v>435</v>
      </c>
      <c r="J70" s="73">
        <v>1</v>
      </c>
      <c r="K70" s="200">
        <v>6.431</v>
      </c>
      <c r="L70" s="83">
        <f>AVERAGE(K70:K72)</f>
        <v>13.466000000000001</v>
      </c>
      <c r="M70" s="43"/>
      <c r="N70" s="428" t="s">
        <v>423</v>
      </c>
      <c r="O70" s="73">
        <v>1</v>
      </c>
      <c r="P70" s="200">
        <v>0.104</v>
      </c>
      <c r="Q70" s="83">
        <f>AVERAGE(P70:P72)</f>
        <v>0.999</v>
      </c>
      <c r="R70" s="483"/>
      <c r="S70" s="428" t="s">
        <v>435</v>
      </c>
      <c r="T70" s="73">
        <v>1</v>
      </c>
      <c r="U70" s="200">
        <v>16.119</v>
      </c>
      <c r="V70" s="83">
        <f>AVERAGE(U70:U72)</f>
        <v>20.393666666666665</v>
      </c>
      <c r="W70" s="42"/>
      <c r="X70" s="42"/>
      <c r="Y70" s="5" t="s">
        <v>61</v>
      </c>
      <c r="Z70" s="13">
        <v>-0.65529999999999999</v>
      </c>
      <c r="AA70" s="13" t="s">
        <v>150</v>
      </c>
      <c r="AB70" s="13" t="s">
        <v>28</v>
      </c>
      <c r="AC70" s="13" t="s">
        <v>27</v>
      </c>
      <c r="AD70" s="13">
        <v>0.99399999999999999</v>
      </c>
      <c r="AE70" s="6" t="s">
        <v>63</v>
      </c>
      <c r="AG70" s="1"/>
      <c r="AI70" s="42"/>
    </row>
    <row r="71" spans="1:35" ht="18" customHeight="1">
      <c r="A71" s="42"/>
      <c r="B71" s="42"/>
      <c r="C71" s="42"/>
      <c r="D71" s="429"/>
      <c r="E71" s="73">
        <v>2</v>
      </c>
      <c r="F71" s="200">
        <v>0</v>
      </c>
      <c r="G71" s="63"/>
      <c r="H71" s="483"/>
      <c r="I71" s="429"/>
      <c r="J71" s="73">
        <v>2</v>
      </c>
      <c r="K71" s="200">
        <v>15.172000000000001</v>
      </c>
      <c r="L71" s="83"/>
      <c r="M71" s="43"/>
      <c r="N71" s="429"/>
      <c r="O71" s="73">
        <v>2</v>
      </c>
      <c r="P71" s="200">
        <v>1.3540000000000001</v>
      </c>
      <c r="Q71" s="63"/>
      <c r="R71" s="483"/>
      <c r="S71" s="429"/>
      <c r="T71" s="73">
        <v>2</v>
      </c>
      <c r="U71" s="200">
        <v>24.734999999999999</v>
      </c>
      <c r="V71" s="63"/>
      <c r="W71" s="42"/>
      <c r="X71" s="42"/>
      <c r="Y71" s="5" t="s">
        <v>348</v>
      </c>
      <c r="Z71" s="13">
        <v>-18.05</v>
      </c>
      <c r="AA71" s="13" t="s">
        <v>151</v>
      </c>
      <c r="AB71" s="13" t="s">
        <v>13</v>
      </c>
      <c r="AC71" s="13" t="s">
        <v>11</v>
      </c>
      <c r="AD71" s="13" t="s">
        <v>9</v>
      </c>
      <c r="AE71" s="6" t="s">
        <v>65</v>
      </c>
      <c r="AG71" s="1"/>
      <c r="AI71" s="42"/>
    </row>
    <row r="72" spans="1:35" ht="18" customHeight="1">
      <c r="A72" s="42"/>
      <c r="B72" s="42"/>
      <c r="C72" s="42"/>
      <c r="D72" s="430"/>
      <c r="E72" s="73">
        <v>3</v>
      </c>
      <c r="F72" s="200">
        <v>0</v>
      </c>
      <c r="G72" s="63"/>
      <c r="H72" s="483"/>
      <c r="I72" s="430"/>
      <c r="J72" s="73">
        <v>3</v>
      </c>
      <c r="K72" s="200">
        <v>18.795000000000002</v>
      </c>
      <c r="L72" s="63"/>
      <c r="M72" s="43"/>
      <c r="N72" s="430"/>
      <c r="O72" s="73">
        <v>3</v>
      </c>
      <c r="P72" s="200">
        <v>1.5389999999999999</v>
      </c>
      <c r="Q72" s="63"/>
      <c r="R72" s="483"/>
      <c r="S72" s="430"/>
      <c r="T72" s="73">
        <v>3</v>
      </c>
      <c r="U72" s="200">
        <v>20.327000000000002</v>
      </c>
      <c r="V72" s="63"/>
      <c r="W72" s="42"/>
      <c r="X72" s="42"/>
      <c r="Y72" s="5" t="s">
        <v>346</v>
      </c>
      <c r="Z72" s="13">
        <v>7.673</v>
      </c>
      <c r="AA72" s="13" t="s">
        <v>199</v>
      </c>
      <c r="AB72" s="13" t="s">
        <v>13</v>
      </c>
      <c r="AC72" s="13" t="s">
        <v>30</v>
      </c>
      <c r="AD72" s="13">
        <v>4.4999999999999998E-2</v>
      </c>
      <c r="AE72" s="6" t="s">
        <v>67</v>
      </c>
      <c r="AG72" s="1"/>
      <c r="AI72" s="42"/>
    </row>
    <row r="73" spans="1:35" ht="18" customHeight="1">
      <c r="A73" s="42"/>
      <c r="B73" s="42"/>
      <c r="C73" s="42"/>
      <c r="D73" s="428" t="s">
        <v>507</v>
      </c>
      <c r="E73" s="73">
        <v>1</v>
      </c>
      <c r="F73" s="200">
        <v>3.1819999999999999</v>
      </c>
      <c r="G73" s="83">
        <f>AVERAGE(F73:F75)</f>
        <v>2.6556666666666668</v>
      </c>
      <c r="H73" s="483"/>
      <c r="I73" s="428" t="s">
        <v>436</v>
      </c>
      <c r="J73" s="73">
        <v>1</v>
      </c>
      <c r="K73" s="200">
        <v>3.1240000000000001</v>
      </c>
      <c r="L73" s="83">
        <f>AVERAGE(K73:K75)</f>
        <v>5.8739999999999997</v>
      </c>
      <c r="M73" s="43"/>
      <c r="N73" s="428" t="s">
        <v>507</v>
      </c>
      <c r="O73" s="73">
        <v>1</v>
      </c>
      <c r="P73" s="200">
        <v>1.016</v>
      </c>
      <c r="Q73" s="83">
        <f>AVERAGE(P73:P75)</f>
        <v>1.7510000000000001</v>
      </c>
      <c r="R73" s="483"/>
      <c r="S73" s="428" t="s">
        <v>436</v>
      </c>
      <c r="T73" s="73">
        <v>1</v>
      </c>
      <c r="U73" s="200">
        <v>14.303000000000001</v>
      </c>
      <c r="V73" s="83">
        <f>AVERAGE(U73:U75)</f>
        <v>21.952666666666669</v>
      </c>
      <c r="W73" s="42"/>
      <c r="X73" s="42"/>
      <c r="Y73" s="5" t="s">
        <v>347</v>
      </c>
      <c r="Z73" s="13">
        <v>-9.7260000000000009</v>
      </c>
      <c r="AA73" s="13" t="s">
        <v>152</v>
      </c>
      <c r="AB73" s="13" t="s">
        <v>13</v>
      </c>
      <c r="AC73" s="13" t="s">
        <v>26</v>
      </c>
      <c r="AD73" s="13">
        <v>0.01</v>
      </c>
      <c r="AE73" s="6" t="s">
        <v>69</v>
      </c>
      <c r="AG73" s="1"/>
      <c r="AI73" s="42"/>
    </row>
    <row r="74" spans="1:35" ht="18" customHeight="1">
      <c r="A74" s="42"/>
      <c r="B74" s="42"/>
      <c r="C74" s="42"/>
      <c r="D74" s="429"/>
      <c r="E74" s="73">
        <v>2</v>
      </c>
      <c r="F74" s="200">
        <v>1.9670000000000001</v>
      </c>
      <c r="G74" s="63"/>
      <c r="H74" s="483"/>
      <c r="I74" s="429"/>
      <c r="J74" s="73">
        <v>2</v>
      </c>
      <c r="K74" s="200">
        <v>10.332000000000001</v>
      </c>
      <c r="L74" s="83"/>
      <c r="M74" s="43"/>
      <c r="N74" s="429"/>
      <c r="O74" s="73">
        <v>2</v>
      </c>
      <c r="P74" s="200">
        <v>3.4489999999999998</v>
      </c>
      <c r="Q74" s="63"/>
      <c r="R74" s="483"/>
      <c r="S74" s="429"/>
      <c r="T74" s="73">
        <v>2</v>
      </c>
      <c r="U74" s="200">
        <v>36.137</v>
      </c>
      <c r="V74" s="83"/>
      <c r="W74" s="42"/>
      <c r="X74" s="42"/>
      <c r="Y74" s="7" t="s">
        <v>348</v>
      </c>
      <c r="Z74" s="37">
        <v>-17.399999999999999</v>
      </c>
      <c r="AA74" s="37" t="s">
        <v>153</v>
      </c>
      <c r="AB74" s="37" t="s">
        <v>13</v>
      </c>
      <c r="AC74" s="37" t="s">
        <v>11</v>
      </c>
      <c r="AD74" s="37" t="s">
        <v>9</v>
      </c>
      <c r="AE74" s="8" t="s">
        <v>71</v>
      </c>
      <c r="AG74" s="1"/>
      <c r="AI74" s="42"/>
    </row>
    <row r="75" spans="1:35" ht="18" customHeight="1">
      <c r="A75" s="42"/>
      <c r="B75" s="42"/>
      <c r="C75" s="42"/>
      <c r="D75" s="430"/>
      <c r="E75" s="73">
        <v>3</v>
      </c>
      <c r="F75" s="200">
        <v>2.8180000000000001</v>
      </c>
      <c r="G75" s="63"/>
      <c r="H75" s="483"/>
      <c r="I75" s="430"/>
      <c r="J75" s="73">
        <v>3</v>
      </c>
      <c r="K75" s="200">
        <v>4.1660000000000004</v>
      </c>
      <c r="L75" s="63"/>
      <c r="M75" s="43"/>
      <c r="N75" s="430"/>
      <c r="O75" s="73">
        <v>3</v>
      </c>
      <c r="P75" s="200">
        <v>0.78800000000000003</v>
      </c>
      <c r="Q75" s="63"/>
      <c r="R75" s="483"/>
      <c r="S75" s="430"/>
      <c r="T75" s="73">
        <v>3</v>
      </c>
      <c r="U75" s="200">
        <v>15.417999999999999</v>
      </c>
      <c r="V75" s="63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 ht="18" customHeight="1">
      <c r="A76" s="42"/>
      <c r="B76" s="42"/>
      <c r="C76" s="42"/>
      <c r="D76" s="428" t="s">
        <v>509</v>
      </c>
      <c r="E76" s="73">
        <v>1</v>
      </c>
      <c r="F76" s="200">
        <v>0.39100000000000001</v>
      </c>
      <c r="G76" s="83">
        <f>AVERAGE(F76:F78)</f>
        <v>0.59500000000000008</v>
      </c>
      <c r="H76" s="483"/>
      <c r="I76" s="428" t="s">
        <v>437</v>
      </c>
      <c r="J76" s="73">
        <v>1</v>
      </c>
      <c r="K76" s="200">
        <v>13.622999999999999</v>
      </c>
      <c r="L76" s="83">
        <f>AVERAGE(K76:K78)</f>
        <v>8.2200000000000006</v>
      </c>
      <c r="M76" s="43"/>
      <c r="N76" s="428" t="s">
        <v>509</v>
      </c>
      <c r="O76" s="73">
        <v>1</v>
      </c>
      <c r="P76" s="200">
        <v>2.665</v>
      </c>
      <c r="Q76" s="83">
        <f>AVERAGE(P76:P78)</f>
        <v>1.914666666666667</v>
      </c>
      <c r="R76" s="483"/>
      <c r="S76" s="428" t="s">
        <v>437</v>
      </c>
      <c r="T76" s="73">
        <v>1</v>
      </c>
      <c r="U76" s="200">
        <v>24.632000000000001</v>
      </c>
      <c r="V76" s="83">
        <f>AVERAGE(U76:U78)</f>
        <v>18.837000000000003</v>
      </c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 ht="18" customHeight="1">
      <c r="A77" s="42"/>
      <c r="B77" s="42"/>
      <c r="C77" s="42"/>
      <c r="D77" s="429"/>
      <c r="E77" s="73">
        <v>2</v>
      </c>
      <c r="F77" s="200">
        <v>0.92300000000000004</v>
      </c>
      <c r="G77" s="63"/>
      <c r="H77" s="483"/>
      <c r="I77" s="429"/>
      <c r="J77" s="73">
        <v>2</v>
      </c>
      <c r="K77" s="200">
        <v>4.702</v>
      </c>
      <c r="L77" s="63"/>
      <c r="M77" s="43"/>
      <c r="N77" s="429"/>
      <c r="O77" s="73">
        <v>2</v>
      </c>
      <c r="P77" s="200">
        <v>2.1030000000000002</v>
      </c>
      <c r="Q77" s="63"/>
      <c r="R77" s="483"/>
      <c r="S77" s="429"/>
      <c r="T77" s="73">
        <v>2</v>
      </c>
      <c r="U77" s="200">
        <v>20.512</v>
      </c>
      <c r="V77" s="63"/>
      <c r="W77" s="42"/>
      <c r="X77" s="42"/>
      <c r="Y77" s="42"/>
      <c r="AB77" s="42"/>
      <c r="AC77" s="42"/>
      <c r="AD77" s="42"/>
      <c r="AE77" s="42"/>
      <c r="AF77" s="42"/>
      <c r="AG77" s="42"/>
      <c r="AH77" s="42"/>
      <c r="AI77" s="42"/>
    </row>
    <row r="78" spans="1:35" ht="18" customHeight="1">
      <c r="A78" s="42"/>
      <c r="B78" s="42"/>
      <c r="C78" s="42"/>
      <c r="D78" s="430"/>
      <c r="E78" s="73">
        <v>3</v>
      </c>
      <c r="F78" s="200">
        <v>0.47099999999999997</v>
      </c>
      <c r="G78" s="63"/>
      <c r="H78" s="483"/>
      <c r="I78" s="430"/>
      <c r="J78" s="73">
        <v>3</v>
      </c>
      <c r="K78" s="200">
        <v>6.335</v>
      </c>
      <c r="L78" s="63"/>
      <c r="M78" s="43"/>
      <c r="N78" s="430"/>
      <c r="O78" s="73">
        <v>3</v>
      </c>
      <c r="P78" s="200">
        <v>0.97599999999999998</v>
      </c>
      <c r="Q78" s="63"/>
      <c r="R78" s="483"/>
      <c r="S78" s="430"/>
      <c r="T78" s="73">
        <v>3</v>
      </c>
      <c r="U78" s="200">
        <v>11.367000000000001</v>
      </c>
      <c r="V78" s="63"/>
      <c r="W78" s="42"/>
      <c r="X78" s="42"/>
      <c r="AB78" s="42"/>
      <c r="AC78" s="42"/>
      <c r="AD78" s="42"/>
      <c r="AE78" s="42"/>
      <c r="AF78" s="42"/>
      <c r="AG78" s="42"/>
      <c r="AH78" s="42"/>
      <c r="AI78" s="42"/>
    </row>
    <row r="79" spans="1:35" ht="18" customHeight="1">
      <c r="A79" s="42"/>
      <c r="B79" s="42"/>
      <c r="C79" s="42"/>
      <c r="D79" s="166"/>
      <c r="E79" s="167"/>
      <c r="F79" s="211"/>
      <c r="G79" s="236"/>
      <c r="H79" s="483"/>
      <c r="I79" s="166"/>
      <c r="J79" s="236"/>
      <c r="K79" s="211"/>
      <c r="L79" s="236"/>
      <c r="M79" s="43"/>
      <c r="N79" s="166"/>
      <c r="O79" s="237"/>
      <c r="P79" s="211"/>
      <c r="Q79" s="236"/>
      <c r="R79" s="483"/>
      <c r="S79" s="166"/>
      <c r="T79" s="236"/>
      <c r="U79" s="211"/>
      <c r="V79" s="236"/>
      <c r="W79" s="42"/>
      <c r="X79" s="149"/>
      <c r="AB79" s="42"/>
      <c r="AC79" s="42"/>
      <c r="AD79" s="42"/>
      <c r="AE79" s="42"/>
      <c r="AF79" s="42"/>
      <c r="AG79" s="42"/>
      <c r="AH79" s="42"/>
      <c r="AI79" s="42"/>
    </row>
    <row r="80" spans="1:35" s="159" customFormat="1" ht="18" customHeight="1">
      <c r="A80" s="149"/>
      <c r="B80" s="149"/>
      <c r="C80" s="149"/>
      <c r="D80" s="20"/>
      <c r="E80" s="20"/>
      <c r="F80" s="237"/>
      <c r="G80" s="237"/>
      <c r="H80" s="483"/>
      <c r="I80" s="241"/>
      <c r="J80" s="237"/>
      <c r="K80" s="237"/>
      <c r="L80" s="237"/>
      <c r="M80" s="265"/>
      <c r="N80" s="237"/>
      <c r="O80" s="237"/>
      <c r="P80" s="237"/>
      <c r="Q80" s="237"/>
      <c r="R80" s="483"/>
      <c r="S80" s="241"/>
      <c r="T80" s="237"/>
      <c r="U80" s="237"/>
      <c r="V80" s="237"/>
      <c r="W80" s="149"/>
      <c r="X80" s="149"/>
      <c r="AA80" s="149"/>
      <c r="AB80" s="149"/>
      <c r="AC80" s="149"/>
      <c r="AD80" s="149"/>
      <c r="AE80" s="149"/>
      <c r="AF80" s="149"/>
      <c r="AG80" s="149"/>
      <c r="AH80" s="149"/>
      <c r="AI80" s="149"/>
    </row>
    <row r="81" spans="1:35" ht="18" customHeight="1">
      <c r="A81" s="42"/>
      <c r="B81" s="130"/>
      <c r="C81" s="130"/>
      <c r="D81" s="504" t="s">
        <v>324</v>
      </c>
      <c r="E81" s="504"/>
      <c r="F81" s="504"/>
      <c r="G81" s="504"/>
      <c r="H81" s="168"/>
      <c r="I81" s="168"/>
      <c r="J81" s="168"/>
      <c r="K81" s="130"/>
      <c r="L81" s="38"/>
      <c r="M81" s="38"/>
      <c r="N81" s="38"/>
      <c r="O81" s="38"/>
      <c r="P81" s="38"/>
      <c r="Q81" s="38"/>
      <c r="R81" s="38"/>
      <c r="S81" s="130"/>
      <c r="T81" s="130"/>
      <c r="U81" s="274" t="s">
        <v>608</v>
      </c>
      <c r="X81" s="159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:35" ht="18" customHeight="1">
      <c r="A82" s="42"/>
      <c r="B82" s="130"/>
      <c r="C82" s="130"/>
      <c r="D82" s="164"/>
      <c r="E82" s="481" t="s">
        <v>44</v>
      </c>
      <c r="F82" s="481"/>
      <c r="G82" s="481" t="s">
        <v>45</v>
      </c>
      <c r="H82" s="481"/>
      <c r="I82" s="481" t="s">
        <v>46</v>
      </c>
      <c r="J82" s="481"/>
      <c r="K82" s="130"/>
      <c r="L82" s="169"/>
      <c r="M82" s="481" t="s">
        <v>44</v>
      </c>
      <c r="N82" s="481"/>
      <c r="O82" s="481" t="s">
        <v>45</v>
      </c>
      <c r="P82" s="481"/>
      <c r="Q82" s="481" t="s">
        <v>46</v>
      </c>
      <c r="R82" s="481"/>
      <c r="S82" s="130"/>
      <c r="T82" s="130"/>
      <c r="U82" s="221" t="s">
        <v>4</v>
      </c>
      <c r="V82" s="12" t="s">
        <v>609</v>
      </c>
      <c r="W82" s="39"/>
      <c r="X82" s="149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1:35" ht="18" customHeight="1">
      <c r="A83" s="42"/>
      <c r="B83" s="130"/>
      <c r="C83" s="130"/>
      <c r="D83" s="27"/>
      <c r="E83" s="170" t="s">
        <v>243</v>
      </c>
      <c r="F83" s="170" t="s">
        <v>244</v>
      </c>
      <c r="G83" s="170" t="s">
        <v>243</v>
      </c>
      <c r="H83" s="170" t="s">
        <v>244</v>
      </c>
      <c r="I83" s="170" t="s">
        <v>243</v>
      </c>
      <c r="J83" s="170" t="s">
        <v>244</v>
      </c>
      <c r="K83" s="130"/>
      <c r="L83" s="169"/>
      <c r="M83" s="170" t="s">
        <v>243</v>
      </c>
      <c r="N83" s="170" t="s">
        <v>244</v>
      </c>
      <c r="O83" s="170" t="s">
        <v>243</v>
      </c>
      <c r="P83" s="170" t="s">
        <v>244</v>
      </c>
      <c r="Q83" s="170" t="s">
        <v>243</v>
      </c>
      <c r="R83" s="170" t="s">
        <v>244</v>
      </c>
      <c r="S83" s="130"/>
      <c r="T83" s="130"/>
      <c r="U83" s="222"/>
      <c r="V83" s="223"/>
      <c r="W83" s="40"/>
      <c r="X83" s="149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ht="18" customHeight="1">
      <c r="A84" s="42"/>
      <c r="B84" s="130"/>
      <c r="C84" s="130"/>
      <c r="D84" s="27"/>
      <c r="E84" s="27"/>
      <c r="F84" s="27"/>
      <c r="G84" s="27"/>
      <c r="H84" s="27"/>
      <c r="I84" s="27"/>
      <c r="J84" s="27"/>
      <c r="K84" s="130"/>
      <c r="L84" s="29" t="s">
        <v>41</v>
      </c>
      <c r="M84" s="44">
        <v>14.151999999999999</v>
      </c>
      <c r="N84" s="44">
        <v>14.064</v>
      </c>
      <c r="O84" s="44">
        <v>13.941999999999998</v>
      </c>
      <c r="P84" s="44">
        <v>13.765000000000001</v>
      </c>
      <c r="Q84" s="44">
        <v>14.398</v>
      </c>
      <c r="R84" s="44">
        <v>14.203999999999999</v>
      </c>
      <c r="S84" s="130"/>
      <c r="T84" s="130"/>
      <c r="U84" s="222" t="s">
        <v>5</v>
      </c>
      <c r="V84" s="223" t="s">
        <v>336</v>
      </c>
      <c r="W84" s="40"/>
      <c r="X84" s="149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1:35" ht="18" customHeight="1">
      <c r="A85" s="42"/>
      <c r="B85" s="130"/>
      <c r="C85" s="130"/>
      <c r="D85" s="26" t="s">
        <v>41</v>
      </c>
      <c r="E85" s="32">
        <v>14.114000000000001</v>
      </c>
      <c r="F85" s="27">
        <v>14.257</v>
      </c>
      <c r="G85" s="32">
        <v>14.331</v>
      </c>
      <c r="H85" s="27">
        <v>13.9</v>
      </c>
      <c r="I85" s="32">
        <v>13.984</v>
      </c>
      <c r="J85" s="27">
        <v>14.587</v>
      </c>
      <c r="K85" s="130"/>
      <c r="L85" s="30"/>
      <c r="M85" s="30">
        <v>14.073</v>
      </c>
      <c r="N85" s="30">
        <v>14.454000000000001</v>
      </c>
      <c r="O85" s="30">
        <v>14.723000000000001</v>
      </c>
      <c r="P85" s="30">
        <v>14.035</v>
      </c>
      <c r="Q85" s="30">
        <v>13.573</v>
      </c>
      <c r="R85" s="44">
        <v>14.972</v>
      </c>
      <c r="S85" s="130"/>
      <c r="T85" s="130"/>
      <c r="U85" s="222" t="s">
        <v>6</v>
      </c>
      <c r="V85" s="223" t="s">
        <v>6</v>
      </c>
      <c r="W85" s="40"/>
      <c r="X85" s="149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ht="18" customHeight="1">
      <c r="A86" s="42"/>
      <c r="B86" s="130"/>
      <c r="C86" s="130"/>
      <c r="D86" s="26" t="s">
        <v>154</v>
      </c>
      <c r="E86" s="27">
        <v>16.931000000000001</v>
      </c>
      <c r="F86" s="27">
        <v>18.579999999999998</v>
      </c>
      <c r="G86" s="27">
        <v>16.132000000000001</v>
      </c>
      <c r="H86" s="27">
        <v>18.196000000000002</v>
      </c>
      <c r="I86" s="27">
        <v>16.196999999999999</v>
      </c>
      <c r="J86" s="27">
        <v>18.739000000000001</v>
      </c>
      <c r="K86" s="130"/>
      <c r="L86" s="30" t="s">
        <v>43</v>
      </c>
      <c r="M86" s="30">
        <f>AVERAGE(M84:M85)</f>
        <v>14.112500000000001</v>
      </c>
      <c r="N86" s="30">
        <f t="shared" ref="N86:R86" si="0">AVERAGE(N84:N85)</f>
        <v>14.259</v>
      </c>
      <c r="O86" s="30">
        <f t="shared" si="0"/>
        <v>14.3325</v>
      </c>
      <c r="P86" s="30">
        <f t="shared" si="0"/>
        <v>13.9</v>
      </c>
      <c r="Q86" s="30">
        <f t="shared" si="0"/>
        <v>13.9855</v>
      </c>
      <c r="R86" s="30">
        <f t="shared" si="0"/>
        <v>14.587999999999999</v>
      </c>
      <c r="S86" s="130"/>
      <c r="T86" s="130"/>
      <c r="U86" s="222" t="s">
        <v>7</v>
      </c>
      <c r="V86" s="223" t="s">
        <v>337</v>
      </c>
      <c r="W86" s="40"/>
      <c r="X86" s="149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1:35" ht="18" customHeight="1">
      <c r="A87" s="42"/>
      <c r="B87" s="130"/>
      <c r="C87" s="130"/>
      <c r="D87" s="31"/>
      <c r="E87" s="27"/>
      <c r="F87" s="27"/>
      <c r="G87" s="27"/>
      <c r="H87" s="27"/>
      <c r="I87" s="27"/>
      <c r="J87" s="27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222"/>
      <c r="V87" s="223"/>
      <c r="W87" s="40"/>
      <c r="X87" s="149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ht="18" customHeight="1">
      <c r="A88" s="42"/>
      <c r="B88" s="130"/>
      <c r="C88" s="130"/>
      <c r="D88" s="26" t="s">
        <v>33</v>
      </c>
      <c r="E88" s="32">
        <f>E86-E85</f>
        <v>2.8170000000000002</v>
      </c>
      <c r="F88" s="32">
        <f>F86-F85</f>
        <v>4.3229999999999986</v>
      </c>
      <c r="G88" s="32">
        <f t="shared" ref="G88:J90" si="1">G86-G85</f>
        <v>1.8010000000000019</v>
      </c>
      <c r="H88" s="32">
        <f t="shared" si="1"/>
        <v>4.2960000000000012</v>
      </c>
      <c r="I88" s="32">
        <f t="shared" si="1"/>
        <v>2.2129999999999992</v>
      </c>
      <c r="J88" s="32">
        <f t="shared" si="1"/>
        <v>4.152000000000001</v>
      </c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222" t="s">
        <v>227</v>
      </c>
      <c r="V88" s="223"/>
      <c r="W88" s="40"/>
      <c r="X88" s="149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1:35" ht="18" customHeight="1">
      <c r="A89" s="42"/>
      <c r="B89" s="130"/>
      <c r="C89" s="130"/>
      <c r="D89" s="31"/>
      <c r="E89" s="27"/>
      <c r="F89" s="27"/>
      <c r="G89" s="27"/>
      <c r="H89" s="27"/>
      <c r="I89" s="27"/>
      <c r="J89" s="27"/>
      <c r="K89" s="130"/>
      <c r="L89" s="171"/>
      <c r="M89" s="164" t="s">
        <v>44</v>
      </c>
      <c r="N89" s="164"/>
      <c r="O89" s="164" t="s">
        <v>45</v>
      </c>
      <c r="P89" s="164"/>
      <c r="Q89" s="164" t="s">
        <v>46</v>
      </c>
      <c r="R89" s="164"/>
      <c r="S89" s="130"/>
      <c r="T89" s="130"/>
      <c r="U89" s="222" t="s">
        <v>8</v>
      </c>
      <c r="V89" s="223">
        <v>0.02</v>
      </c>
      <c r="W89" s="40"/>
      <c r="X89" s="149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ht="18" customHeight="1">
      <c r="A90" s="42"/>
      <c r="B90" s="130"/>
      <c r="C90" s="130"/>
      <c r="D90" s="26" t="s">
        <v>34</v>
      </c>
      <c r="E90" s="32">
        <f>E88-E87</f>
        <v>2.8170000000000002</v>
      </c>
      <c r="F90" s="32"/>
      <c r="G90" s="32">
        <f t="shared" si="1"/>
        <v>1.8010000000000019</v>
      </c>
      <c r="H90" s="32"/>
      <c r="I90" s="32">
        <f t="shared" si="1"/>
        <v>2.2129999999999992</v>
      </c>
      <c r="J90" s="32"/>
      <c r="K90" s="130"/>
      <c r="L90" s="171"/>
      <c r="M90" s="170" t="s">
        <v>243</v>
      </c>
      <c r="N90" s="170" t="s">
        <v>244</v>
      </c>
      <c r="O90" s="170" t="s">
        <v>243</v>
      </c>
      <c r="P90" s="170" t="s">
        <v>244</v>
      </c>
      <c r="Q90" s="170" t="s">
        <v>243</v>
      </c>
      <c r="R90" s="170" t="s">
        <v>244</v>
      </c>
      <c r="S90" s="130"/>
      <c r="T90" s="130"/>
      <c r="U90" s="222" t="s">
        <v>10</v>
      </c>
      <c r="V90" s="223" t="s">
        <v>30</v>
      </c>
      <c r="W90" s="40"/>
      <c r="X90" s="149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1:35" ht="18" customHeight="1">
      <c r="A91" s="42"/>
      <c r="B91" s="130"/>
      <c r="C91" s="130"/>
      <c r="D91" s="26" t="s">
        <v>35</v>
      </c>
      <c r="E91" s="35">
        <f>E88-$E$90</f>
        <v>0</v>
      </c>
      <c r="F91" s="35">
        <f>F88-$E$90</f>
        <v>1.5059999999999985</v>
      </c>
      <c r="G91" s="35">
        <f>G88-$G$90</f>
        <v>0</v>
      </c>
      <c r="H91" s="35">
        <f>H88-$G$90</f>
        <v>2.4949999999999992</v>
      </c>
      <c r="I91" s="35">
        <f>I88-$I$90</f>
        <v>0</v>
      </c>
      <c r="J91" s="35">
        <f>J88-$I$90</f>
        <v>1.9390000000000018</v>
      </c>
      <c r="K91" s="130"/>
      <c r="L91" s="29" t="s">
        <v>154</v>
      </c>
      <c r="M91" s="44">
        <v>17.692</v>
      </c>
      <c r="N91" s="44">
        <v>18.643000000000001</v>
      </c>
      <c r="O91" s="44">
        <v>15.843999999999999</v>
      </c>
      <c r="P91" s="44">
        <v>18.483000000000001</v>
      </c>
      <c r="Q91" s="44">
        <v>15.828000000000003</v>
      </c>
      <c r="R91" s="44">
        <v>18.384</v>
      </c>
      <c r="S91" s="130"/>
      <c r="T91" s="130"/>
      <c r="U91" s="222" t="s">
        <v>12</v>
      </c>
      <c r="V91" s="223" t="s">
        <v>13</v>
      </c>
      <c r="W91" s="40"/>
      <c r="X91" s="149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1:35" ht="18" customHeight="1">
      <c r="A92" s="42"/>
      <c r="B92" s="130"/>
      <c r="C92" s="130"/>
      <c r="D92" s="31"/>
      <c r="E92" s="33"/>
      <c r="F92" s="33"/>
      <c r="G92" s="33"/>
      <c r="H92" s="33"/>
      <c r="I92" s="33"/>
      <c r="J92" s="33"/>
      <c r="K92" s="130"/>
      <c r="L92" s="30"/>
      <c r="M92" s="30">
        <v>16.172999999999998</v>
      </c>
      <c r="N92" s="30">
        <v>18.516999999999999</v>
      </c>
      <c r="O92" s="30">
        <v>16.420999999999999</v>
      </c>
      <c r="P92" s="30">
        <v>17.914999999999999</v>
      </c>
      <c r="Q92" s="30">
        <v>16.574000000000002</v>
      </c>
      <c r="R92" s="44">
        <v>19.096</v>
      </c>
      <c r="S92" s="130"/>
      <c r="T92" s="130"/>
      <c r="U92" s="222" t="s">
        <v>14</v>
      </c>
      <c r="V92" s="223" t="s">
        <v>15</v>
      </c>
      <c r="W92" s="40"/>
      <c r="X92" s="149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ht="18" customHeight="1">
      <c r="A93" s="42"/>
      <c r="B93" s="130"/>
      <c r="C93" s="130"/>
      <c r="D93" s="26" t="s">
        <v>36</v>
      </c>
      <c r="E93" s="336">
        <f>2^(-E91)</f>
        <v>1</v>
      </c>
      <c r="F93" s="336">
        <f>2^(-F91)</f>
        <v>0.35208605672802062</v>
      </c>
      <c r="G93" s="336">
        <f t="shared" ref="G93:J93" si="2">2^(-G91)</f>
        <v>1</v>
      </c>
      <c r="H93" s="336">
        <f>2^(-H91)</f>
        <v>0.17739041952504792</v>
      </c>
      <c r="I93" s="336">
        <f t="shared" si="2"/>
        <v>1</v>
      </c>
      <c r="J93" s="336">
        <f t="shared" si="2"/>
        <v>0.26079714838246426</v>
      </c>
      <c r="K93" s="130"/>
      <c r="L93" s="30" t="s">
        <v>43</v>
      </c>
      <c r="M93" s="30">
        <f>AVERAGE(M91:M92)</f>
        <v>16.932499999999997</v>
      </c>
      <c r="N93" s="30">
        <f>AVERAGE(N91:N92)</f>
        <v>18.579999999999998</v>
      </c>
      <c r="O93" s="30">
        <f t="shared" ref="O93:R93" si="3">AVERAGE(O91:O92)</f>
        <v>16.1325</v>
      </c>
      <c r="P93" s="30">
        <f>AVERAGE(P91:P92)</f>
        <v>18.198999999999998</v>
      </c>
      <c r="Q93" s="30">
        <f t="shared" si="3"/>
        <v>16.201000000000001</v>
      </c>
      <c r="R93" s="30">
        <f t="shared" si="3"/>
        <v>18.740000000000002</v>
      </c>
      <c r="S93" s="130"/>
      <c r="T93" s="130"/>
      <c r="U93" s="222" t="s">
        <v>228</v>
      </c>
      <c r="V93" s="223" t="s">
        <v>284</v>
      </c>
      <c r="W93" s="40"/>
      <c r="X93" s="149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1:35" ht="18" customHeight="1">
      <c r="A94" s="42"/>
      <c r="B94" s="130"/>
      <c r="C94" s="130"/>
      <c r="D94" s="123"/>
      <c r="E94" s="120"/>
      <c r="F94" s="120"/>
      <c r="G94" s="120"/>
      <c r="H94" s="120"/>
      <c r="I94" s="120"/>
      <c r="J94" s="120"/>
      <c r="K94" s="130"/>
      <c r="L94" s="122"/>
      <c r="M94" s="122"/>
      <c r="N94" s="122"/>
      <c r="O94" s="122"/>
      <c r="P94" s="122"/>
      <c r="Q94" s="122"/>
      <c r="R94" s="122"/>
      <c r="S94" s="130"/>
      <c r="T94" s="130"/>
      <c r="U94" s="222"/>
      <c r="V94" s="223"/>
      <c r="W94" s="40"/>
      <c r="X94" s="149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1:35" ht="18" customHeight="1">
      <c r="A95" s="42"/>
      <c r="B95" s="130"/>
      <c r="C95" s="130"/>
      <c r="D95" s="123"/>
      <c r="E95" s="120"/>
      <c r="F95" s="120"/>
      <c r="G95" s="120"/>
      <c r="H95" s="120"/>
      <c r="I95" s="120"/>
      <c r="J95" s="120"/>
      <c r="K95" s="130"/>
      <c r="L95" s="122"/>
      <c r="M95" s="122"/>
      <c r="N95" s="122"/>
      <c r="O95" s="122"/>
      <c r="P95" s="122"/>
      <c r="Q95" s="122"/>
      <c r="R95" s="122"/>
      <c r="S95" s="130"/>
      <c r="T95" s="130"/>
      <c r="U95" s="222" t="s">
        <v>19</v>
      </c>
      <c r="V95" s="223"/>
      <c r="W95" s="40"/>
      <c r="X95" s="149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  <row r="96" spans="1:35" ht="18" customHeight="1">
      <c r="A96" s="42"/>
      <c r="B96" s="130"/>
      <c r="C96" s="130"/>
      <c r="D96" s="123"/>
      <c r="E96" s="120"/>
      <c r="F96" s="120"/>
      <c r="G96" s="120"/>
      <c r="H96" s="120"/>
      <c r="I96" s="120"/>
      <c r="J96" s="120"/>
      <c r="K96" s="130"/>
      <c r="L96" s="122"/>
      <c r="M96" s="122"/>
      <c r="N96" s="122"/>
      <c r="O96" s="122"/>
      <c r="P96" s="122"/>
      <c r="Q96" s="122"/>
      <c r="R96" s="122"/>
      <c r="S96" s="130"/>
      <c r="T96" s="130"/>
      <c r="U96" s="222" t="s">
        <v>20</v>
      </c>
      <c r="V96" s="223">
        <v>0</v>
      </c>
      <c r="W96" s="40"/>
      <c r="X96" s="149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</row>
    <row r="97" spans="1:35" ht="18" customHeight="1">
      <c r="A97" s="42"/>
      <c r="B97" s="130"/>
      <c r="C97" s="130"/>
      <c r="D97" s="123"/>
      <c r="E97" s="120"/>
      <c r="F97" s="120"/>
      <c r="G97" s="120"/>
      <c r="H97" s="120"/>
      <c r="I97" s="120"/>
      <c r="J97" s="120"/>
      <c r="K97" s="130"/>
      <c r="L97" s="122"/>
      <c r="M97" s="122"/>
      <c r="N97" s="122"/>
      <c r="O97" s="122"/>
      <c r="P97" s="122"/>
      <c r="Q97" s="122"/>
      <c r="R97" s="122"/>
      <c r="S97" s="130"/>
      <c r="T97" s="130"/>
      <c r="U97" s="222" t="s">
        <v>21</v>
      </c>
      <c r="V97" s="223">
        <v>1.9770000000000001</v>
      </c>
      <c r="W97" s="40"/>
      <c r="X97" s="149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</row>
    <row r="98" spans="1:35" ht="18" customHeight="1">
      <c r="A98" s="42"/>
      <c r="B98" s="130"/>
      <c r="C98" s="130"/>
      <c r="D98" s="123"/>
      <c r="E98" s="120"/>
      <c r="F98" s="120"/>
      <c r="G98" s="120"/>
      <c r="H98" s="120"/>
      <c r="I98" s="120"/>
      <c r="J98" s="120"/>
      <c r="K98" s="130"/>
      <c r="L98" s="122"/>
      <c r="M98" s="122"/>
      <c r="N98" s="122"/>
      <c r="O98" s="122"/>
      <c r="P98" s="122"/>
      <c r="Q98" s="122"/>
      <c r="R98" s="122"/>
      <c r="S98" s="130"/>
      <c r="T98" s="130"/>
      <c r="U98" s="222" t="s">
        <v>22</v>
      </c>
      <c r="V98" s="223" t="s">
        <v>285</v>
      </c>
      <c r="W98" s="40"/>
      <c r="X98" s="149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</row>
    <row r="99" spans="1:35" ht="18" customHeight="1">
      <c r="A99" s="42"/>
      <c r="B99" s="130"/>
      <c r="C99" s="130"/>
      <c r="D99" s="123"/>
      <c r="E99" s="120"/>
      <c r="F99" s="120"/>
      <c r="G99" s="120"/>
      <c r="H99" s="120"/>
      <c r="I99" s="120"/>
      <c r="J99" s="120"/>
      <c r="K99" s="130"/>
      <c r="L99" s="122"/>
      <c r="M99" s="122"/>
      <c r="N99" s="122"/>
      <c r="O99" s="122"/>
      <c r="P99" s="122"/>
      <c r="Q99" s="122"/>
      <c r="R99" s="122"/>
      <c r="S99" s="130"/>
      <c r="T99" s="130"/>
      <c r="U99" s="222" t="s">
        <v>23</v>
      </c>
      <c r="V99" s="223" t="s">
        <v>286</v>
      </c>
      <c r="W99" s="40"/>
      <c r="X99" s="149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</row>
    <row r="100" spans="1:35" ht="18" customHeight="1">
      <c r="A100" s="42"/>
      <c r="B100" s="130"/>
      <c r="C100" s="130"/>
      <c r="D100" s="123"/>
      <c r="E100" s="120"/>
      <c r="F100" s="120"/>
      <c r="G100" s="120"/>
      <c r="H100" s="120"/>
      <c r="I100" s="120"/>
      <c r="J100" s="120"/>
      <c r="K100" s="130"/>
      <c r="L100" s="122"/>
      <c r="M100" s="122"/>
      <c r="N100" s="122"/>
      <c r="O100" s="122"/>
      <c r="P100" s="122"/>
      <c r="Q100" s="122"/>
      <c r="R100" s="122"/>
      <c r="S100" s="130"/>
      <c r="T100" s="130"/>
      <c r="U100" s="222" t="s">
        <v>24</v>
      </c>
      <c r="V100" s="223">
        <v>0.96130000000000004</v>
      </c>
      <c r="W100" s="40"/>
      <c r="X100" s="149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ht="18" customHeight="1">
      <c r="A101" s="42"/>
      <c r="B101" s="130"/>
      <c r="C101" s="130"/>
      <c r="D101" s="123"/>
      <c r="E101" s="120"/>
      <c r="F101" s="120"/>
      <c r="G101" s="120"/>
      <c r="H101" s="120"/>
      <c r="I101" s="120"/>
      <c r="J101" s="120"/>
      <c r="K101" s="130"/>
      <c r="L101" s="122"/>
      <c r="M101" s="122"/>
      <c r="N101" s="122"/>
      <c r="O101" s="122"/>
      <c r="P101" s="122"/>
      <c r="Q101" s="122"/>
      <c r="R101" s="122"/>
      <c r="S101" s="130"/>
      <c r="T101" s="130"/>
      <c r="U101" s="222"/>
      <c r="V101" s="223"/>
      <c r="W101" s="40"/>
      <c r="X101" s="149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1:35" ht="18" customHeight="1">
      <c r="A102" s="42"/>
      <c r="B102" s="130"/>
      <c r="C102" s="130"/>
      <c r="D102" s="123"/>
      <c r="E102" s="120"/>
      <c r="F102" s="120"/>
      <c r="G102" s="120"/>
      <c r="H102" s="120"/>
      <c r="I102" s="120"/>
      <c r="J102" s="120"/>
      <c r="K102" s="130"/>
      <c r="L102" s="122"/>
      <c r="M102" s="122"/>
      <c r="N102" s="122"/>
      <c r="O102" s="122"/>
      <c r="P102" s="122"/>
      <c r="Q102" s="122"/>
      <c r="R102" s="122"/>
      <c r="S102" s="130"/>
      <c r="T102" s="130"/>
      <c r="U102" s="222" t="s">
        <v>271</v>
      </c>
      <c r="V102" s="223"/>
      <c r="W102" s="40"/>
      <c r="X102" s="149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1:35" ht="18" customHeight="1">
      <c r="A103" s="42"/>
      <c r="B103" s="130"/>
      <c r="C103" s="130"/>
      <c r="D103" s="123"/>
      <c r="E103" s="120"/>
      <c r="F103" s="120"/>
      <c r="G103" s="120"/>
      <c r="H103" s="120"/>
      <c r="I103" s="120"/>
      <c r="J103" s="120"/>
      <c r="K103" s="130"/>
      <c r="L103" s="122"/>
      <c r="M103" s="122"/>
      <c r="N103" s="122"/>
      <c r="O103" s="122"/>
      <c r="P103" s="122"/>
      <c r="Q103" s="122"/>
      <c r="R103" s="122"/>
      <c r="S103" s="130"/>
      <c r="T103" s="130"/>
      <c r="U103" s="222" t="s">
        <v>272</v>
      </c>
      <c r="V103" s="223" t="s">
        <v>287</v>
      </c>
      <c r="W103" s="40"/>
      <c r="X103" s="149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1:35" ht="18" customHeight="1">
      <c r="A104" s="42"/>
      <c r="B104" s="130"/>
      <c r="C104" s="130"/>
      <c r="D104" s="123"/>
      <c r="E104" s="120"/>
      <c r="F104" s="120"/>
      <c r="G104" s="120"/>
      <c r="H104" s="120"/>
      <c r="I104" s="120"/>
      <c r="J104" s="120"/>
      <c r="K104" s="130"/>
      <c r="L104" s="122"/>
      <c r="M104" s="122"/>
      <c r="N104" s="122"/>
      <c r="O104" s="122"/>
      <c r="P104" s="122"/>
      <c r="Q104" s="122"/>
      <c r="R104" s="122"/>
      <c r="S104" s="130"/>
      <c r="T104" s="130"/>
      <c r="U104" s="222" t="s">
        <v>8</v>
      </c>
      <c r="V104" s="223" t="s">
        <v>9</v>
      </c>
      <c r="W104" s="40"/>
      <c r="X104" s="149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1:35" ht="18" customHeight="1">
      <c r="A105" s="42"/>
      <c r="B105" s="130"/>
      <c r="C105" s="130"/>
      <c r="D105" s="123"/>
      <c r="E105" s="120"/>
      <c r="F105" s="120"/>
      <c r="G105" s="120"/>
      <c r="H105" s="120"/>
      <c r="I105" s="120"/>
      <c r="J105" s="120"/>
      <c r="K105" s="130"/>
      <c r="L105" s="122"/>
      <c r="M105" s="122"/>
      <c r="N105" s="122"/>
      <c r="O105" s="122"/>
      <c r="P105" s="122"/>
      <c r="Q105" s="122"/>
      <c r="R105" s="122"/>
      <c r="S105" s="130"/>
      <c r="T105" s="130"/>
      <c r="U105" s="222" t="s">
        <v>10</v>
      </c>
      <c r="V105" s="223" t="s">
        <v>11</v>
      </c>
      <c r="W105" s="40"/>
      <c r="X105" s="149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1:35" ht="18" customHeight="1">
      <c r="A106" s="42"/>
      <c r="B106" s="130"/>
      <c r="C106" s="130"/>
      <c r="D106" s="123"/>
      <c r="E106" s="120"/>
      <c r="F106" s="120"/>
      <c r="G106" s="120"/>
      <c r="H106" s="120"/>
      <c r="I106" s="120"/>
      <c r="J106" s="120"/>
      <c r="K106" s="130"/>
      <c r="L106" s="122"/>
      <c r="M106" s="122"/>
      <c r="N106" s="122"/>
      <c r="O106" s="122"/>
      <c r="P106" s="122"/>
      <c r="Q106" s="122"/>
      <c r="R106" s="122"/>
      <c r="S106" s="130"/>
      <c r="T106" s="130"/>
      <c r="U106" s="222" t="s">
        <v>12</v>
      </c>
      <c r="V106" s="223" t="s">
        <v>13</v>
      </c>
      <c r="W106" s="40"/>
      <c r="X106" s="149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1:35" ht="18" customHeight="1">
      <c r="A107" s="42"/>
      <c r="B107" s="130"/>
      <c r="C107" s="130"/>
      <c r="D107" s="123"/>
      <c r="E107" s="120"/>
      <c r="F107" s="120"/>
      <c r="G107" s="120"/>
      <c r="H107" s="120"/>
      <c r="I107" s="120"/>
      <c r="J107" s="120"/>
      <c r="K107" s="130"/>
      <c r="L107" s="122"/>
      <c r="M107" s="122"/>
      <c r="N107" s="122"/>
      <c r="O107" s="122"/>
      <c r="P107" s="122"/>
      <c r="Q107" s="122"/>
      <c r="R107" s="122"/>
      <c r="S107" s="130"/>
      <c r="T107" s="130"/>
      <c r="U107" s="222"/>
      <c r="V107" s="223"/>
      <c r="W107" s="40"/>
      <c r="X107" s="149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1:35" ht="18" customHeight="1">
      <c r="A108" s="42"/>
      <c r="B108" s="130"/>
      <c r="C108" s="130"/>
      <c r="D108" s="123"/>
      <c r="E108" s="120"/>
      <c r="F108" s="120"/>
      <c r="G108" s="120"/>
      <c r="H108" s="120"/>
      <c r="I108" s="120"/>
      <c r="J108" s="120"/>
      <c r="K108" s="130"/>
      <c r="L108" s="122"/>
      <c r="M108" s="122"/>
      <c r="N108" s="122"/>
      <c r="O108" s="122"/>
      <c r="P108" s="122"/>
      <c r="Q108" s="122"/>
      <c r="R108" s="122"/>
      <c r="S108" s="130"/>
      <c r="T108" s="130"/>
      <c r="U108" s="222" t="s">
        <v>273</v>
      </c>
      <c r="V108" s="223"/>
      <c r="W108" s="40"/>
      <c r="X108" s="149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1:35" ht="18" customHeight="1">
      <c r="A109" s="42"/>
      <c r="B109" s="130"/>
      <c r="C109" s="130"/>
      <c r="D109" s="123"/>
      <c r="E109" s="120"/>
      <c r="F109" s="120"/>
      <c r="G109" s="120"/>
      <c r="H109" s="120"/>
      <c r="I109" s="120"/>
      <c r="J109" s="120"/>
      <c r="K109" s="130"/>
      <c r="L109" s="122"/>
      <c r="M109" s="122"/>
      <c r="N109" s="122"/>
      <c r="O109" s="122"/>
      <c r="P109" s="122"/>
      <c r="Q109" s="122"/>
      <c r="R109" s="122"/>
      <c r="S109" s="130"/>
      <c r="T109" s="130"/>
      <c r="U109" s="222" t="s">
        <v>274</v>
      </c>
      <c r="V109" s="223">
        <v>3</v>
      </c>
      <c r="W109" s="40"/>
      <c r="X109" s="149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1:35" ht="18" customHeight="1">
      <c r="A110" s="42"/>
      <c r="B110" s="130"/>
      <c r="C110" s="130"/>
      <c r="D110" s="123"/>
      <c r="E110" s="120"/>
      <c r="F110" s="120"/>
      <c r="G110" s="120"/>
      <c r="H110" s="120"/>
      <c r="I110" s="120"/>
      <c r="J110" s="120"/>
      <c r="K110" s="130"/>
      <c r="L110" s="122"/>
      <c r="M110" s="122"/>
      <c r="N110" s="122"/>
      <c r="O110" s="122"/>
      <c r="P110" s="122"/>
      <c r="Q110" s="122"/>
      <c r="R110" s="122"/>
      <c r="S110" s="130"/>
      <c r="T110" s="130"/>
      <c r="U110" s="224" t="s">
        <v>275</v>
      </c>
      <c r="V110" s="225">
        <v>3</v>
      </c>
      <c r="W110" s="24"/>
      <c r="X110" s="149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1:35" ht="18" customHeight="1">
      <c r="A111" s="42"/>
      <c r="B111" s="130"/>
      <c r="C111" s="130"/>
      <c r="D111" s="123"/>
      <c r="E111" s="120"/>
      <c r="F111" s="120"/>
      <c r="G111" s="120"/>
      <c r="H111" s="120"/>
      <c r="I111" s="120"/>
      <c r="J111" s="120"/>
      <c r="K111" s="130"/>
      <c r="L111" s="122"/>
      <c r="M111" s="122"/>
      <c r="N111" s="122"/>
      <c r="O111" s="122"/>
      <c r="P111" s="122"/>
      <c r="Q111" s="122"/>
      <c r="R111" s="122"/>
      <c r="S111" s="130"/>
      <c r="T111" s="130"/>
      <c r="U111" s="56"/>
      <c r="V111" s="13"/>
      <c r="W111" s="159"/>
      <c r="X111" s="149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1:35" ht="18" customHeight="1">
      <c r="A112" s="42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00"/>
      <c r="M112" s="100"/>
      <c r="N112" s="100"/>
      <c r="O112" s="100"/>
      <c r="P112" s="100"/>
      <c r="Q112" s="100"/>
      <c r="R112" s="100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1:35" ht="18" customHeight="1">
      <c r="A113" s="42"/>
      <c r="B113" s="42"/>
      <c r="C113" s="130"/>
      <c r="D113" s="504" t="s">
        <v>325</v>
      </c>
      <c r="E113" s="504"/>
      <c r="F113" s="504"/>
      <c r="G113" s="504"/>
      <c r="H113" s="504"/>
      <c r="I113" s="168"/>
      <c r="J113" s="168"/>
      <c r="K113" s="130"/>
      <c r="L113" s="100"/>
      <c r="M113" s="100"/>
      <c r="N113" s="100"/>
      <c r="O113" s="100"/>
      <c r="P113" s="100"/>
      <c r="Q113" s="100"/>
      <c r="R113" s="100"/>
      <c r="S113" s="42"/>
      <c r="T113" s="42"/>
      <c r="U113" s="274" t="s">
        <v>608</v>
      </c>
      <c r="V113" s="42"/>
      <c r="W113" s="42"/>
      <c r="X113" s="42"/>
      <c r="Y113" s="42"/>
      <c r="Z113" s="147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5" ht="18" customHeight="1">
      <c r="A114" s="42"/>
      <c r="B114" s="42"/>
      <c r="C114" s="130"/>
      <c r="D114" s="27"/>
      <c r="E114" s="481" t="s">
        <v>44</v>
      </c>
      <c r="F114" s="481"/>
      <c r="G114" s="481" t="s">
        <v>45</v>
      </c>
      <c r="H114" s="481"/>
      <c r="I114" s="481" t="s">
        <v>46</v>
      </c>
      <c r="J114" s="481"/>
      <c r="K114" s="130"/>
      <c r="L114" s="171"/>
      <c r="M114" s="165" t="s">
        <v>44</v>
      </c>
      <c r="N114" s="165"/>
      <c r="O114" s="165" t="s">
        <v>45</v>
      </c>
      <c r="P114" s="115"/>
      <c r="Q114" s="115" t="s">
        <v>46</v>
      </c>
      <c r="R114" s="115"/>
      <c r="S114" s="42"/>
      <c r="T114" s="42"/>
      <c r="U114" s="10" t="s">
        <v>4</v>
      </c>
      <c r="V114" s="12" t="s">
        <v>610</v>
      </c>
      <c r="W114" s="39"/>
      <c r="X114" s="42"/>
      <c r="Y114" s="42"/>
      <c r="Z114" s="147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s="38" customFormat="1" ht="18" customHeight="1">
      <c r="A115" s="130"/>
      <c r="B115" s="130"/>
      <c r="C115" s="130"/>
      <c r="D115" s="169"/>
      <c r="E115" s="28" t="s">
        <v>691</v>
      </c>
      <c r="F115" s="28" t="s">
        <v>692</v>
      </c>
      <c r="G115" s="28" t="s">
        <v>691</v>
      </c>
      <c r="H115" s="28" t="s">
        <v>692</v>
      </c>
      <c r="I115" s="28" t="s">
        <v>691</v>
      </c>
      <c r="J115" s="28" t="s">
        <v>692</v>
      </c>
      <c r="K115" s="130"/>
      <c r="L115" s="171"/>
      <c r="M115" s="28" t="s">
        <v>691</v>
      </c>
      <c r="N115" s="28" t="s">
        <v>692</v>
      </c>
      <c r="O115" s="28" t="s">
        <v>691</v>
      </c>
      <c r="P115" s="28" t="s">
        <v>692</v>
      </c>
      <c r="Q115" s="28" t="s">
        <v>691</v>
      </c>
      <c r="R115" s="28" t="s">
        <v>692</v>
      </c>
      <c r="S115" s="130"/>
      <c r="T115" s="130"/>
      <c r="U115" s="332"/>
      <c r="V115" s="333"/>
      <c r="W115" s="334"/>
      <c r="X115" s="130"/>
      <c r="Y115" s="130"/>
      <c r="Z115" s="338"/>
      <c r="AA115" s="130"/>
      <c r="AB115" s="130"/>
      <c r="AC115" s="130"/>
      <c r="AD115" s="130"/>
      <c r="AE115" s="130"/>
      <c r="AF115" s="130"/>
      <c r="AG115" s="130"/>
      <c r="AH115" s="130"/>
      <c r="AI115" s="130"/>
    </row>
    <row r="116" spans="1:35" ht="18" customHeight="1">
      <c r="A116" s="42"/>
      <c r="B116" s="42"/>
      <c r="C116" s="130"/>
      <c r="D116" s="27"/>
      <c r="E116" s="27"/>
      <c r="F116" s="27"/>
      <c r="G116" s="27"/>
      <c r="H116" s="27"/>
      <c r="I116" s="27"/>
      <c r="J116" s="27"/>
      <c r="K116" s="130"/>
      <c r="L116" s="29" t="s">
        <v>41</v>
      </c>
      <c r="M116" s="44">
        <v>16.158000000000001</v>
      </c>
      <c r="N116" s="44">
        <v>15.523999999999999</v>
      </c>
      <c r="O116" s="44">
        <v>16.542000000000002</v>
      </c>
      <c r="P116" s="44">
        <v>14.638</v>
      </c>
      <c r="Q116" s="44">
        <v>15.971999999999998</v>
      </c>
      <c r="R116" s="118">
        <v>15.854000000000001</v>
      </c>
      <c r="S116" s="42"/>
      <c r="T116" s="42"/>
      <c r="U116" s="5" t="s">
        <v>5</v>
      </c>
      <c r="V116" s="13" t="s">
        <v>338</v>
      </c>
      <c r="W116" s="40"/>
      <c r="X116" s="42"/>
      <c r="Y116" s="42"/>
      <c r="Z116" s="147"/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1:35" ht="18" customHeight="1">
      <c r="A117" s="42"/>
      <c r="B117" s="42"/>
      <c r="C117" s="130"/>
      <c r="D117" s="26" t="s">
        <v>41</v>
      </c>
      <c r="E117" s="32">
        <v>15.874000000000001</v>
      </c>
      <c r="F117" s="27">
        <v>15.516999999999999</v>
      </c>
      <c r="G117" s="32">
        <v>15.831</v>
      </c>
      <c r="H117" s="27">
        <v>15</v>
      </c>
      <c r="I117" s="32">
        <v>15.840999999999999</v>
      </c>
      <c r="J117" s="27">
        <v>15.637</v>
      </c>
      <c r="K117" s="130"/>
      <c r="L117" s="30"/>
      <c r="M117" s="30">
        <v>15.571999999999999</v>
      </c>
      <c r="N117" s="30">
        <v>15.513999999999999</v>
      </c>
      <c r="O117" s="30">
        <v>15.122</v>
      </c>
      <c r="P117" s="30">
        <v>15.353</v>
      </c>
      <c r="Q117" s="30">
        <v>15.714</v>
      </c>
      <c r="R117" s="118">
        <v>15.423999999999999</v>
      </c>
      <c r="S117" s="42"/>
      <c r="T117" s="42"/>
      <c r="U117" s="5" t="s">
        <v>6</v>
      </c>
      <c r="V117" s="13" t="s">
        <v>6</v>
      </c>
      <c r="W117" s="40"/>
      <c r="X117" s="42"/>
      <c r="Y117" s="42"/>
      <c r="Z117" s="147"/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1:35" ht="18" customHeight="1">
      <c r="A118" s="42"/>
      <c r="B118" s="42"/>
      <c r="C118" s="130"/>
      <c r="D118" s="26" t="s">
        <v>155</v>
      </c>
      <c r="E118" s="27">
        <v>20.931000000000001</v>
      </c>
      <c r="F118" s="27">
        <v>19.338999999999999</v>
      </c>
      <c r="G118" s="27">
        <v>21.832000000000001</v>
      </c>
      <c r="H118" s="27">
        <v>19.39</v>
      </c>
      <c r="I118" s="27">
        <v>20.018999999999998</v>
      </c>
      <c r="J118" s="27">
        <v>18.338999999999999</v>
      </c>
      <c r="K118" s="130"/>
      <c r="L118" s="30" t="s">
        <v>43</v>
      </c>
      <c r="M118" s="30">
        <f>AVERAGE(M116:M117)</f>
        <v>15.865</v>
      </c>
      <c r="N118" s="30">
        <f t="shared" ref="N118:R118" si="4">AVERAGE(N116:N117)</f>
        <v>15.518999999999998</v>
      </c>
      <c r="O118" s="30">
        <f t="shared" si="4"/>
        <v>15.832000000000001</v>
      </c>
      <c r="P118" s="30">
        <f t="shared" si="4"/>
        <v>14.9955</v>
      </c>
      <c r="Q118" s="30">
        <f t="shared" si="4"/>
        <v>15.843</v>
      </c>
      <c r="R118" s="30">
        <f t="shared" si="4"/>
        <v>15.638999999999999</v>
      </c>
      <c r="S118" s="42"/>
      <c r="T118" s="42"/>
      <c r="U118" s="5" t="s">
        <v>7</v>
      </c>
      <c r="V118" s="13" t="s">
        <v>339</v>
      </c>
      <c r="W118" s="40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1:35" ht="18" customHeight="1">
      <c r="A119" s="42"/>
      <c r="B119" s="42"/>
      <c r="C119" s="130"/>
      <c r="D119" s="31"/>
      <c r="E119" s="27"/>
      <c r="F119" s="27"/>
      <c r="G119" s="27"/>
      <c r="H119" s="27"/>
      <c r="I119" s="27"/>
      <c r="J119" s="27"/>
      <c r="K119" s="130"/>
      <c r="L119" s="130"/>
      <c r="M119" s="130"/>
      <c r="N119" s="130"/>
      <c r="O119" s="130"/>
      <c r="P119" s="42"/>
      <c r="Q119" s="42"/>
      <c r="R119" s="42"/>
      <c r="S119" s="42"/>
      <c r="T119" s="42"/>
      <c r="U119" s="5"/>
      <c r="V119" s="13"/>
      <c r="W119" s="40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1:35" ht="18" customHeight="1">
      <c r="A120" s="42"/>
      <c r="B120" s="42"/>
      <c r="C120" s="130"/>
      <c r="D120" s="26" t="s">
        <v>33</v>
      </c>
      <c r="E120" s="32">
        <f>E118-E117</f>
        <v>5.0570000000000004</v>
      </c>
      <c r="F120" s="32">
        <f t="shared" ref="F120:J120" si="5">F118-F117</f>
        <v>3.8219999999999992</v>
      </c>
      <c r="G120" s="32">
        <f>G118-G117</f>
        <v>6.0010000000000012</v>
      </c>
      <c r="H120" s="32">
        <f t="shared" si="5"/>
        <v>4.3900000000000006</v>
      </c>
      <c r="I120" s="32">
        <f>I118-I117</f>
        <v>4.177999999999999</v>
      </c>
      <c r="J120" s="32">
        <f t="shared" si="5"/>
        <v>2.7019999999999982</v>
      </c>
      <c r="K120" s="130"/>
      <c r="L120" s="130"/>
      <c r="M120" s="130"/>
      <c r="N120" s="130"/>
      <c r="O120" s="130"/>
      <c r="P120" s="42"/>
      <c r="Q120" s="42"/>
      <c r="R120" s="42"/>
      <c r="S120" s="42"/>
      <c r="T120" s="42"/>
      <c r="U120" s="5" t="s">
        <v>227</v>
      </c>
      <c r="V120" s="13"/>
      <c r="W120" s="40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35" ht="18" customHeight="1">
      <c r="A121" s="42"/>
      <c r="B121" s="42"/>
      <c r="C121" s="130"/>
      <c r="D121" s="31"/>
      <c r="E121" s="27"/>
      <c r="F121" s="27"/>
      <c r="G121" s="27"/>
      <c r="H121" s="27"/>
      <c r="I121" s="27"/>
      <c r="J121" s="27"/>
      <c r="K121" s="130"/>
      <c r="L121" s="171"/>
      <c r="M121" s="165" t="s">
        <v>44</v>
      </c>
      <c r="N121" s="165"/>
      <c r="O121" s="165" t="s">
        <v>45</v>
      </c>
      <c r="P121" s="115"/>
      <c r="Q121" s="115" t="s">
        <v>46</v>
      </c>
      <c r="R121" s="115"/>
      <c r="S121" s="42"/>
      <c r="T121" s="42"/>
      <c r="U121" s="5" t="s">
        <v>8</v>
      </c>
      <c r="V121" s="13">
        <v>6.0000000000000001E-3</v>
      </c>
      <c r="W121" s="40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35" ht="18" customHeight="1">
      <c r="A122" s="42"/>
      <c r="B122" s="42"/>
      <c r="C122" s="130"/>
      <c r="D122" s="26" t="s">
        <v>34</v>
      </c>
      <c r="E122" s="32">
        <f>E120-E119</f>
        <v>5.0570000000000004</v>
      </c>
      <c r="F122" s="32"/>
      <c r="G122" s="32">
        <f t="shared" ref="G122" si="6">G120-G119</f>
        <v>6.0010000000000012</v>
      </c>
      <c r="H122" s="32"/>
      <c r="I122" s="32">
        <f t="shared" ref="I122" si="7">I120-I119</f>
        <v>4.177999999999999</v>
      </c>
      <c r="J122" s="32"/>
      <c r="K122" s="130"/>
      <c r="L122" s="171"/>
      <c r="M122" s="28" t="s">
        <v>691</v>
      </c>
      <c r="N122" s="28" t="s">
        <v>692</v>
      </c>
      <c r="O122" s="28" t="s">
        <v>691</v>
      </c>
      <c r="P122" s="28" t="s">
        <v>692</v>
      </c>
      <c r="Q122" s="28" t="s">
        <v>691</v>
      </c>
      <c r="R122" s="28" t="s">
        <v>692</v>
      </c>
      <c r="S122" s="42"/>
      <c r="T122" s="42"/>
      <c r="U122" s="5" t="s">
        <v>10</v>
      </c>
      <c r="V122" s="13" t="s">
        <v>26</v>
      </c>
      <c r="W122" s="40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</row>
    <row r="123" spans="1:35" ht="18" customHeight="1">
      <c r="A123" s="42"/>
      <c r="B123" s="42"/>
      <c r="C123" s="130"/>
      <c r="D123" s="26" t="s">
        <v>35</v>
      </c>
      <c r="E123" s="35">
        <f>E120-$E$122</f>
        <v>0</v>
      </c>
      <c r="F123" s="35">
        <f>F120-$E$122</f>
        <v>-1.2350000000000012</v>
      </c>
      <c r="G123" s="35">
        <f>G120-$G$122</f>
        <v>0</v>
      </c>
      <c r="H123" s="35">
        <f>H120-$G$122</f>
        <v>-1.6110000000000007</v>
      </c>
      <c r="I123" s="35">
        <f>I120-$I$122</f>
        <v>0</v>
      </c>
      <c r="J123" s="35">
        <f>J120-$I$122</f>
        <v>-1.4760000000000009</v>
      </c>
      <c r="K123" s="130"/>
      <c r="L123" s="29" t="s">
        <v>155</v>
      </c>
      <c r="M123" s="44">
        <v>20.892000000000003</v>
      </c>
      <c r="N123" s="44">
        <v>18.704000000000001</v>
      </c>
      <c r="O123" s="44">
        <v>21.747999999999998</v>
      </c>
      <c r="P123" s="44">
        <v>19.625</v>
      </c>
      <c r="Q123" s="44">
        <v>19.902000000000001</v>
      </c>
      <c r="R123" s="118">
        <v>18.552</v>
      </c>
      <c r="S123" s="42"/>
      <c r="T123" s="42"/>
      <c r="U123" s="5" t="s">
        <v>12</v>
      </c>
      <c r="V123" s="13" t="s">
        <v>13</v>
      </c>
      <c r="W123" s="40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ht="18" customHeight="1">
      <c r="A124" s="42"/>
      <c r="B124" s="42"/>
      <c r="C124" s="130"/>
      <c r="D124" s="31"/>
      <c r="E124" s="33"/>
      <c r="F124" s="33"/>
      <c r="G124" s="33"/>
      <c r="H124" s="33"/>
      <c r="I124" s="33"/>
      <c r="J124" s="33"/>
      <c r="K124" s="130"/>
      <c r="L124" s="30"/>
      <c r="M124" s="30">
        <v>20.974</v>
      </c>
      <c r="N124" s="30">
        <v>19.972999999999999</v>
      </c>
      <c r="O124" s="30">
        <v>21.911999999999999</v>
      </c>
      <c r="P124" s="30">
        <v>19.152999999999999</v>
      </c>
      <c r="Q124" s="30">
        <v>20.137</v>
      </c>
      <c r="R124" s="118">
        <v>18.126000000000001</v>
      </c>
      <c r="S124" s="42"/>
      <c r="T124" s="42"/>
      <c r="U124" s="5" t="s">
        <v>14</v>
      </c>
      <c r="V124" s="13" t="s">
        <v>15</v>
      </c>
      <c r="W124" s="40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</row>
    <row r="125" spans="1:35" ht="18" customHeight="1">
      <c r="A125" s="42"/>
      <c r="B125" s="42"/>
      <c r="C125" s="130"/>
      <c r="D125" s="26" t="s">
        <v>36</v>
      </c>
      <c r="E125" s="336">
        <f>2^(-E123)</f>
        <v>1</v>
      </c>
      <c r="F125" s="336">
        <f>2^(-F123)</f>
        <v>2.3538134744375365</v>
      </c>
      <c r="G125" s="336">
        <f t="shared" ref="G125:I125" si="8">2^(-G123)</f>
        <v>1</v>
      </c>
      <c r="H125" s="336">
        <f t="shared" si="8"/>
        <v>3.0546349959214028</v>
      </c>
      <c r="I125" s="336">
        <f t="shared" si="8"/>
        <v>1</v>
      </c>
      <c r="J125" s="336">
        <f>2^(-J123)</f>
        <v>2.7817639434199779</v>
      </c>
      <c r="K125" s="130"/>
      <c r="L125" s="30" t="s">
        <v>43</v>
      </c>
      <c r="M125" s="30">
        <f>AVERAGE(M123:M124)</f>
        <v>20.933</v>
      </c>
      <c r="N125" s="30">
        <f t="shared" ref="N125" si="9">AVERAGE(N123:N124)</f>
        <v>19.3385</v>
      </c>
      <c r="O125" s="30">
        <f t="shared" ref="O125" si="10">AVERAGE(O123:O124)</f>
        <v>21.83</v>
      </c>
      <c r="P125" s="30">
        <f>AVERAGE(P123:P124)</f>
        <v>19.388999999999999</v>
      </c>
      <c r="Q125" s="30">
        <f t="shared" ref="Q125" si="11">AVERAGE(Q123:Q124)</f>
        <v>20.019500000000001</v>
      </c>
      <c r="R125" s="30">
        <f t="shared" ref="R125" si="12">AVERAGE(R123:R124)</f>
        <v>18.338999999999999</v>
      </c>
      <c r="S125" s="42"/>
      <c r="T125" s="42"/>
      <c r="U125" s="5" t="s">
        <v>228</v>
      </c>
      <c r="V125" s="13" t="s">
        <v>288</v>
      </c>
      <c r="W125" s="40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</row>
    <row r="126" spans="1:35" ht="18" customHeight="1">
      <c r="A126" s="42"/>
      <c r="B126" s="42"/>
      <c r="C126" s="130"/>
      <c r="D126" s="123"/>
      <c r="E126" s="120"/>
      <c r="F126" s="120"/>
      <c r="G126" s="120"/>
      <c r="H126" s="120"/>
      <c r="I126" s="120"/>
      <c r="J126" s="120"/>
      <c r="K126" s="130"/>
      <c r="L126" s="122"/>
      <c r="M126" s="122"/>
      <c r="N126" s="122"/>
      <c r="O126" s="122"/>
      <c r="P126" s="122"/>
      <c r="Q126" s="122"/>
      <c r="R126" s="122"/>
      <c r="S126" s="42"/>
      <c r="T126" s="42"/>
      <c r="U126" s="5"/>
      <c r="V126" s="13"/>
      <c r="W126" s="40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</row>
    <row r="127" spans="1:35" ht="18" customHeight="1">
      <c r="A127" s="42"/>
      <c r="B127" s="42"/>
      <c r="C127" s="130"/>
      <c r="D127" s="123"/>
      <c r="E127" s="120"/>
      <c r="F127" s="120"/>
      <c r="G127" s="120"/>
      <c r="H127" s="120"/>
      <c r="I127" s="120"/>
      <c r="J127" s="120"/>
      <c r="K127" s="130"/>
      <c r="L127" s="122"/>
      <c r="M127" s="122"/>
      <c r="N127" s="122"/>
      <c r="O127" s="122"/>
      <c r="P127" s="122"/>
      <c r="Q127" s="122"/>
      <c r="R127" s="122"/>
      <c r="S127" s="42"/>
      <c r="T127" s="42"/>
      <c r="U127" s="5" t="s">
        <v>19</v>
      </c>
      <c r="V127" s="13"/>
      <c r="W127" s="40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</row>
    <row r="128" spans="1:35" ht="18" customHeight="1">
      <c r="A128" s="42"/>
      <c r="B128" s="42"/>
      <c r="C128" s="130"/>
      <c r="D128" s="123"/>
      <c r="E128" s="120"/>
      <c r="F128" s="120"/>
      <c r="G128" s="120"/>
      <c r="H128" s="120"/>
      <c r="I128" s="120"/>
      <c r="J128" s="120"/>
      <c r="K128" s="130"/>
      <c r="L128" s="122"/>
      <c r="M128" s="122"/>
      <c r="N128" s="122"/>
      <c r="O128" s="122"/>
      <c r="P128" s="122"/>
      <c r="Q128" s="122"/>
      <c r="R128" s="122"/>
      <c r="S128" s="42"/>
      <c r="T128" s="42"/>
      <c r="U128" s="5" t="s">
        <v>20</v>
      </c>
      <c r="V128" s="13">
        <v>0</v>
      </c>
      <c r="W128" s="40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</row>
    <row r="129" spans="1:35" ht="18" customHeight="1">
      <c r="A129" s="42"/>
      <c r="B129" s="42"/>
      <c r="C129" s="130"/>
      <c r="D129" s="123"/>
      <c r="E129" s="120"/>
      <c r="F129" s="120"/>
      <c r="G129" s="120"/>
      <c r="H129" s="120"/>
      <c r="I129" s="120"/>
      <c r="J129" s="120"/>
      <c r="K129" s="130"/>
      <c r="L129" s="122"/>
      <c r="M129" s="122"/>
      <c r="N129" s="122"/>
      <c r="O129" s="122"/>
      <c r="P129" s="122"/>
      <c r="Q129" s="122"/>
      <c r="R129" s="122"/>
      <c r="S129" s="42"/>
      <c r="T129" s="42"/>
      <c r="U129" s="5" t="s">
        <v>21</v>
      </c>
      <c r="V129" s="13">
        <v>-1.4430000000000001</v>
      </c>
      <c r="W129" s="40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</row>
    <row r="130" spans="1:35" ht="18" customHeight="1">
      <c r="A130" s="42"/>
      <c r="B130" s="42"/>
      <c r="C130" s="130"/>
      <c r="D130" s="123"/>
      <c r="E130" s="120"/>
      <c r="F130" s="120"/>
      <c r="G130" s="120"/>
      <c r="H130" s="120"/>
      <c r="I130" s="120"/>
      <c r="J130" s="120"/>
      <c r="K130" s="130"/>
      <c r="L130" s="122"/>
      <c r="M130" s="122"/>
      <c r="N130" s="122"/>
      <c r="O130" s="122"/>
      <c r="P130" s="122"/>
      <c r="Q130" s="122"/>
      <c r="R130" s="122"/>
      <c r="S130" s="42"/>
      <c r="T130" s="42"/>
      <c r="U130" s="5" t="s">
        <v>22</v>
      </c>
      <c r="V130" s="13" t="s">
        <v>289</v>
      </c>
      <c r="W130" s="40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ht="18" customHeight="1">
      <c r="A131" s="42"/>
      <c r="B131" s="42"/>
      <c r="C131" s="130"/>
      <c r="D131" s="123"/>
      <c r="E131" s="120"/>
      <c r="F131" s="120"/>
      <c r="G131" s="120"/>
      <c r="H131" s="120"/>
      <c r="I131" s="120"/>
      <c r="J131" s="120"/>
      <c r="K131" s="130"/>
      <c r="L131" s="122"/>
      <c r="M131" s="122"/>
      <c r="N131" s="122"/>
      <c r="O131" s="122"/>
      <c r="P131" s="122"/>
      <c r="Q131" s="122"/>
      <c r="R131" s="122"/>
      <c r="S131" s="42"/>
      <c r="T131" s="42"/>
      <c r="U131" s="5" t="s">
        <v>23</v>
      </c>
      <c r="V131" s="13" t="s">
        <v>290</v>
      </c>
      <c r="W131" s="40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</row>
    <row r="132" spans="1:35" ht="18" customHeight="1">
      <c r="A132" s="42"/>
      <c r="B132" s="42"/>
      <c r="C132" s="130"/>
      <c r="D132" s="123"/>
      <c r="E132" s="120"/>
      <c r="F132" s="120"/>
      <c r="G132" s="120"/>
      <c r="H132" s="120"/>
      <c r="I132" s="120"/>
      <c r="J132" s="120"/>
      <c r="K132" s="130"/>
      <c r="L132" s="122"/>
      <c r="M132" s="122"/>
      <c r="N132" s="122"/>
      <c r="O132" s="122"/>
      <c r="P132" s="122"/>
      <c r="Q132" s="122"/>
      <c r="R132" s="122"/>
      <c r="S132" s="42"/>
      <c r="T132" s="42"/>
      <c r="U132" s="5" t="s">
        <v>24</v>
      </c>
      <c r="V132" s="13">
        <v>0.9889</v>
      </c>
      <c r="W132" s="40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</row>
    <row r="133" spans="1:35" ht="18" customHeight="1">
      <c r="A133" s="42"/>
      <c r="B133" s="42"/>
      <c r="C133" s="130"/>
      <c r="D133" s="123"/>
      <c r="E133" s="120"/>
      <c r="F133" s="120"/>
      <c r="G133" s="120"/>
      <c r="H133" s="120"/>
      <c r="I133" s="120"/>
      <c r="J133" s="120"/>
      <c r="K133" s="130"/>
      <c r="L133" s="122"/>
      <c r="M133" s="122"/>
      <c r="N133" s="122"/>
      <c r="O133" s="122"/>
      <c r="P133" s="122"/>
      <c r="Q133" s="122"/>
      <c r="R133" s="122"/>
      <c r="S133" s="42"/>
      <c r="T133" s="42"/>
      <c r="U133" s="5"/>
      <c r="V133" s="13"/>
      <c r="W133" s="40"/>
      <c r="X133" s="149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</row>
    <row r="134" spans="1:35" ht="18" customHeight="1">
      <c r="A134" s="42"/>
      <c r="B134" s="42"/>
      <c r="C134" s="130"/>
      <c r="D134" s="123"/>
      <c r="E134" s="120"/>
      <c r="F134" s="120"/>
      <c r="G134" s="120"/>
      <c r="H134" s="120"/>
      <c r="I134" s="120"/>
      <c r="J134" s="120"/>
      <c r="K134" s="130"/>
      <c r="L134" s="122"/>
      <c r="M134" s="122"/>
      <c r="N134" s="122"/>
      <c r="O134" s="122"/>
      <c r="P134" s="122"/>
      <c r="Q134" s="122"/>
      <c r="R134" s="122"/>
      <c r="S134" s="42"/>
      <c r="T134" s="42"/>
      <c r="U134" s="5" t="s">
        <v>271</v>
      </c>
      <c r="V134" s="13"/>
      <c r="W134" s="40"/>
      <c r="X134" s="149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</row>
    <row r="135" spans="1:35" ht="18" customHeight="1">
      <c r="A135" s="42"/>
      <c r="B135" s="42"/>
      <c r="C135" s="130"/>
      <c r="D135" s="123"/>
      <c r="E135" s="120"/>
      <c r="F135" s="120"/>
      <c r="G135" s="120"/>
      <c r="H135" s="120"/>
      <c r="I135" s="120"/>
      <c r="J135" s="120"/>
      <c r="K135" s="130"/>
      <c r="L135" s="122"/>
      <c r="M135" s="122"/>
      <c r="N135" s="122"/>
      <c r="O135" s="122"/>
      <c r="P135" s="122"/>
      <c r="Q135" s="122"/>
      <c r="R135" s="122"/>
      <c r="S135" s="42"/>
      <c r="T135" s="42"/>
      <c r="U135" s="5" t="s">
        <v>272</v>
      </c>
      <c r="V135" s="13" t="s">
        <v>287</v>
      </c>
      <c r="W135" s="40"/>
      <c r="X135" s="149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</row>
    <row r="136" spans="1:35" ht="18" customHeight="1">
      <c r="A136" s="42"/>
      <c r="B136" s="42"/>
      <c r="C136" s="130"/>
      <c r="D136" s="123"/>
      <c r="E136" s="120"/>
      <c r="F136" s="120"/>
      <c r="G136" s="120"/>
      <c r="H136" s="120"/>
      <c r="I136" s="120"/>
      <c r="J136" s="120"/>
      <c r="K136" s="130"/>
      <c r="L136" s="122"/>
      <c r="M136" s="122"/>
      <c r="N136" s="122"/>
      <c r="O136" s="122"/>
      <c r="P136" s="122"/>
      <c r="Q136" s="122"/>
      <c r="R136" s="122"/>
      <c r="S136" s="42"/>
      <c r="T136" s="42"/>
      <c r="U136" s="5" t="s">
        <v>8</v>
      </c>
      <c r="V136" s="13" t="s">
        <v>9</v>
      </c>
      <c r="W136" s="40"/>
      <c r="X136" s="149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</row>
    <row r="137" spans="1:35" ht="18" customHeight="1">
      <c r="A137" s="42"/>
      <c r="B137" s="42"/>
      <c r="C137" s="130"/>
      <c r="D137" s="123"/>
      <c r="E137" s="120"/>
      <c r="F137" s="120"/>
      <c r="G137" s="120"/>
      <c r="H137" s="120"/>
      <c r="I137" s="120"/>
      <c r="J137" s="120"/>
      <c r="K137" s="130"/>
      <c r="L137" s="122"/>
      <c r="M137" s="122"/>
      <c r="N137" s="122"/>
      <c r="O137" s="122"/>
      <c r="P137" s="122"/>
      <c r="Q137" s="122"/>
      <c r="R137" s="122"/>
      <c r="S137" s="42"/>
      <c r="T137" s="42"/>
      <c r="U137" s="5" t="s">
        <v>10</v>
      </c>
      <c r="V137" s="13" t="s">
        <v>11</v>
      </c>
      <c r="W137" s="40"/>
      <c r="X137" s="149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</row>
    <row r="138" spans="1:35" ht="18" customHeight="1">
      <c r="A138" s="42"/>
      <c r="B138" s="42"/>
      <c r="C138" s="130"/>
      <c r="D138" s="123"/>
      <c r="E138" s="120"/>
      <c r="F138" s="120"/>
      <c r="G138" s="120"/>
      <c r="H138" s="120"/>
      <c r="I138" s="120"/>
      <c r="J138" s="120"/>
      <c r="K138" s="130"/>
      <c r="L138" s="122"/>
      <c r="M138" s="122"/>
      <c r="N138" s="122"/>
      <c r="O138" s="122"/>
      <c r="P138" s="122"/>
      <c r="Q138" s="122"/>
      <c r="R138" s="122"/>
      <c r="S138" s="42"/>
      <c r="T138" s="42"/>
      <c r="U138" s="5" t="s">
        <v>12</v>
      </c>
      <c r="V138" s="13" t="s">
        <v>13</v>
      </c>
      <c r="W138" s="40"/>
      <c r="X138" s="149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ht="18" customHeight="1">
      <c r="A139" s="42"/>
      <c r="B139" s="42"/>
      <c r="C139" s="130"/>
      <c r="D139" s="123"/>
      <c r="E139" s="120"/>
      <c r="F139" s="120"/>
      <c r="G139" s="120"/>
      <c r="H139" s="120"/>
      <c r="I139" s="120"/>
      <c r="J139" s="120"/>
      <c r="K139" s="130"/>
      <c r="L139" s="122"/>
      <c r="M139" s="122"/>
      <c r="N139" s="122"/>
      <c r="O139" s="122"/>
      <c r="P139" s="122"/>
      <c r="Q139" s="122"/>
      <c r="R139" s="122"/>
      <c r="S139" s="42"/>
      <c r="T139" s="42"/>
      <c r="U139" s="5"/>
      <c r="V139" s="13"/>
      <c r="W139" s="40"/>
      <c r="X139" s="149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</row>
    <row r="140" spans="1:35" ht="18" customHeight="1">
      <c r="A140" s="42"/>
      <c r="B140" s="42"/>
      <c r="C140" s="130"/>
      <c r="D140" s="123"/>
      <c r="E140" s="120"/>
      <c r="F140" s="120"/>
      <c r="G140" s="120"/>
      <c r="H140" s="120"/>
      <c r="I140" s="120"/>
      <c r="J140" s="120"/>
      <c r="K140" s="130"/>
      <c r="L140" s="122"/>
      <c r="M140" s="122"/>
      <c r="N140" s="122"/>
      <c r="O140" s="122"/>
      <c r="P140" s="122"/>
      <c r="Q140" s="122"/>
      <c r="R140" s="122"/>
      <c r="S140" s="42"/>
      <c r="T140" s="42"/>
      <c r="U140" s="5" t="s">
        <v>273</v>
      </c>
      <c r="V140" s="13"/>
      <c r="W140" s="40"/>
      <c r="X140" s="149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</row>
    <row r="141" spans="1:35" ht="18" customHeight="1">
      <c r="A141" s="42"/>
      <c r="B141" s="42"/>
      <c r="C141" s="130"/>
      <c r="D141" s="123"/>
      <c r="E141" s="120"/>
      <c r="F141" s="120"/>
      <c r="G141" s="120"/>
      <c r="H141" s="120"/>
      <c r="I141" s="120"/>
      <c r="J141" s="120"/>
      <c r="K141" s="130"/>
      <c r="L141" s="122"/>
      <c r="M141" s="122"/>
      <c r="N141" s="122"/>
      <c r="O141" s="122"/>
      <c r="P141" s="122"/>
      <c r="Q141" s="122"/>
      <c r="R141" s="122"/>
      <c r="S141" s="42"/>
      <c r="T141" s="42"/>
      <c r="U141" s="5" t="s">
        <v>274</v>
      </c>
      <c r="V141" s="13">
        <v>3</v>
      </c>
      <c r="W141" s="40"/>
      <c r="X141" s="149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</row>
    <row r="142" spans="1:35" ht="18" customHeight="1">
      <c r="A142" s="42"/>
      <c r="B142" s="42"/>
      <c r="C142" s="130"/>
      <c r="D142" s="123"/>
      <c r="E142" s="120"/>
      <c r="F142" s="120"/>
      <c r="G142" s="120"/>
      <c r="H142" s="120"/>
      <c r="I142" s="120"/>
      <c r="J142" s="120"/>
      <c r="K142" s="130"/>
      <c r="L142" s="122"/>
      <c r="M142" s="122"/>
      <c r="N142" s="122"/>
      <c r="O142" s="122"/>
      <c r="P142" s="122"/>
      <c r="Q142" s="122"/>
      <c r="R142" s="122"/>
      <c r="S142" s="42"/>
      <c r="T142" s="42"/>
      <c r="U142" s="7" t="s">
        <v>275</v>
      </c>
      <c r="V142" s="37">
        <v>3</v>
      </c>
      <c r="W142" s="24"/>
      <c r="X142" s="149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ht="18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</row>
    <row r="144" spans="1:35" ht="18" customHeight="1">
      <c r="A144" s="42"/>
      <c r="B144" s="42"/>
      <c r="C144" s="42"/>
      <c r="D144" s="505" t="s">
        <v>326</v>
      </c>
      <c r="E144" s="505"/>
      <c r="F144" s="505"/>
      <c r="G144" s="505"/>
      <c r="H144" s="505"/>
      <c r="I144" s="505"/>
      <c r="J144" s="42"/>
      <c r="K144" s="42"/>
      <c r="L144" s="217" t="s">
        <v>303</v>
      </c>
      <c r="M144" s="42"/>
      <c r="N144" s="42"/>
      <c r="O144" s="42"/>
      <c r="P144" s="42"/>
      <c r="Q144" s="42"/>
      <c r="R144" s="42"/>
      <c r="S144" s="42"/>
      <c r="T144" s="42"/>
      <c r="U144" s="217" t="s">
        <v>304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1:35" ht="18" customHeight="1">
      <c r="A145" s="42"/>
      <c r="B145" s="42"/>
      <c r="C145" s="42"/>
      <c r="D145" s="42"/>
      <c r="E145" s="499" t="s">
        <v>156</v>
      </c>
      <c r="F145" s="499"/>
      <c r="G145" s="499"/>
      <c r="H145" s="499" t="s">
        <v>157</v>
      </c>
      <c r="I145" s="499"/>
      <c r="J145" s="499"/>
      <c r="K145" s="42"/>
      <c r="L145" s="10" t="s">
        <v>72</v>
      </c>
      <c r="M145" s="12">
        <v>1</v>
      </c>
      <c r="N145" s="12"/>
      <c r="O145" s="12"/>
      <c r="P145" s="12"/>
      <c r="Q145" s="12"/>
      <c r="R145" s="11"/>
      <c r="T145" s="42"/>
      <c r="U145" s="10" t="s">
        <v>72</v>
      </c>
      <c r="V145" s="12">
        <v>1</v>
      </c>
      <c r="W145" s="12"/>
      <c r="X145" s="12"/>
      <c r="Y145" s="12"/>
      <c r="Z145" s="12"/>
      <c r="AA145" s="11"/>
      <c r="AC145" s="42"/>
      <c r="AD145" s="42"/>
      <c r="AE145" s="42"/>
      <c r="AF145" s="42"/>
      <c r="AG145" s="42"/>
      <c r="AH145" s="42"/>
      <c r="AI145" s="42"/>
    </row>
    <row r="146" spans="1:35" ht="38" customHeight="1">
      <c r="A146" s="42"/>
      <c r="B146" s="42"/>
      <c r="C146" s="42"/>
      <c r="D146" s="45" t="s">
        <v>158</v>
      </c>
      <c r="E146" s="46" t="s">
        <v>44</v>
      </c>
      <c r="F146" s="46" t="s">
        <v>45</v>
      </c>
      <c r="G146" s="46" t="s">
        <v>46</v>
      </c>
      <c r="H146" s="46" t="s">
        <v>44</v>
      </c>
      <c r="I146" s="46" t="s">
        <v>45</v>
      </c>
      <c r="J146" s="46" t="s">
        <v>46</v>
      </c>
      <c r="K146" s="42"/>
      <c r="L146" s="5" t="s">
        <v>51</v>
      </c>
      <c r="M146" s="13">
        <v>6</v>
      </c>
      <c r="N146" s="13"/>
      <c r="O146" s="13"/>
      <c r="P146" s="13"/>
      <c r="Q146" s="13"/>
      <c r="R146" s="6"/>
      <c r="T146" s="42"/>
      <c r="U146" s="5" t="s">
        <v>51</v>
      </c>
      <c r="V146" s="13">
        <v>6</v>
      </c>
      <c r="W146" s="13"/>
      <c r="X146" s="13"/>
      <c r="Y146" s="13"/>
      <c r="Z146" s="13"/>
      <c r="AA146" s="6"/>
      <c r="AC146" s="42"/>
      <c r="AD146" s="42"/>
      <c r="AE146" s="42"/>
      <c r="AF146" s="42"/>
      <c r="AG146" s="42"/>
      <c r="AH146" s="42"/>
      <c r="AI146" s="42"/>
    </row>
    <row r="147" spans="1:35" ht="18" customHeight="1">
      <c r="A147" s="42"/>
      <c r="B147" s="42"/>
      <c r="C147" s="42"/>
      <c r="D147" s="46">
        <v>0</v>
      </c>
      <c r="E147" s="46">
        <v>100</v>
      </c>
      <c r="F147" s="46">
        <v>100</v>
      </c>
      <c r="G147" s="46">
        <v>100</v>
      </c>
      <c r="H147" s="46">
        <v>100</v>
      </c>
      <c r="I147" s="46">
        <v>100</v>
      </c>
      <c r="J147" s="46">
        <v>100</v>
      </c>
      <c r="K147" s="42"/>
      <c r="L147" s="5" t="s">
        <v>52</v>
      </c>
      <c r="M147" s="13">
        <v>0.05</v>
      </c>
      <c r="N147" s="13"/>
      <c r="O147" s="13"/>
      <c r="P147" s="13"/>
      <c r="Q147" s="13"/>
      <c r="R147" s="6"/>
      <c r="T147" s="42"/>
      <c r="U147" s="5" t="s">
        <v>52</v>
      </c>
      <c r="V147" s="13">
        <v>0.05</v>
      </c>
      <c r="W147" s="13"/>
      <c r="X147" s="13"/>
      <c r="Y147" s="13"/>
      <c r="Z147" s="13"/>
      <c r="AA147" s="6"/>
      <c r="AC147" s="42"/>
      <c r="AD147" s="42"/>
      <c r="AE147" s="42"/>
      <c r="AF147" s="42"/>
      <c r="AG147" s="42"/>
      <c r="AH147" s="42"/>
      <c r="AI147" s="42"/>
    </row>
    <row r="148" spans="1:35" ht="18" customHeight="1">
      <c r="A148" s="42"/>
      <c r="B148" s="42"/>
      <c r="C148" s="42"/>
      <c r="D148" s="46">
        <v>12.5</v>
      </c>
      <c r="E148" s="204">
        <v>114.426</v>
      </c>
      <c r="F148" s="204">
        <v>103.268</v>
      </c>
      <c r="G148" s="204">
        <v>101.24299999999999</v>
      </c>
      <c r="H148" s="204">
        <v>109.837</v>
      </c>
      <c r="I148" s="204">
        <v>112.21299999999999</v>
      </c>
      <c r="J148" s="204">
        <v>93.730999999999995</v>
      </c>
      <c r="K148" s="42"/>
      <c r="L148" s="5"/>
      <c r="M148" s="13"/>
      <c r="N148" s="13"/>
      <c r="O148" s="13"/>
      <c r="P148" s="13"/>
      <c r="Q148" s="13"/>
      <c r="R148" s="6"/>
      <c r="T148" s="42"/>
      <c r="U148" s="5"/>
      <c r="V148" s="13"/>
      <c r="W148" s="13"/>
      <c r="X148" s="13"/>
      <c r="Y148" s="13"/>
      <c r="Z148" s="13"/>
      <c r="AA148" s="6"/>
      <c r="AC148" s="42"/>
      <c r="AD148" s="42"/>
      <c r="AE148" s="42"/>
      <c r="AF148" s="42"/>
      <c r="AG148" s="42"/>
      <c r="AH148" s="42"/>
      <c r="AI148" s="42"/>
    </row>
    <row r="149" spans="1:35" ht="18" customHeight="1">
      <c r="A149" s="42"/>
      <c r="B149" s="42"/>
      <c r="C149" s="42"/>
      <c r="D149" s="46">
        <v>25</v>
      </c>
      <c r="E149" s="204">
        <v>105.372</v>
      </c>
      <c r="F149" s="204">
        <v>124.387</v>
      </c>
      <c r="G149" s="204">
        <v>107.41500000000001</v>
      </c>
      <c r="H149" s="204">
        <v>116.131</v>
      </c>
      <c r="I149" s="204">
        <v>134.535</v>
      </c>
      <c r="J149" s="204">
        <v>108.093</v>
      </c>
      <c r="K149" s="42"/>
      <c r="L149" s="5" t="s">
        <v>53</v>
      </c>
      <c r="M149" s="13" t="s">
        <v>54</v>
      </c>
      <c r="N149" s="13" t="s">
        <v>55</v>
      </c>
      <c r="O149" s="13" t="s">
        <v>56</v>
      </c>
      <c r="P149" s="13" t="s">
        <v>57</v>
      </c>
      <c r="Q149" s="13" t="s">
        <v>58</v>
      </c>
      <c r="R149" s="6"/>
      <c r="T149" s="42"/>
      <c r="U149" s="5" t="s">
        <v>53</v>
      </c>
      <c r="V149" s="13" t="s">
        <v>54</v>
      </c>
      <c r="W149" s="13" t="s">
        <v>55</v>
      </c>
      <c r="X149" s="13" t="s">
        <v>56</v>
      </c>
      <c r="Y149" s="13" t="s">
        <v>57</v>
      </c>
      <c r="Z149" s="13" t="s">
        <v>58</v>
      </c>
      <c r="AA149" s="6"/>
      <c r="AC149" s="42"/>
      <c r="AD149" s="42"/>
      <c r="AE149" s="42"/>
      <c r="AF149" s="42"/>
      <c r="AG149" s="42"/>
      <c r="AH149" s="42"/>
      <c r="AI149" s="42"/>
    </row>
    <row r="150" spans="1:35" ht="18" customHeight="1">
      <c r="A150" s="42"/>
      <c r="B150" s="42"/>
      <c r="C150" s="42"/>
      <c r="D150" s="46">
        <v>50</v>
      </c>
      <c r="E150" s="204">
        <v>102.604</v>
      </c>
      <c r="F150" s="204">
        <v>94.727999999999994</v>
      </c>
      <c r="G150" s="204">
        <v>113.842</v>
      </c>
      <c r="H150" s="204">
        <v>110.425</v>
      </c>
      <c r="I150" s="204">
        <v>109.32599999999999</v>
      </c>
      <c r="J150" s="204">
        <v>103.57599999999999</v>
      </c>
      <c r="K150" s="42"/>
      <c r="L150" s="5" t="s">
        <v>200</v>
      </c>
      <c r="M150" s="13">
        <v>-6.3129999999999997</v>
      </c>
      <c r="N150" s="13" t="s">
        <v>251</v>
      </c>
      <c r="O150" s="13" t="s">
        <v>28</v>
      </c>
      <c r="P150" s="13" t="s">
        <v>27</v>
      </c>
      <c r="Q150" s="13">
        <v>0.76700000000000002</v>
      </c>
      <c r="R150" s="6" t="s">
        <v>60</v>
      </c>
      <c r="T150" s="42"/>
      <c r="U150" s="5" t="s">
        <v>200</v>
      </c>
      <c r="V150" s="13">
        <v>-5.2569999999999997</v>
      </c>
      <c r="W150" s="13" t="s">
        <v>257</v>
      </c>
      <c r="X150" s="13" t="s">
        <v>28</v>
      </c>
      <c r="Y150" s="13" t="s">
        <v>27</v>
      </c>
      <c r="Z150" s="13">
        <v>0.877</v>
      </c>
      <c r="AA150" s="6" t="s">
        <v>60</v>
      </c>
      <c r="AC150" s="42"/>
      <c r="AD150" s="42"/>
      <c r="AE150" s="42"/>
      <c r="AF150" s="42"/>
      <c r="AG150" s="42"/>
      <c r="AH150" s="42"/>
      <c r="AI150" s="42"/>
    </row>
    <row r="151" spans="1:35" ht="18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5" t="s">
        <v>201</v>
      </c>
      <c r="M151" s="13">
        <v>-12.4</v>
      </c>
      <c r="N151" s="13" t="s">
        <v>252</v>
      </c>
      <c r="O151" s="13" t="s">
        <v>28</v>
      </c>
      <c r="P151" s="13" t="s">
        <v>27</v>
      </c>
      <c r="Q151" s="13">
        <v>0.29499999999999998</v>
      </c>
      <c r="R151" s="6" t="s">
        <v>63</v>
      </c>
      <c r="T151" s="42"/>
      <c r="U151" s="5" t="s">
        <v>201</v>
      </c>
      <c r="V151" s="13">
        <v>-19.52</v>
      </c>
      <c r="W151" s="13" t="s">
        <v>258</v>
      </c>
      <c r="X151" s="13" t="s">
        <v>28</v>
      </c>
      <c r="Y151" s="13" t="s">
        <v>27</v>
      </c>
      <c r="Z151" s="13">
        <v>9.4E-2</v>
      </c>
      <c r="AA151" s="6" t="s">
        <v>63</v>
      </c>
      <c r="AC151" s="42"/>
      <c r="AD151" s="42"/>
      <c r="AE151" s="42"/>
      <c r="AF151" s="42"/>
      <c r="AG151" s="42"/>
      <c r="AH151" s="42"/>
      <c r="AI151" s="42"/>
    </row>
    <row r="152" spans="1:35" ht="18" customHeight="1">
      <c r="A152" s="42"/>
      <c r="B152" s="42"/>
      <c r="C152" s="42"/>
      <c r="J152" s="42"/>
      <c r="K152" s="42"/>
      <c r="L152" s="5" t="s">
        <v>202</v>
      </c>
      <c r="M152" s="13">
        <v>-3.7229999999999999</v>
      </c>
      <c r="N152" s="13" t="s">
        <v>253</v>
      </c>
      <c r="O152" s="13" t="s">
        <v>28</v>
      </c>
      <c r="P152" s="13" t="s">
        <v>27</v>
      </c>
      <c r="Q152" s="13">
        <v>0.93700000000000006</v>
      </c>
      <c r="R152" s="6" t="s">
        <v>65</v>
      </c>
      <c r="T152" s="42"/>
      <c r="U152" s="5" t="s">
        <v>202</v>
      </c>
      <c r="V152" s="13">
        <v>-7.7729999999999997</v>
      </c>
      <c r="W152" s="13" t="s">
        <v>259</v>
      </c>
      <c r="X152" s="13" t="s">
        <v>28</v>
      </c>
      <c r="Y152" s="13" t="s">
        <v>27</v>
      </c>
      <c r="Z152" s="13">
        <v>0.7</v>
      </c>
      <c r="AA152" s="6" t="s">
        <v>65</v>
      </c>
      <c r="AC152" s="42"/>
      <c r="AD152" s="42"/>
      <c r="AE152" s="42"/>
      <c r="AF152" s="42"/>
      <c r="AG152" s="42"/>
      <c r="AH152" s="42"/>
      <c r="AI152" s="42"/>
    </row>
    <row r="153" spans="1:35" ht="18" customHeight="1">
      <c r="A153" s="42"/>
      <c r="B153" s="42"/>
      <c r="C153" s="42"/>
      <c r="J153" s="42"/>
      <c r="K153" s="42"/>
      <c r="L153" s="5" t="s">
        <v>203</v>
      </c>
      <c r="M153" s="13">
        <v>-6.0830000000000002</v>
      </c>
      <c r="N153" s="13" t="s">
        <v>254</v>
      </c>
      <c r="O153" s="13" t="s">
        <v>28</v>
      </c>
      <c r="P153" s="13" t="s">
        <v>27</v>
      </c>
      <c r="Q153" s="13">
        <v>0.78600000000000003</v>
      </c>
      <c r="R153" s="6" t="s">
        <v>67</v>
      </c>
      <c r="T153" s="42"/>
      <c r="U153" s="5" t="s">
        <v>203</v>
      </c>
      <c r="V153" s="13">
        <v>-14.26</v>
      </c>
      <c r="W153" s="13" t="s">
        <v>260</v>
      </c>
      <c r="X153" s="13" t="s">
        <v>28</v>
      </c>
      <c r="Y153" s="13" t="s">
        <v>27</v>
      </c>
      <c r="Z153" s="13">
        <v>0.25900000000000001</v>
      </c>
      <c r="AA153" s="6" t="s">
        <v>67</v>
      </c>
      <c r="AC153" s="42"/>
      <c r="AD153" s="42"/>
      <c r="AE153" s="42"/>
      <c r="AF153" s="42"/>
      <c r="AG153" s="42"/>
      <c r="AH153" s="42"/>
      <c r="AI153" s="42"/>
    </row>
    <row r="154" spans="1:35" ht="18" customHeight="1">
      <c r="A154" s="42"/>
      <c r="B154" s="42"/>
      <c r="C154" s="42"/>
      <c r="J154" s="42"/>
      <c r="K154" s="42"/>
      <c r="L154" s="5" t="s">
        <v>204</v>
      </c>
      <c r="M154" s="13">
        <v>2.59</v>
      </c>
      <c r="N154" s="13" t="s">
        <v>255</v>
      </c>
      <c r="O154" s="13" t="s">
        <v>28</v>
      </c>
      <c r="P154" s="13" t="s">
        <v>27</v>
      </c>
      <c r="Q154" s="13">
        <v>0.97699999999999998</v>
      </c>
      <c r="R154" s="6" t="s">
        <v>69</v>
      </c>
      <c r="T154" s="42"/>
      <c r="U154" s="5" t="s">
        <v>204</v>
      </c>
      <c r="V154" s="13">
        <v>-2.5169999999999999</v>
      </c>
      <c r="W154" s="13" t="s">
        <v>261</v>
      </c>
      <c r="X154" s="13" t="s">
        <v>28</v>
      </c>
      <c r="Y154" s="13" t="s">
        <v>27</v>
      </c>
      <c r="Z154" s="13">
        <v>0.98299999999999998</v>
      </c>
      <c r="AA154" s="6" t="s">
        <v>69</v>
      </c>
      <c r="AC154" s="42"/>
      <c r="AD154" s="42"/>
      <c r="AE154" s="42"/>
      <c r="AF154" s="42"/>
      <c r="AG154" s="42"/>
      <c r="AH154" s="42"/>
      <c r="AI154" s="42"/>
    </row>
    <row r="155" spans="1:35" ht="18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7" t="s">
        <v>205</v>
      </c>
      <c r="M155" s="37">
        <v>8.673</v>
      </c>
      <c r="N155" s="37" t="s">
        <v>256</v>
      </c>
      <c r="O155" s="37" t="s">
        <v>28</v>
      </c>
      <c r="P155" s="37" t="s">
        <v>27</v>
      </c>
      <c r="Q155" s="37">
        <v>0.56599999999999995</v>
      </c>
      <c r="R155" s="8" t="s">
        <v>71</v>
      </c>
      <c r="T155" s="42"/>
      <c r="U155" s="7" t="s">
        <v>205</v>
      </c>
      <c r="V155" s="37">
        <v>11.74</v>
      </c>
      <c r="W155" s="37" t="s">
        <v>262</v>
      </c>
      <c r="X155" s="37" t="s">
        <v>28</v>
      </c>
      <c r="Y155" s="37" t="s">
        <v>27</v>
      </c>
      <c r="Z155" s="37">
        <v>0.40200000000000002</v>
      </c>
      <c r="AA155" s="8" t="s">
        <v>71</v>
      </c>
      <c r="AC155" s="42"/>
      <c r="AD155" s="42"/>
      <c r="AE155" s="42"/>
      <c r="AF155" s="42"/>
      <c r="AG155" s="42"/>
      <c r="AH155" s="42"/>
      <c r="AI155" s="42"/>
    </row>
    <row r="157" spans="1:35" ht="18" customHeight="1">
      <c r="D157" s="505" t="s">
        <v>327</v>
      </c>
      <c r="E157" s="505"/>
      <c r="F157" s="505"/>
      <c r="G157" s="505"/>
      <c r="H157" s="505"/>
      <c r="I157" s="505"/>
      <c r="J157" s="505"/>
      <c r="K157" s="42"/>
      <c r="L157" s="217" t="s">
        <v>303</v>
      </c>
      <c r="M157" s="42"/>
      <c r="N157" s="42"/>
      <c r="O157" s="42"/>
      <c r="P157" s="42"/>
      <c r="Q157" s="42"/>
      <c r="R157" s="42"/>
      <c r="S157" s="42"/>
      <c r="T157" s="42"/>
      <c r="U157" s="217" t="s">
        <v>304</v>
      </c>
      <c r="V157" s="42"/>
      <c r="W157" s="42"/>
      <c r="X157" s="42"/>
      <c r="Y157" s="42"/>
      <c r="Z157" s="42"/>
      <c r="AA157" s="42"/>
    </row>
    <row r="158" spans="1:35" ht="18" customHeight="1">
      <c r="D158" s="42"/>
      <c r="E158" s="499" t="s">
        <v>156</v>
      </c>
      <c r="F158" s="499"/>
      <c r="G158" s="499"/>
      <c r="H158" s="499" t="s">
        <v>157</v>
      </c>
      <c r="I158" s="499"/>
      <c r="J158" s="499"/>
      <c r="K158" s="42"/>
      <c r="L158" s="10" t="s">
        <v>72</v>
      </c>
      <c r="M158" s="12">
        <v>1</v>
      </c>
      <c r="N158" s="12"/>
      <c r="O158" s="12"/>
      <c r="P158" s="12"/>
      <c r="Q158" s="12"/>
      <c r="R158" s="11"/>
      <c r="T158" s="42"/>
      <c r="U158" s="10" t="s">
        <v>72</v>
      </c>
      <c r="V158" s="12">
        <v>1</v>
      </c>
      <c r="W158" s="12"/>
      <c r="X158" s="12"/>
      <c r="Y158" s="12"/>
      <c r="Z158" s="12"/>
      <c r="AA158" s="11"/>
      <c r="AB158" s="159"/>
    </row>
    <row r="159" spans="1:35" ht="31" customHeight="1">
      <c r="D159" s="45" t="s">
        <v>158</v>
      </c>
      <c r="E159" s="46" t="s">
        <v>44</v>
      </c>
      <c r="F159" s="46" t="s">
        <v>45</v>
      </c>
      <c r="G159" s="46" t="s">
        <v>46</v>
      </c>
      <c r="H159" s="46" t="s">
        <v>44</v>
      </c>
      <c r="I159" s="46" t="s">
        <v>45</v>
      </c>
      <c r="J159" s="46" t="s">
        <v>46</v>
      </c>
      <c r="K159" s="42"/>
      <c r="L159" s="5" t="s">
        <v>51</v>
      </c>
      <c r="M159" s="13">
        <v>6</v>
      </c>
      <c r="N159" s="13"/>
      <c r="O159" s="13"/>
      <c r="P159" s="13"/>
      <c r="Q159" s="13"/>
      <c r="R159" s="6"/>
      <c r="T159" s="42"/>
      <c r="U159" s="5" t="s">
        <v>51</v>
      </c>
      <c r="V159" s="13">
        <v>6</v>
      </c>
      <c r="W159" s="13"/>
      <c r="X159" s="13"/>
      <c r="Y159" s="13"/>
      <c r="Z159" s="13"/>
      <c r="AA159" s="6"/>
      <c r="AB159" s="159"/>
    </row>
    <row r="160" spans="1:35" ht="18" customHeight="1">
      <c r="D160" s="46">
        <v>0</v>
      </c>
      <c r="E160" s="46">
        <v>100</v>
      </c>
      <c r="F160" s="46">
        <v>100</v>
      </c>
      <c r="G160" s="46">
        <v>100</v>
      </c>
      <c r="H160" s="46">
        <v>100</v>
      </c>
      <c r="I160" s="46">
        <v>100</v>
      </c>
      <c r="J160" s="46">
        <v>100</v>
      </c>
      <c r="K160" s="42"/>
      <c r="L160" s="5" t="s">
        <v>52</v>
      </c>
      <c r="M160" s="13">
        <v>0.05</v>
      </c>
      <c r="N160" s="13"/>
      <c r="O160" s="13"/>
      <c r="P160" s="13"/>
      <c r="Q160" s="13"/>
      <c r="R160" s="6"/>
      <c r="T160" s="42"/>
      <c r="U160" s="5" t="s">
        <v>52</v>
      </c>
      <c r="V160" s="13">
        <v>0.05</v>
      </c>
      <c r="W160" s="13"/>
      <c r="X160" s="13"/>
      <c r="Y160" s="13"/>
      <c r="Z160" s="13"/>
      <c r="AA160" s="6"/>
      <c r="AB160" s="159"/>
    </row>
    <row r="161" spans="4:28" ht="18" customHeight="1">
      <c r="D161" s="46">
        <v>12.5</v>
      </c>
      <c r="E161" s="172">
        <v>99.864999999999995</v>
      </c>
      <c r="F161" s="172">
        <v>98.679000000000002</v>
      </c>
      <c r="G161" s="172">
        <v>115.992</v>
      </c>
      <c r="H161" s="172">
        <v>113.491</v>
      </c>
      <c r="I161" s="172">
        <v>104.863</v>
      </c>
      <c r="J161" s="172">
        <v>118.54600000000001</v>
      </c>
      <c r="K161" s="42"/>
      <c r="L161" s="5"/>
      <c r="M161" s="13"/>
      <c r="N161" s="13"/>
      <c r="O161" s="13"/>
      <c r="P161" s="13"/>
      <c r="Q161" s="13"/>
      <c r="R161" s="6"/>
      <c r="T161" s="42"/>
      <c r="U161" s="5"/>
      <c r="V161" s="13"/>
      <c r="W161" s="13"/>
      <c r="X161" s="13"/>
      <c r="Y161" s="13"/>
      <c r="Z161" s="13"/>
      <c r="AA161" s="6"/>
      <c r="AB161" s="159"/>
    </row>
    <row r="162" spans="4:28" ht="18" customHeight="1">
      <c r="D162" s="46">
        <v>25</v>
      </c>
      <c r="E162" s="172">
        <v>97.587999999999994</v>
      </c>
      <c r="F162" s="172">
        <v>112.355</v>
      </c>
      <c r="G162" s="172">
        <v>91.073999999999998</v>
      </c>
      <c r="H162" s="172">
        <v>115.514</v>
      </c>
      <c r="I162" s="172">
        <v>97.594999999999999</v>
      </c>
      <c r="J162" s="172">
        <v>112.363</v>
      </c>
      <c r="K162" s="42"/>
      <c r="L162" s="5" t="s">
        <v>53</v>
      </c>
      <c r="M162" s="13" t="s">
        <v>54</v>
      </c>
      <c r="N162" s="13" t="s">
        <v>55</v>
      </c>
      <c r="O162" s="13" t="s">
        <v>56</v>
      </c>
      <c r="P162" s="13" t="s">
        <v>57</v>
      </c>
      <c r="Q162" s="13" t="s">
        <v>58</v>
      </c>
      <c r="R162" s="6"/>
      <c r="T162" s="42"/>
      <c r="U162" s="5" t="s">
        <v>53</v>
      </c>
      <c r="V162" s="13" t="s">
        <v>54</v>
      </c>
      <c r="W162" s="13" t="s">
        <v>55</v>
      </c>
      <c r="X162" s="13" t="s">
        <v>56</v>
      </c>
      <c r="Y162" s="13" t="s">
        <v>57</v>
      </c>
      <c r="Z162" s="13" t="s">
        <v>58</v>
      </c>
      <c r="AA162" s="6"/>
      <c r="AB162" s="159"/>
    </row>
    <row r="163" spans="4:28" ht="18" customHeight="1">
      <c r="D163" s="46">
        <v>50</v>
      </c>
      <c r="E163" s="172">
        <v>107.831</v>
      </c>
      <c r="F163" s="172">
        <v>97.531999999999996</v>
      </c>
      <c r="G163" s="172">
        <v>89.906000000000006</v>
      </c>
      <c r="H163" s="172">
        <v>105.173</v>
      </c>
      <c r="I163" s="172">
        <v>107.83199999999999</v>
      </c>
      <c r="J163" s="172">
        <v>119.681</v>
      </c>
      <c r="K163" s="42"/>
      <c r="L163" s="5" t="s">
        <v>200</v>
      </c>
      <c r="M163" s="13">
        <v>-4.8410000000000002</v>
      </c>
      <c r="N163" s="13" t="s">
        <v>245</v>
      </c>
      <c r="O163" s="13" t="s">
        <v>28</v>
      </c>
      <c r="P163" s="13" t="s">
        <v>27</v>
      </c>
      <c r="Q163" s="13">
        <v>0.89700000000000002</v>
      </c>
      <c r="R163" s="6" t="s">
        <v>60</v>
      </c>
      <c r="T163" s="42"/>
      <c r="U163" s="5" t="s">
        <v>200</v>
      </c>
      <c r="V163" s="13">
        <v>-13.01</v>
      </c>
      <c r="W163" s="13" t="s">
        <v>265</v>
      </c>
      <c r="X163" s="13" t="s">
        <v>28</v>
      </c>
      <c r="Y163" s="13" t="s">
        <v>27</v>
      </c>
      <c r="Z163" s="13">
        <v>0.186</v>
      </c>
      <c r="AA163" s="6" t="s">
        <v>60</v>
      </c>
      <c r="AB163" s="159"/>
    </row>
    <row r="164" spans="4:28" ht="18" customHeight="1">
      <c r="D164" s="42"/>
      <c r="E164" s="42"/>
      <c r="F164" s="42"/>
      <c r="G164" s="42"/>
      <c r="H164" s="42"/>
      <c r="I164" s="42"/>
      <c r="K164" s="42"/>
      <c r="L164" s="5" t="s">
        <v>201</v>
      </c>
      <c r="M164" s="13">
        <v>-0.31130000000000002</v>
      </c>
      <c r="N164" s="13" t="s">
        <v>246</v>
      </c>
      <c r="O164" s="13" t="s">
        <v>28</v>
      </c>
      <c r="P164" s="13" t="s">
        <v>27</v>
      </c>
      <c r="Q164" s="13" t="s">
        <v>75</v>
      </c>
      <c r="R164" s="6" t="s">
        <v>63</v>
      </c>
      <c r="T164" s="42"/>
      <c r="U164" s="5" t="s">
        <v>201</v>
      </c>
      <c r="V164" s="13">
        <v>-8.4909999999999997</v>
      </c>
      <c r="W164" s="13" t="s">
        <v>266</v>
      </c>
      <c r="X164" s="13" t="s">
        <v>28</v>
      </c>
      <c r="Y164" s="13" t="s">
        <v>27</v>
      </c>
      <c r="Z164" s="13">
        <v>0.49199999999999999</v>
      </c>
      <c r="AA164" s="6" t="s">
        <v>63</v>
      </c>
      <c r="AB164" s="159"/>
    </row>
    <row r="165" spans="4:28" ht="18" customHeight="1">
      <c r="D165" s="42"/>
      <c r="E165" s="42"/>
      <c r="F165" s="42"/>
      <c r="G165" s="42"/>
      <c r="H165" s="42"/>
      <c r="I165" s="42"/>
      <c r="J165" s="42"/>
      <c r="K165" s="42"/>
      <c r="L165" s="5" t="s">
        <v>202</v>
      </c>
      <c r="M165" s="13">
        <v>1.55</v>
      </c>
      <c r="N165" s="13" t="s">
        <v>247</v>
      </c>
      <c r="O165" s="13" t="s">
        <v>28</v>
      </c>
      <c r="P165" s="13" t="s">
        <v>27</v>
      </c>
      <c r="Q165" s="13">
        <v>0.996</v>
      </c>
      <c r="R165" s="6" t="s">
        <v>65</v>
      </c>
      <c r="T165" s="42"/>
      <c r="U165" s="5" t="s">
        <v>202</v>
      </c>
      <c r="V165" s="13">
        <v>-10.52</v>
      </c>
      <c r="W165" s="13" t="s">
        <v>267</v>
      </c>
      <c r="X165" s="13" t="s">
        <v>28</v>
      </c>
      <c r="Y165" s="13" t="s">
        <v>27</v>
      </c>
      <c r="Z165" s="13">
        <v>0.32700000000000001</v>
      </c>
      <c r="AA165" s="6" t="s">
        <v>65</v>
      </c>
      <c r="AB165" s="159"/>
    </row>
    <row r="166" spans="4:28" ht="18" customHeight="1">
      <c r="D166" s="42"/>
      <c r="E166" s="42"/>
      <c r="F166" s="42"/>
      <c r="G166" s="42"/>
      <c r="H166" s="42"/>
      <c r="I166" s="42"/>
      <c r="J166" s="42"/>
      <c r="K166" s="42"/>
      <c r="L166" s="5" t="s">
        <v>203</v>
      </c>
      <c r="M166" s="13">
        <v>4.5289999999999999</v>
      </c>
      <c r="N166" s="13" t="s">
        <v>248</v>
      </c>
      <c r="O166" s="13" t="s">
        <v>28</v>
      </c>
      <c r="P166" s="13" t="s">
        <v>27</v>
      </c>
      <c r="Q166" s="13">
        <v>0.91300000000000003</v>
      </c>
      <c r="R166" s="6" t="s">
        <v>67</v>
      </c>
      <c r="T166" s="42"/>
      <c r="U166" s="5" t="s">
        <v>203</v>
      </c>
      <c r="V166" s="13">
        <v>4.5209999999999999</v>
      </c>
      <c r="W166" s="13" t="s">
        <v>268</v>
      </c>
      <c r="X166" s="13" t="s">
        <v>28</v>
      </c>
      <c r="Y166" s="13" t="s">
        <v>27</v>
      </c>
      <c r="Z166" s="13">
        <v>0.85899999999999999</v>
      </c>
      <c r="AA166" s="6" t="s">
        <v>67</v>
      </c>
      <c r="AB166" s="159"/>
    </row>
    <row r="167" spans="4:28" ht="18" customHeight="1">
      <c r="D167" s="148"/>
      <c r="E167" s="42"/>
      <c r="F167" s="42"/>
      <c r="G167" s="42"/>
      <c r="H167" s="42"/>
      <c r="I167" s="42"/>
      <c r="J167" s="42"/>
      <c r="K167" s="42"/>
      <c r="L167" s="5" t="s">
        <v>204</v>
      </c>
      <c r="M167" s="13">
        <v>6.391</v>
      </c>
      <c r="N167" s="13" t="s">
        <v>249</v>
      </c>
      <c r="O167" s="13" t="s">
        <v>28</v>
      </c>
      <c r="P167" s="13" t="s">
        <v>27</v>
      </c>
      <c r="Q167" s="13">
        <v>0.79900000000000004</v>
      </c>
      <c r="R167" s="6" t="s">
        <v>69</v>
      </c>
      <c r="T167" s="42"/>
      <c r="U167" s="5" t="s">
        <v>204</v>
      </c>
      <c r="V167" s="13">
        <v>2.4950000000000001</v>
      </c>
      <c r="W167" s="13" t="s">
        <v>269</v>
      </c>
      <c r="X167" s="13" t="s">
        <v>28</v>
      </c>
      <c r="Y167" s="13" t="s">
        <v>27</v>
      </c>
      <c r="Z167" s="13">
        <v>0.97099999999999997</v>
      </c>
      <c r="AA167" s="6" t="s">
        <v>69</v>
      </c>
      <c r="AB167" s="159"/>
    </row>
    <row r="168" spans="4:28" ht="18" customHeight="1">
      <c r="D168" s="42"/>
      <c r="E168" s="42"/>
      <c r="F168" s="42"/>
      <c r="G168" s="42"/>
      <c r="H168" s="42"/>
      <c r="I168" s="42"/>
      <c r="J168" s="42"/>
      <c r="K168" s="42"/>
      <c r="L168" s="7" t="s">
        <v>205</v>
      </c>
      <c r="M168" s="37">
        <v>1.861</v>
      </c>
      <c r="N168" s="37" t="s">
        <v>250</v>
      </c>
      <c r="O168" s="37" t="s">
        <v>28</v>
      </c>
      <c r="P168" s="37" t="s">
        <v>27</v>
      </c>
      <c r="Q168" s="37">
        <v>0.99299999999999999</v>
      </c>
      <c r="R168" s="8" t="s">
        <v>71</v>
      </c>
      <c r="T168" s="42"/>
      <c r="U168" s="7" t="s">
        <v>205</v>
      </c>
      <c r="V168" s="37">
        <v>-2.0259999999999998</v>
      </c>
      <c r="W168" s="37" t="s">
        <v>270</v>
      </c>
      <c r="X168" s="37" t="s">
        <v>28</v>
      </c>
      <c r="Y168" s="37" t="s">
        <v>27</v>
      </c>
      <c r="Z168" s="37">
        <v>0.98399999999999999</v>
      </c>
      <c r="AA168" s="8" t="s">
        <v>71</v>
      </c>
      <c r="AB168" s="159"/>
    </row>
    <row r="169" spans="4:28" ht="18" customHeight="1">
      <c r="D169" s="42"/>
      <c r="E169" s="42"/>
      <c r="F169" s="42"/>
      <c r="G169" s="42"/>
      <c r="H169" s="42"/>
      <c r="I169" s="42"/>
      <c r="J169" s="42"/>
      <c r="K169" s="149"/>
      <c r="L169" s="56"/>
      <c r="M169" s="13"/>
      <c r="N169" s="13"/>
      <c r="O169" s="13"/>
      <c r="P169" s="13"/>
      <c r="Q169" s="13"/>
      <c r="R169" s="13"/>
      <c r="S169" s="159"/>
    </row>
    <row r="170" spans="4:28" ht="18" customHeight="1"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4:28" ht="18" customHeight="1">
      <c r="K171" s="159"/>
      <c r="L171" s="159"/>
      <c r="M171" s="159"/>
      <c r="N171" s="159"/>
      <c r="O171" s="159"/>
      <c r="P171" s="159"/>
      <c r="Q171" s="159"/>
      <c r="R171" s="159"/>
      <c r="S171" s="159"/>
    </row>
  </sheetData>
  <mergeCells count="84">
    <mergeCell ref="D144:I144"/>
    <mergeCell ref="D157:J157"/>
    <mergeCell ref="I49:I51"/>
    <mergeCell ref="I52:I54"/>
    <mergeCell ref="I55:I57"/>
    <mergeCell ref="E145:G145"/>
    <mergeCell ref="H145:J145"/>
    <mergeCell ref="I114:J114"/>
    <mergeCell ref="D113:H113"/>
    <mergeCell ref="D62:L62"/>
    <mergeCell ref="D67:D69"/>
    <mergeCell ref="I67:I69"/>
    <mergeCell ref="D64:D66"/>
    <mergeCell ref="H64:H80"/>
    <mergeCell ref="D70:D72"/>
    <mergeCell ref="D73:D75"/>
    <mergeCell ref="E158:G158"/>
    <mergeCell ref="H158:J158"/>
    <mergeCell ref="D3:H3"/>
    <mergeCell ref="N31:Q31"/>
    <mergeCell ref="D60:H60"/>
    <mergeCell ref="D40:D42"/>
    <mergeCell ref="I37:I39"/>
    <mergeCell ref="N37:N39"/>
    <mergeCell ref="D61:G61"/>
    <mergeCell ref="I61:L61"/>
    <mergeCell ref="N61:Q61"/>
    <mergeCell ref="N73:N75"/>
    <mergeCell ref="D81:G81"/>
    <mergeCell ref="E114:F114"/>
    <mergeCell ref="G114:H114"/>
    <mergeCell ref="M82:N82"/>
    <mergeCell ref="S31:V31"/>
    <mergeCell ref="E4:F4"/>
    <mergeCell ref="G4:H4"/>
    <mergeCell ref="S34:S36"/>
    <mergeCell ref="D30:G30"/>
    <mergeCell ref="G20:H20"/>
    <mergeCell ref="D31:G31"/>
    <mergeCell ref="I31:L31"/>
    <mergeCell ref="D32:L32"/>
    <mergeCell ref="N32:V32"/>
    <mergeCell ref="S37:S39"/>
    <mergeCell ref="D34:D36"/>
    <mergeCell ref="S40:S42"/>
    <mergeCell ref="D43:D45"/>
    <mergeCell ref="I43:I45"/>
    <mergeCell ref="N43:N45"/>
    <mergeCell ref="S43:S45"/>
    <mergeCell ref="I34:I36"/>
    <mergeCell ref="N34:N36"/>
    <mergeCell ref="R34:R58"/>
    <mergeCell ref="D37:D39"/>
    <mergeCell ref="I40:I42"/>
    <mergeCell ref="N40:N42"/>
    <mergeCell ref="S49:S51"/>
    <mergeCell ref="S52:S54"/>
    <mergeCell ref="D46:D48"/>
    <mergeCell ref="I46:I48"/>
    <mergeCell ref="N46:N48"/>
    <mergeCell ref="S46:S48"/>
    <mergeCell ref="S55:S57"/>
    <mergeCell ref="S64:S66"/>
    <mergeCell ref="N62:V62"/>
    <mergeCell ref="S61:V61"/>
    <mergeCell ref="I64:I66"/>
    <mergeCell ref="N64:N66"/>
    <mergeCell ref="R64:R80"/>
    <mergeCell ref="I70:I72"/>
    <mergeCell ref="N70:N72"/>
    <mergeCell ref="N67:N69"/>
    <mergeCell ref="S70:S72"/>
    <mergeCell ref="S67:S69"/>
    <mergeCell ref="I73:I75"/>
    <mergeCell ref="O82:P82"/>
    <mergeCell ref="Q82:R82"/>
    <mergeCell ref="S73:S75"/>
    <mergeCell ref="D76:D78"/>
    <mergeCell ref="I76:I78"/>
    <mergeCell ref="N76:N78"/>
    <mergeCell ref="S76:S78"/>
    <mergeCell ref="E82:F82"/>
    <mergeCell ref="G82:H82"/>
    <mergeCell ref="I82:J82"/>
  </mergeCells>
  <pageMargins left="0.7" right="0.7" top="0.75" bottom="0.75" header="0.3" footer="0.3"/>
  <pageSetup scale="23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76FC-8D47-BE43-B86D-855B89BA1DA3}">
  <sheetPr>
    <pageSetUpPr fitToPage="1"/>
  </sheetPr>
  <dimension ref="D2:AG111"/>
  <sheetViews>
    <sheetView zoomScale="25" workbookViewId="0">
      <selection activeCell="G104" sqref="G104"/>
    </sheetView>
  </sheetViews>
  <sheetFormatPr baseColWidth="10" defaultRowHeight="18" customHeight="1"/>
  <cols>
    <col min="5" max="5" width="10.83203125" style="80"/>
    <col min="6" max="6" width="10.83203125" style="76"/>
    <col min="10" max="10" width="10.83203125" style="80"/>
    <col min="15" max="15" width="10.83203125" style="80"/>
    <col min="20" max="20" width="10.83203125" style="80"/>
  </cols>
  <sheetData>
    <row r="2" spans="4:31" ht="18" customHeight="1">
      <c r="Y2" s="10" t="s">
        <v>4</v>
      </c>
      <c r="Z2" s="12" t="s">
        <v>772</v>
      </c>
      <c r="AA2" s="39"/>
    </row>
    <row r="3" spans="4:31" ht="18" customHeight="1">
      <c r="Y3" s="5"/>
      <c r="Z3" s="13"/>
      <c r="AA3" s="40"/>
    </row>
    <row r="4" spans="4:31" ht="18" customHeight="1">
      <c r="D4" s="506" t="s">
        <v>788</v>
      </c>
      <c r="E4" s="506"/>
      <c r="F4" s="506"/>
      <c r="G4" s="506"/>
      <c r="H4" s="506"/>
      <c r="I4" s="506"/>
      <c r="Y4" s="5" t="s">
        <v>773</v>
      </c>
      <c r="Z4" s="13" t="s">
        <v>343</v>
      </c>
      <c r="AA4" s="40"/>
    </row>
    <row r="5" spans="4:31" ht="18" customHeight="1">
      <c r="D5" s="443" t="s">
        <v>111</v>
      </c>
      <c r="E5" s="444"/>
      <c r="F5" s="444"/>
      <c r="G5" s="444"/>
      <c r="H5" s="444"/>
      <c r="I5" s="444"/>
      <c r="J5" s="444"/>
      <c r="K5" s="444"/>
      <c r="L5" s="445"/>
      <c r="M5" s="87"/>
      <c r="N5" s="443" t="s">
        <v>73</v>
      </c>
      <c r="O5" s="444"/>
      <c r="P5" s="444"/>
      <c r="Q5" s="444"/>
      <c r="R5" s="444"/>
      <c r="S5" s="444"/>
      <c r="T5" s="444"/>
      <c r="U5" s="444"/>
      <c r="V5" s="445"/>
      <c r="Y5" s="5" t="s">
        <v>6</v>
      </c>
      <c r="Z5" s="13" t="s">
        <v>6</v>
      </c>
      <c r="AA5" s="40"/>
      <c r="AB5" s="159"/>
      <c r="AC5" s="159"/>
      <c r="AD5" s="159"/>
      <c r="AE5" s="159"/>
    </row>
    <row r="6" spans="4:31" ht="18" customHeight="1">
      <c r="D6" s="434" t="s">
        <v>0</v>
      </c>
      <c r="E6" s="435"/>
      <c r="F6" s="435"/>
      <c r="G6" s="436"/>
      <c r="H6" s="234"/>
      <c r="I6" s="431" t="s">
        <v>343</v>
      </c>
      <c r="J6" s="432"/>
      <c r="K6" s="432"/>
      <c r="L6" s="433"/>
      <c r="M6" s="235"/>
      <c r="N6" s="434" t="s">
        <v>0</v>
      </c>
      <c r="O6" s="435"/>
      <c r="P6" s="435"/>
      <c r="Q6" s="436"/>
      <c r="R6" s="3"/>
      <c r="S6" s="431" t="s">
        <v>343</v>
      </c>
      <c r="T6" s="432"/>
      <c r="U6" s="432"/>
      <c r="V6" s="433"/>
      <c r="Y6" s="5" t="s">
        <v>5</v>
      </c>
      <c r="Z6" s="13" t="s">
        <v>343</v>
      </c>
      <c r="AA6" s="40"/>
      <c r="AB6" s="159"/>
      <c r="AC6" s="159"/>
      <c r="AD6" s="159"/>
      <c r="AE6" s="159"/>
    </row>
    <row r="7" spans="4:31" s="79" customFormat="1" ht="18" customHeight="1">
      <c r="D7" s="15" t="s">
        <v>1</v>
      </c>
      <c r="E7" s="82" t="s">
        <v>2</v>
      </c>
      <c r="F7" s="82" t="s">
        <v>16</v>
      </c>
      <c r="G7" s="15" t="s">
        <v>3</v>
      </c>
      <c r="H7" s="15"/>
      <c r="I7" s="15" t="s">
        <v>1</v>
      </c>
      <c r="J7" s="82" t="s">
        <v>2</v>
      </c>
      <c r="K7" s="15" t="s">
        <v>16</v>
      </c>
      <c r="L7" s="15" t="s">
        <v>3</v>
      </c>
      <c r="M7" s="64"/>
      <c r="N7" s="15" t="s">
        <v>1</v>
      </c>
      <c r="O7" s="82" t="s">
        <v>2</v>
      </c>
      <c r="P7" s="15" t="s">
        <v>16</v>
      </c>
      <c r="Q7" s="15" t="s">
        <v>3</v>
      </c>
      <c r="R7" s="15"/>
      <c r="S7" s="15" t="s">
        <v>1</v>
      </c>
      <c r="T7" s="82" t="s">
        <v>2</v>
      </c>
      <c r="U7" s="15" t="s">
        <v>16</v>
      </c>
      <c r="V7" s="15" t="s">
        <v>3</v>
      </c>
      <c r="Y7" s="5"/>
      <c r="Z7" s="13"/>
      <c r="AA7" s="40"/>
      <c r="AB7" s="192"/>
      <c r="AC7" s="192"/>
      <c r="AD7" s="192"/>
      <c r="AE7" s="192"/>
    </row>
    <row r="8" spans="4:31" ht="18" customHeight="1">
      <c r="D8" s="428" t="s">
        <v>422</v>
      </c>
      <c r="E8" s="74">
        <v>1</v>
      </c>
      <c r="F8" s="74">
        <v>0</v>
      </c>
      <c r="G8" s="16">
        <f>AVERAGE(F8:F10)</f>
        <v>0</v>
      </c>
      <c r="H8" s="212"/>
      <c r="I8" s="428" t="s">
        <v>425</v>
      </c>
      <c r="J8" s="74">
        <v>1</v>
      </c>
      <c r="K8" s="74">
        <v>25</v>
      </c>
      <c r="L8" s="16">
        <f>AVERAGE(K8:K10)</f>
        <v>22.333333333333332</v>
      </c>
      <c r="M8" s="23"/>
      <c r="N8" s="428" t="s">
        <v>422</v>
      </c>
      <c r="O8" s="74">
        <v>1</v>
      </c>
      <c r="P8" s="74">
        <v>0</v>
      </c>
      <c r="Q8" s="16">
        <f>AVERAGE(P8:P10)</f>
        <v>0</v>
      </c>
      <c r="R8" s="212"/>
      <c r="S8" s="428" t="s">
        <v>425</v>
      </c>
      <c r="T8" s="74">
        <v>1</v>
      </c>
      <c r="U8" s="74">
        <v>67</v>
      </c>
      <c r="V8" s="16">
        <f>AVERAGE(U8:U10)</f>
        <v>67.333333333333329</v>
      </c>
      <c r="Y8" s="5" t="s">
        <v>17</v>
      </c>
      <c r="Z8" s="13"/>
      <c r="AA8" s="40"/>
      <c r="AB8" s="13"/>
      <c r="AC8" s="13"/>
      <c r="AD8" s="13"/>
      <c r="AE8" s="13"/>
    </row>
    <row r="9" spans="4:31" ht="18" customHeight="1">
      <c r="D9" s="429"/>
      <c r="E9" s="74">
        <v>2</v>
      </c>
      <c r="F9" s="74">
        <v>0</v>
      </c>
      <c r="G9" s="16"/>
      <c r="H9" s="162"/>
      <c r="I9" s="429"/>
      <c r="J9" s="74">
        <v>2</v>
      </c>
      <c r="K9" s="74">
        <v>19</v>
      </c>
      <c r="L9" s="16"/>
      <c r="M9" s="23"/>
      <c r="N9" s="429"/>
      <c r="O9" s="74">
        <v>2</v>
      </c>
      <c r="P9" s="74">
        <v>0</v>
      </c>
      <c r="Q9" s="16"/>
      <c r="R9" s="162"/>
      <c r="S9" s="429"/>
      <c r="T9" s="74">
        <v>2</v>
      </c>
      <c r="U9" s="74">
        <v>62</v>
      </c>
      <c r="V9" s="16"/>
      <c r="Y9" s="5" t="s">
        <v>8</v>
      </c>
      <c r="Z9" s="13">
        <v>1E-3</v>
      </c>
      <c r="AA9" s="40"/>
      <c r="AB9" s="13"/>
      <c r="AC9" s="13"/>
      <c r="AD9" s="13"/>
      <c r="AE9" s="13"/>
    </row>
    <row r="10" spans="4:31" ht="18" customHeight="1">
      <c r="D10" s="430"/>
      <c r="E10" s="74">
        <v>3</v>
      </c>
      <c r="F10" s="74">
        <v>0</v>
      </c>
      <c r="G10" s="16"/>
      <c r="H10" s="162"/>
      <c r="I10" s="430"/>
      <c r="J10" s="74">
        <v>3</v>
      </c>
      <c r="K10" s="74">
        <v>23</v>
      </c>
      <c r="L10" s="16"/>
      <c r="M10" s="23"/>
      <c r="N10" s="430"/>
      <c r="O10" s="74">
        <v>3</v>
      </c>
      <c r="P10" s="74">
        <v>0</v>
      </c>
      <c r="Q10" s="16"/>
      <c r="R10" s="162"/>
      <c r="S10" s="430"/>
      <c r="T10" s="74">
        <v>3</v>
      </c>
      <c r="U10" s="74">
        <v>73</v>
      </c>
      <c r="V10" s="16"/>
      <c r="Y10" s="5" t="s">
        <v>10</v>
      </c>
      <c r="Z10" s="13" t="s">
        <v>26</v>
      </c>
      <c r="AA10" s="40"/>
      <c r="AB10" s="13"/>
      <c r="AC10" s="13"/>
      <c r="AD10" s="13"/>
      <c r="AE10" s="13"/>
    </row>
    <row r="11" spans="4:31" ht="18" customHeight="1">
      <c r="D11" s="428" t="s">
        <v>506</v>
      </c>
      <c r="E11" s="74">
        <v>1</v>
      </c>
      <c r="F11" s="74">
        <v>0</v>
      </c>
      <c r="G11" s="16">
        <f>AVERAGE(F11:F13)</f>
        <v>0</v>
      </c>
      <c r="H11" s="162"/>
      <c r="I11" s="428" t="s">
        <v>435</v>
      </c>
      <c r="J11" s="74">
        <v>1</v>
      </c>
      <c r="K11" s="74">
        <v>42</v>
      </c>
      <c r="L11" s="16">
        <f>AVERAGE(K11:K13)</f>
        <v>34.333333333333336</v>
      </c>
      <c r="M11" s="23"/>
      <c r="N11" s="428" t="s">
        <v>506</v>
      </c>
      <c r="O11" s="74">
        <v>1</v>
      </c>
      <c r="P11" s="74">
        <v>0</v>
      </c>
      <c r="Q11" s="16">
        <f>AVERAGE(P11:P13)</f>
        <v>0</v>
      </c>
      <c r="R11" s="162"/>
      <c r="S11" s="428" t="s">
        <v>435</v>
      </c>
      <c r="T11" s="74">
        <v>1</v>
      </c>
      <c r="U11" s="74">
        <v>78</v>
      </c>
      <c r="V11" s="16">
        <f>AVERAGE(U11:U13)</f>
        <v>76.333333333333329</v>
      </c>
      <c r="Y11" s="5" t="s">
        <v>12</v>
      </c>
      <c r="Z11" s="13" t="s">
        <v>13</v>
      </c>
      <c r="AA11" s="40"/>
      <c r="AB11" s="13"/>
      <c r="AC11" s="13"/>
      <c r="AD11" s="13"/>
      <c r="AE11" s="13"/>
    </row>
    <row r="12" spans="4:31" ht="18" customHeight="1">
      <c r="D12" s="429"/>
      <c r="E12" s="74">
        <v>2</v>
      </c>
      <c r="F12" s="74">
        <v>0</v>
      </c>
      <c r="G12" s="16"/>
      <c r="H12" s="162"/>
      <c r="I12" s="429"/>
      <c r="J12" s="74">
        <v>2</v>
      </c>
      <c r="K12" s="74">
        <v>32</v>
      </c>
      <c r="L12" s="16"/>
      <c r="M12" s="23"/>
      <c r="N12" s="429"/>
      <c r="O12" s="74">
        <v>2</v>
      </c>
      <c r="P12" s="74">
        <v>0</v>
      </c>
      <c r="Q12" s="16"/>
      <c r="R12" s="162"/>
      <c r="S12" s="429"/>
      <c r="T12" s="74">
        <v>2</v>
      </c>
      <c r="U12" s="74">
        <v>82</v>
      </c>
      <c r="V12" s="16"/>
      <c r="Y12" s="5" t="s">
        <v>14</v>
      </c>
      <c r="Z12" s="13" t="s">
        <v>15</v>
      </c>
      <c r="AA12" s="40"/>
      <c r="AB12" s="13"/>
      <c r="AC12" s="13"/>
      <c r="AD12" s="13"/>
      <c r="AE12" s="13"/>
    </row>
    <row r="13" spans="4:31" ht="18" customHeight="1">
      <c r="D13" s="430"/>
      <c r="E13" s="74">
        <v>3</v>
      </c>
      <c r="F13" s="74">
        <v>0</v>
      </c>
      <c r="G13" s="16"/>
      <c r="H13" s="162"/>
      <c r="I13" s="430"/>
      <c r="J13" s="74">
        <v>3</v>
      </c>
      <c r="K13" s="74">
        <v>29</v>
      </c>
      <c r="L13" s="16"/>
      <c r="M13" s="23"/>
      <c r="N13" s="430"/>
      <c r="O13" s="74">
        <v>3</v>
      </c>
      <c r="P13" s="74">
        <v>0</v>
      </c>
      <c r="Q13" s="16"/>
      <c r="R13" s="162"/>
      <c r="S13" s="430"/>
      <c r="T13" s="74">
        <v>3</v>
      </c>
      <c r="U13" s="74">
        <v>69</v>
      </c>
      <c r="V13" s="16"/>
      <c r="Y13" s="5" t="s">
        <v>18</v>
      </c>
      <c r="Z13" s="13" t="s">
        <v>777</v>
      </c>
      <c r="AA13" s="40"/>
      <c r="AB13" s="13"/>
      <c r="AC13" s="13"/>
      <c r="AD13" s="13"/>
      <c r="AE13" s="13"/>
    </row>
    <row r="14" spans="4:31" ht="18" customHeight="1">
      <c r="D14" s="428" t="s">
        <v>423</v>
      </c>
      <c r="E14" s="74">
        <v>1</v>
      </c>
      <c r="F14" s="74">
        <v>0</v>
      </c>
      <c r="G14" s="16">
        <f>AVERAGE(F14:F16)</f>
        <v>0</v>
      </c>
      <c r="H14" s="162"/>
      <c r="I14" s="428" t="s">
        <v>436</v>
      </c>
      <c r="J14" s="74">
        <v>1</v>
      </c>
      <c r="K14" s="74">
        <v>38</v>
      </c>
      <c r="L14" s="16">
        <f>AVERAGE(K14:K16)</f>
        <v>33.666666666666664</v>
      </c>
      <c r="M14" s="23"/>
      <c r="N14" s="428" t="s">
        <v>423</v>
      </c>
      <c r="O14" s="74">
        <v>1</v>
      </c>
      <c r="P14" s="74">
        <v>0</v>
      </c>
      <c r="Q14" s="16">
        <f>AVERAGE(P14:P16)</f>
        <v>0</v>
      </c>
      <c r="R14" s="162"/>
      <c r="S14" s="428" t="s">
        <v>436</v>
      </c>
      <c r="T14" s="74">
        <v>1</v>
      </c>
      <c r="U14" s="74">
        <v>45</v>
      </c>
      <c r="V14" s="16">
        <f>AVERAGE(U14:U17)</f>
        <v>56</v>
      </c>
      <c r="Y14" s="5"/>
      <c r="Z14" s="13"/>
      <c r="AA14" s="40"/>
      <c r="AB14" s="13"/>
      <c r="AC14" s="13"/>
      <c r="AD14" s="13"/>
      <c r="AE14" s="13"/>
    </row>
    <row r="15" spans="4:31" ht="18" customHeight="1">
      <c r="D15" s="429"/>
      <c r="E15" s="74">
        <v>2</v>
      </c>
      <c r="F15" s="74">
        <v>0</v>
      </c>
      <c r="G15" s="16"/>
      <c r="H15" s="162"/>
      <c r="I15" s="429"/>
      <c r="J15" s="74">
        <v>2</v>
      </c>
      <c r="K15" s="74">
        <v>39</v>
      </c>
      <c r="L15" s="16"/>
      <c r="M15" s="23"/>
      <c r="N15" s="429"/>
      <c r="O15" s="74">
        <v>2</v>
      </c>
      <c r="P15" s="74">
        <v>0</v>
      </c>
      <c r="Q15" s="16"/>
      <c r="R15" s="162"/>
      <c r="S15" s="429"/>
      <c r="T15" s="74">
        <v>2</v>
      </c>
      <c r="U15" s="74">
        <v>59</v>
      </c>
      <c r="V15" s="16"/>
      <c r="Y15" s="5" t="s">
        <v>19</v>
      </c>
      <c r="Z15" s="13"/>
      <c r="AA15" s="40"/>
      <c r="AB15" s="13"/>
      <c r="AC15" s="13"/>
      <c r="AD15" s="13"/>
      <c r="AE15" s="13"/>
    </row>
    <row r="16" spans="4:31" ht="18" customHeight="1">
      <c r="D16" s="430"/>
      <c r="E16" s="74">
        <v>3</v>
      </c>
      <c r="F16" s="74">
        <v>0</v>
      </c>
      <c r="G16" s="16"/>
      <c r="H16" s="162"/>
      <c r="I16" s="430"/>
      <c r="J16" s="74">
        <v>3</v>
      </c>
      <c r="K16" s="74">
        <v>24</v>
      </c>
      <c r="L16" s="16"/>
      <c r="M16" s="23"/>
      <c r="N16" s="430"/>
      <c r="O16" s="74">
        <v>3</v>
      </c>
      <c r="P16" s="74">
        <v>0</v>
      </c>
      <c r="Q16" s="16"/>
      <c r="R16" s="162"/>
      <c r="S16" s="430"/>
      <c r="T16" s="74">
        <v>3</v>
      </c>
      <c r="U16" s="74">
        <v>62</v>
      </c>
      <c r="V16" s="16"/>
      <c r="Y16" s="5" t="s">
        <v>21</v>
      </c>
      <c r="Z16" s="13">
        <v>32.75</v>
      </c>
      <c r="AA16" s="40"/>
      <c r="AB16" s="13"/>
      <c r="AC16" s="13"/>
      <c r="AD16" s="13"/>
      <c r="AE16" s="13"/>
    </row>
    <row r="17" spans="4:33" ht="18" customHeight="1">
      <c r="D17" s="428" t="s">
        <v>507</v>
      </c>
      <c r="E17" s="74">
        <v>1</v>
      </c>
      <c r="F17" s="74">
        <v>0</v>
      </c>
      <c r="G17" s="16">
        <f>AVERAGE(F17:F19)</f>
        <v>0</v>
      </c>
      <c r="H17" s="162"/>
      <c r="I17" s="428" t="s">
        <v>437</v>
      </c>
      <c r="J17" s="74">
        <v>1</v>
      </c>
      <c r="K17" s="74">
        <v>30</v>
      </c>
      <c r="L17" s="16">
        <f>AVERAGE(K17:K19)</f>
        <v>40.666666666666664</v>
      </c>
      <c r="M17" s="23"/>
      <c r="N17" s="428" t="s">
        <v>507</v>
      </c>
      <c r="O17" s="74">
        <v>1</v>
      </c>
      <c r="P17" s="74">
        <v>0</v>
      </c>
      <c r="Q17" s="16">
        <f>AVERAGE(P17:P19)</f>
        <v>0</v>
      </c>
      <c r="R17" s="162"/>
      <c r="S17" s="428" t="s">
        <v>437</v>
      </c>
      <c r="T17" s="74">
        <v>1</v>
      </c>
      <c r="U17" s="74">
        <v>58</v>
      </c>
      <c r="V17" s="16">
        <f>AVERAGE(U17:U19)</f>
        <v>65</v>
      </c>
      <c r="Y17" s="5" t="s">
        <v>774</v>
      </c>
      <c r="Z17" s="13">
        <v>66.17</v>
      </c>
      <c r="AA17" s="40"/>
      <c r="AB17" s="13"/>
      <c r="AC17" s="13"/>
      <c r="AD17" s="13"/>
      <c r="AE17" s="13"/>
    </row>
    <row r="18" spans="4:33" ht="18" customHeight="1">
      <c r="D18" s="429"/>
      <c r="E18" s="74">
        <v>2</v>
      </c>
      <c r="F18" s="74">
        <v>0</v>
      </c>
      <c r="G18" s="16"/>
      <c r="H18" s="162"/>
      <c r="I18" s="429"/>
      <c r="J18" s="74">
        <v>2</v>
      </c>
      <c r="K18" s="74">
        <v>49</v>
      </c>
      <c r="L18" s="16"/>
      <c r="M18" s="23"/>
      <c r="N18" s="429"/>
      <c r="O18" s="74">
        <v>2</v>
      </c>
      <c r="P18" s="74">
        <v>0</v>
      </c>
      <c r="Q18" s="16"/>
      <c r="R18" s="162"/>
      <c r="S18" s="429"/>
      <c r="T18" s="74">
        <v>2</v>
      </c>
      <c r="U18" s="74">
        <v>71</v>
      </c>
      <c r="V18" s="16"/>
      <c r="Y18" s="5" t="s">
        <v>775</v>
      </c>
      <c r="Z18" s="13" t="s">
        <v>778</v>
      </c>
      <c r="AA18" s="40"/>
      <c r="AB18" s="13"/>
      <c r="AC18" s="13"/>
      <c r="AD18" s="13"/>
      <c r="AE18" s="13"/>
    </row>
    <row r="19" spans="4:33" ht="18" customHeight="1">
      <c r="D19" s="430"/>
      <c r="E19" s="74">
        <v>3</v>
      </c>
      <c r="F19" s="74">
        <v>0</v>
      </c>
      <c r="G19" s="16"/>
      <c r="H19" s="162"/>
      <c r="I19" s="430"/>
      <c r="J19" s="74">
        <v>3</v>
      </c>
      <c r="K19" s="74">
        <v>43</v>
      </c>
      <c r="L19" s="16"/>
      <c r="M19" s="23"/>
      <c r="N19" s="430"/>
      <c r="O19" s="74">
        <v>3</v>
      </c>
      <c r="P19" s="74">
        <v>0</v>
      </c>
      <c r="Q19" s="16"/>
      <c r="R19" s="162"/>
      <c r="S19" s="430"/>
      <c r="T19" s="74">
        <v>3</v>
      </c>
      <c r="U19" s="74">
        <v>66</v>
      </c>
      <c r="V19" s="16"/>
      <c r="Y19" s="5" t="s">
        <v>23</v>
      </c>
      <c r="Z19" s="13" t="s">
        <v>779</v>
      </c>
      <c r="AA19" s="40"/>
      <c r="AB19" s="159"/>
      <c r="AC19" s="159"/>
      <c r="AD19" s="159"/>
      <c r="AE19" s="159"/>
    </row>
    <row r="20" spans="4:33" ht="18" customHeight="1">
      <c r="D20" s="166"/>
      <c r="E20" s="86"/>
      <c r="F20" s="85"/>
      <c r="G20" s="19"/>
      <c r="H20" s="162"/>
      <c r="I20" s="166"/>
      <c r="J20" s="85"/>
      <c r="K20" s="86"/>
      <c r="L20" s="19"/>
      <c r="M20" s="23"/>
      <c r="N20" s="166"/>
      <c r="O20" s="86"/>
      <c r="P20" s="86"/>
      <c r="Q20" s="19"/>
      <c r="R20" s="162"/>
      <c r="S20" s="166"/>
      <c r="T20" s="85"/>
      <c r="U20" s="85"/>
      <c r="V20" s="19"/>
      <c r="Y20" s="5" t="s">
        <v>24</v>
      </c>
      <c r="Z20" s="13">
        <v>0.85329999999999995</v>
      </c>
      <c r="AA20" s="40"/>
      <c r="AB20" s="159"/>
      <c r="AC20" s="159"/>
      <c r="AD20" s="159"/>
      <c r="AE20" s="159"/>
    </row>
    <row r="21" spans="4:33" ht="18" customHeight="1">
      <c r="D21" s="166"/>
      <c r="E21" s="86"/>
      <c r="F21" s="86"/>
      <c r="G21" s="20"/>
      <c r="H21" s="162"/>
      <c r="I21" s="166"/>
      <c r="J21" s="86"/>
      <c r="K21" s="86"/>
      <c r="L21" s="20"/>
      <c r="M21" s="23"/>
      <c r="N21" s="166"/>
      <c r="O21" s="86"/>
      <c r="P21" s="86"/>
      <c r="Q21" s="20"/>
      <c r="R21" s="162"/>
      <c r="S21" s="166"/>
      <c r="T21" s="86"/>
      <c r="U21" s="86"/>
      <c r="V21" s="20"/>
      <c r="Y21" s="5"/>
      <c r="Z21" s="13"/>
      <c r="AA21" s="40"/>
      <c r="AB21" s="159"/>
      <c r="AC21" s="159"/>
      <c r="AD21" s="159"/>
      <c r="AE21" s="159"/>
    </row>
    <row r="22" spans="4:33" ht="18" customHeight="1">
      <c r="D22" s="166"/>
      <c r="E22" s="86"/>
      <c r="F22" s="86"/>
      <c r="G22" s="20"/>
      <c r="H22" s="162"/>
      <c r="I22" s="166"/>
      <c r="J22" s="86"/>
      <c r="K22" s="86"/>
      <c r="L22" s="20"/>
      <c r="M22" s="23"/>
      <c r="N22" s="166"/>
      <c r="O22" s="86"/>
      <c r="P22" s="86"/>
      <c r="Q22" s="20"/>
      <c r="R22" s="162"/>
      <c r="S22" s="166"/>
      <c r="T22" s="86"/>
      <c r="U22" s="86"/>
      <c r="V22" s="20"/>
      <c r="Y22" s="5" t="s">
        <v>271</v>
      </c>
      <c r="Z22" s="13"/>
      <c r="AA22" s="40"/>
      <c r="AB22" s="159"/>
      <c r="AC22" s="159"/>
      <c r="AD22" s="159"/>
      <c r="AE22" s="159"/>
    </row>
    <row r="23" spans="4:33" ht="18" customHeight="1">
      <c r="D23" s="166"/>
      <c r="E23" s="86"/>
      <c r="F23" s="86"/>
      <c r="G23" s="20"/>
      <c r="H23" s="162"/>
      <c r="I23" s="166"/>
      <c r="J23" s="86"/>
      <c r="K23" s="86"/>
      <c r="L23" s="20"/>
      <c r="M23" s="23"/>
      <c r="N23" s="166"/>
      <c r="O23" s="86"/>
      <c r="P23" s="86"/>
      <c r="Q23" s="20"/>
      <c r="R23" s="162"/>
      <c r="S23" s="166"/>
      <c r="T23" s="86"/>
      <c r="U23" s="86"/>
      <c r="V23" s="20"/>
      <c r="Y23" s="5" t="s">
        <v>272</v>
      </c>
      <c r="Z23" s="13" t="s">
        <v>780</v>
      </c>
      <c r="AA23" s="40"/>
      <c r="AB23" s="159"/>
      <c r="AC23" s="159"/>
      <c r="AD23" s="159"/>
      <c r="AE23" s="159"/>
    </row>
    <row r="24" spans="4:33" ht="18" customHeight="1">
      <c r="D24" s="166"/>
      <c r="E24" s="86"/>
      <c r="F24" s="86"/>
      <c r="G24" s="20"/>
      <c r="H24" s="162"/>
      <c r="I24" s="166"/>
      <c r="J24" s="86"/>
      <c r="K24" s="86"/>
      <c r="L24" s="20"/>
      <c r="M24" s="23"/>
      <c r="N24" s="166"/>
      <c r="O24" s="86"/>
      <c r="P24" s="86"/>
      <c r="Q24" s="20"/>
      <c r="R24" s="162"/>
      <c r="S24" s="166"/>
      <c r="T24" s="86"/>
      <c r="U24" s="86"/>
      <c r="V24" s="20"/>
      <c r="Y24" s="5" t="s">
        <v>8</v>
      </c>
      <c r="Z24" s="13">
        <v>0.88400000000000001</v>
      </c>
      <c r="AA24" s="40"/>
      <c r="AB24" s="159"/>
      <c r="AC24" s="159"/>
      <c r="AD24" s="159"/>
      <c r="AE24" s="159"/>
    </row>
    <row r="25" spans="4:33" ht="18" customHeight="1">
      <c r="D25" s="166"/>
      <c r="E25" s="86"/>
      <c r="F25" s="86"/>
      <c r="G25" s="20"/>
      <c r="H25" s="162"/>
      <c r="I25" s="166"/>
      <c r="J25" s="86"/>
      <c r="K25" s="86"/>
      <c r="L25" s="20"/>
      <c r="M25" s="23"/>
      <c r="N25" s="166"/>
      <c r="O25" s="86"/>
      <c r="P25" s="86"/>
      <c r="Q25" s="20"/>
      <c r="R25" s="162"/>
      <c r="S25" s="166"/>
      <c r="T25" s="86"/>
      <c r="U25" s="86"/>
      <c r="V25" s="20"/>
      <c r="Y25" s="5" t="s">
        <v>10</v>
      </c>
      <c r="Z25" s="13" t="s">
        <v>27</v>
      </c>
      <c r="AA25" s="40"/>
    </row>
    <row r="26" spans="4:33" ht="18" customHeight="1">
      <c r="D26" s="166"/>
      <c r="E26" s="86"/>
      <c r="F26" s="86"/>
      <c r="G26" s="20"/>
      <c r="H26" s="162"/>
      <c r="I26" s="166"/>
      <c r="J26" s="86"/>
      <c r="K26" s="86"/>
      <c r="L26" s="20"/>
      <c r="M26" s="23"/>
      <c r="N26" s="166"/>
      <c r="O26" s="86"/>
      <c r="P26" s="86"/>
      <c r="Q26" s="20"/>
      <c r="R26" s="162"/>
      <c r="S26" s="166"/>
      <c r="T26" s="86"/>
      <c r="U26" s="86"/>
      <c r="V26" s="20"/>
      <c r="Y26" s="5" t="s">
        <v>12</v>
      </c>
      <c r="Z26" s="13" t="s">
        <v>28</v>
      </c>
      <c r="AA26" s="40"/>
    </row>
    <row r="27" spans="4:33" s="159" customFormat="1" ht="18" customHeight="1">
      <c r="D27" s="351"/>
      <c r="E27" s="219"/>
      <c r="F27" s="78"/>
      <c r="G27" s="20"/>
      <c r="H27" s="162"/>
      <c r="I27" s="347"/>
      <c r="J27" s="86"/>
      <c r="L27" s="20"/>
      <c r="M27" s="218"/>
      <c r="N27" s="351"/>
      <c r="O27" s="219"/>
      <c r="Q27" s="20"/>
      <c r="R27" s="162"/>
      <c r="S27" s="347"/>
      <c r="T27" s="86"/>
      <c r="U27" s="20"/>
      <c r="V27" s="20"/>
      <c r="Y27" s="5"/>
      <c r="Z27" s="13"/>
      <c r="AA27" s="40"/>
    </row>
    <row r="28" spans="4:33" ht="18" customHeight="1">
      <c r="D28" s="145"/>
      <c r="E28" s="150"/>
      <c r="F28" s="78"/>
      <c r="G28" s="20"/>
      <c r="H28" s="111"/>
      <c r="I28" s="113"/>
      <c r="J28" s="86"/>
      <c r="K28" s="20"/>
      <c r="L28" s="20"/>
      <c r="M28" s="23"/>
      <c r="N28" s="145"/>
      <c r="O28" s="150"/>
      <c r="P28" s="20"/>
      <c r="Q28" s="20"/>
      <c r="R28" s="111"/>
      <c r="S28" s="113"/>
      <c r="T28" s="86"/>
      <c r="U28" s="20"/>
      <c r="V28" s="20"/>
      <c r="Y28" s="5" t="s">
        <v>273</v>
      </c>
      <c r="Z28" s="13"/>
      <c r="AA28" s="40"/>
    </row>
    <row r="29" spans="4:33" ht="18" customHeight="1">
      <c r="D29" s="462" t="s">
        <v>328</v>
      </c>
      <c r="E29" s="462"/>
      <c r="F29" s="462"/>
      <c r="G29" s="462"/>
      <c r="H29" s="462"/>
      <c r="I29" s="462"/>
      <c r="J29" s="150"/>
      <c r="K29" s="23"/>
      <c r="L29" s="23"/>
      <c r="M29" s="23"/>
      <c r="N29" s="23"/>
      <c r="O29" s="150"/>
      <c r="P29" s="23"/>
      <c r="Q29" s="23"/>
      <c r="R29" s="23"/>
      <c r="S29" s="23"/>
      <c r="T29" s="150"/>
      <c r="U29" s="23"/>
      <c r="V29" s="23"/>
      <c r="Y29" s="5" t="s">
        <v>275</v>
      </c>
      <c r="Z29" s="13">
        <v>4</v>
      </c>
      <c r="AA29" s="40"/>
    </row>
    <row r="30" spans="4:33" ht="18" customHeight="1">
      <c r="D30" s="443" t="s">
        <v>111</v>
      </c>
      <c r="E30" s="444"/>
      <c r="F30" s="444"/>
      <c r="G30" s="444"/>
      <c r="H30" s="444"/>
      <c r="I30" s="444"/>
      <c r="J30" s="444"/>
      <c r="K30" s="444"/>
      <c r="L30" s="445"/>
      <c r="M30" s="87"/>
      <c r="N30" s="443" t="s">
        <v>73</v>
      </c>
      <c r="O30" s="444"/>
      <c r="P30" s="444"/>
      <c r="Q30" s="444"/>
      <c r="R30" s="444"/>
      <c r="S30" s="444"/>
      <c r="T30" s="444"/>
      <c r="U30" s="444"/>
      <c r="V30" s="445"/>
      <c r="Y30" s="7" t="s">
        <v>776</v>
      </c>
      <c r="Z30" s="37">
        <v>4</v>
      </c>
      <c r="AA30" s="24"/>
    </row>
    <row r="31" spans="4:33" ht="18" customHeight="1">
      <c r="D31" s="434" t="s">
        <v>0</v>
      </c>
      <c r="E31" s="435"/>
      <c r="F31" s="435"/>
      <c r="G31" s="436"/>
      <c r="H31" s="58"/>
      <c r="I31" s="431" t="s">
        <v>343</v>
      </c>
      <c r="J31" s="432"/>
      <c r="K31" s="432"/>
      <c r="L31" s="433"/>
      <c r="M31" s="23"/>
      <c r="N31" s="434" t="s">
        <v>0</v>
      </c>
      <c r="O31" s="435"/>
      <c r="P31" s="435"/>
      <c r="Q31" s="436"/>
      <c r="R31" s="3"/>
      <c r="S31" s="431" t="s">
        <v>343</v>
      </c>
      <c r="T31" s="432"/>
      <c r="U31" s="432"/>
      <c r="V31" s="433"/>
    </row>
    <row r="32" spans="4:33" s="79" customFormat="1" ht="18" customHeight="1">
      <c r="D32" s="15" t="s">
        <v>1</v>
      </c>
      <c r="E32" s="82" t="s">
        <v>2</v>
      </c>
      <c r="F32" s="82" t="s">
        <v>16</v>
      </c>
      <c r="G32" s="15" t="s">
        <v>3</v>
      </c>
      <c r="H32" s="15"/>
      <c r="I32" s="15" t="s">
        <v>1</v>
      </c>
      <c r="J32" s="82" t="s">
        <v>2</v>
      </c>
      <c r="K32" s="15" t="s">
        <v>16</v>
      </c>
      <c r="L32" s="15" t="s">
        <v>3</v>
      </c>
      <c r="M32" s="64"/>
      <c r="N32" s="15" t="s">
        <v>1</v>
      </c>
      <c r="O32" s="82" t="s">
        <v>2</v>
      </c>
      <c r="P32" s="15" t="s">
        <v>16</v>
      </c>
      <c r="Q32" s="15" t="s">
        <v>3</v>
      </c>
      <c r="R32" s="15"/>
      <c r="S32" s="15" t="s">
        <v>1</v>
      </c>
      <c r="T32" s="82" t="s">
        <v>2</v>
      </c>
      <c r="U32" s="15" t="s">
        <v>16</v>
      </c>
      <c r="V32" s="15" t="s">
        <v>3</v>
      </c>
      <c r="AF32"/>
      <c r="AG32"/>
    </row>
    <row r="33" spans="4:31" ht="18" customHeight="1">
      <c r="D33" s="428" t="s">
        <v>422</v>
      </c>
      <c r="E33" s="74">
        <v>1</v>
      </c>
      <c r="F33" s="200">
        <v>14.292</v>
      </c>
      <c r="G33" s="17">
        <f>AVERAGE(F33:F35)</f>
        <v>15.048666666666668</v>
      </c>
      <c r="H33" s="212"/>
      <c r="I33" s="428" t="s">
        <v>424</v>
      </c>
      <c r="J33" s="74">
        <v>1</v>
      </c>
      <c r="K33" s="200">
        <v>8.1219999999999999</v>
      </c>
      <c r="L33" s="17">
        <f>AVERAGE(K33:K35)</f>
        <v>4.0176666666666661</v>
      </c>
      <c r="M33" s="23"/>
      <c r="N33" s="428" t="s">
        <v>422</v>
      </c>
      <c r="O33" s="74">
        <v>1</v>
      </c>
      <c r="P33" s="200">
        <v>7.0229999999999997</v>
      </c>
      <c r="Q33" s="17">
        <f>AVERAGE(P33:P35)</f>
        <v>11.613666666666667</v>
      </c>
      <c r="R33" s="212"/>
      <c r="S33" s="428" t="s">
        <v>424</v>
      </c>
      <c r="T33" s="74">
        <v>1</v>
      </c>
      <c r="U33" s="200">
        <v>1.1259999999999999</v>
      </c>
      <c r="V33" s="17">
        <f>AVERAGE(U33:U35)</f>
        <v>2.7633333333333336</v>
      </c>
    </row>
    <row r="34" spans="4:31" ht="18" customHeight="1">
      <c r="D34" s="429"/>
      <c r="E34" s="74">
        <v>2</v>
      </c>
      <c r="F34" s="200">
        <v>19.893000000000001</v>
      </c>
      <c r="G34" s="16"/>
      <c r="H34" s="162"/>
      <c r="I34" s="429"/>
      <c r="J34" s="74">
        <v>2</v>
      </c>
      <c r="K34" s="200">
        <v>3.6859999999999999</v>
      </c>
      <c r="L34" s="16"/>
      <c r="M34" s="23"/>
      <c r="N34" s="429"/>
      <c r="O34" s="74">
        <v>2</v>
      </c>
      <c r="P34" s="200">
        <v>14.234999999999999</v>
      </c>
      <c r="Q34" s="16"/>
      <c r="R34" s="162"/>
      <c r="S34" s="429"/>
      <c r="T34" s="74">
        <v>2</v>
      </c>
      <c r="U34" s="200">
        <v>4.5430000000000001</v>
      </c>
      <c r="V34" s="16"/>
      <c r="Y34" s="10" t="s">
        <v>72</v>
      </c>
      <c r="Z34" s="12">
        <v>1</v>
      </c>
      <c r="AA34" s="12"/>
      <c r="AB34" s="12"/>
      <c r="AC34" s="12"/>
      <c r="AD34" s="12"/>
      <c r="AE34" s="11"/>
    </row>
    <row r="35" spans="4:31" ht="18" customHeight="1">
      <c r="D35" s="430"/>
      <c r="E35" s="74">
        <v>3</v>
      </c>
      <c r="F35" s="200">
        <v>10.961</v>
      </c>
      <c r="G35" s="16"/>
      <c r="H35" s="162"/>
      <c r="I35" s="430"/>
      <c r="J35" s="74">
        <v>3</v>
      </c>
      <c r="K35" s="200">
        <v>0.245</v>
      </c>
      <c r="L35" s="16"/>
      <c r="M35" s="23"/>
      <c r="N35" s="430"/>
      <c r="O35" s="74">
        <v>3</v>
      </c>
      <c r="P35" s="200">
        <v>13.583</v>
      </c>
      <c r="Q35" s="16"/>
      <c r="R35" s="162"/>
      <c r="S35" s="430"/>
      <c r="T35" s="74">
        <v>3</v>
      </c>
      <c r="U35" s="200">
        <v>2.621</v>
      </c>
      <c r="V35" s="16"/>
      <c r="Y35" s="5" t="s">
        <v>51</v>
      </c>
      <c r="Z35" s="13">
        <v>6</v>
      </c>
      <c r="AA35" s="13"/>
      <c r="AB35" s="13"/>
      <c r="AC35" s="13"/>
      <c r="AD35" s="13"/>
      <c r="AE35" s="6"/>
    </row>
    <row r="36" spans="4:31" ht="18" customHeight="1">
      <c r="D36" s="428" t="s">
        <v>506</v>
      </c>
      <c r="E36" s="74">
        <v>1</v>
      </c>
      <c r="F36" s="200">
        <v>11.802</v>
      </c>
      <c r="G36" s="17">
        <f>AVERAGE(F36:F38)</f>
        <v>12.153</v>
      </c>
      <c r="H36" s="162"/>
      <c r="I36" s="428" t="s">
        <v>425</v>
      </c>
      <c r="J36" s="74">
        <v>1</v>
      </c>
      <c r="K36" s="200">
        <v>0.315</v>
      </c>
      <c r="L36" s="17">
        <f>AVERAGE(K36:K38)</f>
        <v>1.811333333333333</v>
      </c>
      <c r="M36" s="23"/>
      <c r="N36" s="428" t="s">
        <v>506</v>
      </c>
      <c r="O36" s="74">
        <v>1</v>
      </c>
      <c r="P36" s="200">
        <v>21.132000000000001</v>
      </c>
      <c r="Q36" s="17">
        <f>AVERAGE(P36:P38)</f>
        <v>15.805333333333332</v>
      </c>
      <c r="R36" s="162"/>
      <c r="S36" s="428" t="s">
        <v>425</v>
      </c>
      <c r="T36" s="74">
        <v>1</v>
      </c>
      <c r="U36" s="200">
        <v>0.14000000000000001</v>
      </c>
      <c r="V36" s="17">
        <f>AVERAGE(U36:U38)</f>
        <v>0.62966666666666671</v>
      </c>
      <c r="Y36" s="5" t="s">
        <v>52</v>
      </c>
      <c r="Z36" s="13">
        <v>0.05</v>
      </c>
      <c r="AA36" s="13"/>
      <c r="AB36" s="13"/>
      <c r="AC36" s="13"/>
      <c r="AD36" s="13"/>
      <c r="AE36" s="6"/>
    </row>
    <row r="37" spans="4:31" ht="18" customHeight="1">
      <c r="D37" s="429"/>
      <c r="E37" s="74">
        <v>2</v>
      </c>
      <c r="F37" s="200">
        <v>9.56</v>
      </c>
      <c r="G37" s="16"/>
      <c r="H37" s="162"/>
      <c r="I37" s="429"/>
      <c r="J37" s="74">
        <v>2</v>
      </c>
      <c r="K37" s="200">
        <v>3.8039999999999998</v>
      </c>
      <c r="L37" s="16"/>
      <c r="M37" s="23"/>
      <c r="N37" s="429"/>
      <c r="O37" s="74">
        <v>2</v>
      </c>
      <c r="P37" s="200">
        <v>12.423999999999999</v>
      </c>
      <c r="Q37" s="17"/>
      <c r="R37" s="162"/>
      <c r="S37" s="429"/>
      <c r="T37" s="74">
        <v>2</v>
      </c>
      <c r="U37" s="200">
        <v>1.5860000000000001</v>
      </c>
      <c r="V37" s="16"/>
      <c r="Y37" s="5"/>
      <c r="Z37" s="13"/>
      <c r="AA37" s="13"/>
      <c r="AB37" s="13"/>
      <c r="AC37" s="13"/>
      <c r="AD37" s="13"/>
      <c r="AE37" s="6"/>
    </row>
    <row r="38" spans="4:31" ht="18" customHeight="1">
      <c r="D38" s="430"/>
      <c r="E38" s="74">
        <v>3</v>
      </c>
      <c r="F38" s="200">
        <v>15.097</v>
      </c>
      <c r="G38" s="16"/>
      <c r="H38" s="162"/>
      <c r="I38" s="430"/>
      <c r="J38" s="74">
        <v>3</v>
      </c>
      <c r="K38" s="200">
        <v>1.3149999999999999</v>
      </c>
      <c r="L38" s="16"/>
      <c r="M38" s="23"/>
      <c r="N38" s="430"/>
      <c r="O38" s="74">
        <v>3</v>
      </c>
      <c r="P38" s="200">
        <v>13.86</v>
      </c>
      <c r="Q38" s="17"/>
      <c r="R38" s="162"/>
      <c r="S38" s="430"/>
      <c r="T38" s="74">
        <v>3</v>
      </c>
      <c r="U38" s="200">
        <v>0.16300000000000001</v>
      </c>
      <c r="V38" s="16"/>
      <c r="Y38" s="5" t="s">
        <v>53</v>
      </c>
      <c r="Z38" s="13" t="s">
        <v>54</v>
      </c>
      <c r="AA38" s="13" t="s">
        <v>55</v>
      </c>
      <c r="AB38" s="13" t="s">
        <v>56</v>
      </c>
      <c r="AC38" s="13" t="s">
        <v>57</v>
      </c>
      <c r="AD38" s="13" t="s">
        <v>58</v>
      </c>
      <c r="AE38" s="6"/>
    </row>
    <row r="39" spans="4:31" ht="18" customHeight="1">
      <c r="D39" s="428" t="s">
        <v>423</v>
      </c>
      <c r="E39" s="74">
        <v>1</v>
      </c>
      <c r="F39" s="200">
        <v>10.547000000000001</v>
      </c>
      <c r="G39" s="17">
        <f>AVERAGE(F40:F41)</f>
        <v>10.972</v>
      </c>
      <c r="H39" s="162"/>
      <c r="I39" s="428" t="s">
        <v>435</v>
      </c>
      <c r="J39" s="74">
        <v>1</v>
      </c>
      <c r="K39" s="200">
        <v>2.1160000000000001</v>
      </c>
      <c r="L39" s="17">
        <f>AVERAGE(K39:K41)</f>
        <v>2.0336666666666665</v>
      </c>
      <c r="M39" s="23"/>
      <c r="N39" s="428" t="s">
        <v>423</v>
      </c>
      <c r="O39" s="74">
        <v>1</v>
      </c>
      <c r="P39" s="200">
        <v>18.324000000000002</v>
      </c>
      <c r="Q39" s="17">
        <f>AVERAGE(P39:P41)</f>
        <v>16.672000000000001</v>
      </c>
      <c r="R39" s="162"/>
      <c r="S39" s="428" t="s">
        <v>435</v>
      </c>
      <c r="T39" s="74">
        <v>1</v>
      </c>
      <c r="U39" s="200">
        <v>0.67600000000000005</v>
      </c>
      <c r="V39" s="17">
        <f>AVERAGE(U39:U41)</f>
        <v>1.5309999999999999</v>
      </c>
      <c r="Y39" s="5" t="s">
        <v>348</v>
      </c>
      <c r="Z39" s="13">
        <v>9.4580000000000002</v>
      </c>
      <c r="AA39" s="13" t="s">
        <v>162</v>
      </c>
      <c r="AB39" s="13" t="s">
        <v>13</v>
      </c>
      <c r="AC39" s="13" t="s">
        <v>11</v>
      </c>
      <c r="AD39" s="13" t="s">
        <v>9</v>
      </c>
      <c r="AE39" s="6" t="s">
        <v>60</v>
      </c>
    </row>
    <row r="40" spans="4:31" ht="18" customHeight="1">
      <c r="D40" s="429"/>
      <c r="E40" s="74">
        <v>2</v>
      </c>
      <c r="F40" s="200">
        <v>8.9009999999999998</v>
      </c>
      <c r="G40" s="16"/>
      <c r="H40" s="162"/>
      <c r="I40" s="429"/>
      <c r="J40" s="74">
        <v>2</v>
      </c>
      <c r="K40" s="200">
        <v>0.83099999999999996</v>
      </c>
      <c r="L40" s="16"/>
      <c r="M40" s="23"/>
      <c r="N40" s="429"/>
      <c r="O40" s="74">
        <v>2</v>
      </c>
      <c r="P40" s="200">
        <v>20.902000000000001</v>
      </c>
      <c r="Q40" s="16"/>
      <c r="R40" s="162"/>
      <c r="S40" s="429"/>
      <c r="T40" s="74">
        <v>2</v>
      </c>
      <c r="U40" s="200">
        <v>1.0129999999999999</v>
      </c>
      <c r="V40" s="16"/>
      <c r="Y40" s="5" t="s">
        <v>61</v>
      </c>
      <c r="Z40" s="13">
        <v>-1.6879999999999999</v>
      </c>
      <c r="AA40" s="13" t="s">
        <v>206</v>
      </c>
      <c r="AB40" s="13" t="s">
        <v>28</v>
      </c>
      <c r="AC40" s="13" t="s">
        <v>27</v>
      </c>
      <c r="AD40" s="13">
        <v>0.38500000000000001</v>
      </c>
      <c r="AE40" s="6" t="s">
        <v>63</v>
      </c>
    </row>
    <row r="41" spans="4:31" ht="18" customHeight="1">
      <c r="D41" s="430"/>
      <c r="E41" s="74">
        <v>3</v>
      </c>
      <c r="F41" s="200">
        <v>13.042999999999999</v>
      </c>
      <c r="G41" s="16"/>
      <c r="H41" s="162"/>
      <c r="I41" s="430"/>
      <c r="J41" s="74">
        <v>3</v>
      </c>
      <c r="K41" s="200">
        <v>3.1539999999999999</v>
      </c>
      <c r="L41" s="16"/>
      <c r="M41" s="23"/>
      <c r="N41" s="430"/>
      <c r="O41" s="74">
        <v>3</v>
      </c>
      <c r="P41" s="200">
        <v>10.79</v>
      </c>
      <c r="Q41" s="16"/>
      <c r="R41" s="162"/>
      <c r="S41" s="430"/>
      <c r="T41" s="74">
        <v>3</v>
      </c>
      <c r="U41" s="200">
        <v>2.9039999999999999</v>
      </c>
      <c r="V41" s="16"/>
      <c r="Y41" s="5" t="s">
        <v>348</v>
      </c>
      <c r="Z41" s="13">
        <v>10.5</v>
      </c>
      <c r="AA41" s="13" t="s">
        <v>163</v>
      </c>
      <c r="AB41" s="13" t="s">
        <v>13</v>
      </c>
      <c r="AC41" s="13" t="s">
        <v>11</v>
      </c>
      <c r="AD41" s="13" t="s">
        <v>9</v>
      </c>
      <c r="AE41" s="6" t="s">
        <v>65</v>
      </c>
    </row>
    <row r="42" spans="4:31" ht="18" customHeight="1">
      <c r="D42" s="428" t="s">
        <v>507</v>
      </c>
      <c r="E42" s="74">
        <v>1</v>
      </c>
      <c r="F42" s="200">
        <v>12.45</v>
      </c>
      <c r="G42" s="17">
        <f>AVERAGE(F42:F44)</f>
        <v>13.651333333333332</v>
      </c>
      <c r="H42" s="162"/>
      <c r="I42" s="428" t="s">
        <v>436</v>
      </c>
      <c r="J42" s="74">
        <v>1</v>
      </c>
      <c r="K42" s="200">
        <v>4.2329999999999997</v>
      </c>
      <c r="L42" s="17">
        <f>AVERAGE(K42:K44)</f>
        <v>3.1006666666666667</v>
      </c>
      <c r="M42" s="23"/>
      <c r="N42" s="428" t="s">
        <v>507</v>
      </c>
      <c r="O42" s="74">
        <v>1</v>
      </c>
      <c r="P42" s="200">
        <v>12.307</v>
      </c>
      <c r="Q42" s="17">
        <f>AVERAGE(P42:P44)</f>
        <v>12.902000000000001</v>
      </c>
      <c r="R42" s="162"/>
      <c r="S42" s="428" t="s">
        <v>436</v>
      </c>
      <c r="T42" s="74">
        <v>1</v>
      </c>
      <c r="U42" s="200">
        <v>2.7010000000000001</v>
      </c>
      <c r="V42" s="17">
        <f>AVERAGE(U42:U44)</f>
        <v>1.6420000000000001</v>
      </c>
      <c r="Y42" s="5" t="s">
        <v>346</v>
      </c>
      <c r="Z42" s="13">
        <v>-11.15</v>
      </c>
      <c r="AA42" s="13" t="s">
        <v>164</v>
      </c>
      <c r="AB42" s="13" t="s">
        <v>13</v>
      </c>
      <c r="AC42" s="13" t="s">
        <v>11</v>
      </c>
      <c r="AD42" s="13" t="s">
        <v>9</v>
      </c>
      <c r="AE42" s="6" t="s">
        <v>67</v>
      </c>
    </row>
    <row r="43" spans="4:31" ht="18" customHeight="1">
      <c r="D43" s="429"/>
      <c r="E43" s="74">
        <v>2</v>
      </c>
      <c r="F43" s="200">
        <v>18.018999999999998</v>
      </c>
      <c r="G43" s="16"/>
      <c r="H43" s="162"/>
      <c r="I43" s="429"/>
      <c r="J43" s="74">
        <v>2</v>
      </c>
      <c r="K43" s="200">
        <v>1.7210000000000001</v>
      </c>
      <c r="L43" s="16"/>
      <c r="M43" s="23"/>
      <c r="N43" s="429"/>
      <c r="O43" s="74">
        <v>2</v>
      </c>
      <c r="P43" s="200">
        <v>11.042999999999999</v>
      </c>
      <c r="Q43" s="16"/>
      <c r="R43" s="162"/>
      <c r="S43" s="429"/>
      <c r="T43" s="74">
        <v>2</v>
      </c>
      <c r="U43" s="200">
        <v>0.90700000000000003</v>
      </c>
      <c r="V43" s="16"/>
      <c r="Y43" s="5" t="s">
        <v>347</v>
      </c>
      <c r="Z43" s="13">
        <v>1.0389999999999999</v>
      </c>
      <c r="AA43" s="13" t="s">
        <v>219</v>
      </c>
      <c r="AB43" s="13" t="s">
        <v>28</v>
      </c>
      <c r="AC43" s="13" t="s">
        <v>27</v>
      </c>
      <c r="AD43" s="13">
        <v>0.746</v>
      </c>
      <c r="AE43" s="6" t="s">
        <v>69</v>
      </c>
    </row>
    <row r="44" spans="4:31" ht="18" customHeight="1">
      <c r="D44" s="430"/>
      <c r="E44" s="74">
        <v>3</v>
      </c>
      <c r="F44" s="200">
        <v>10.484999999999999</v>
      </c>
      <c r="G44" s="16"/>
      <c r="H44" s="162"/>
      <c r="I44" s="430"/>
      <c r="J44" s="74">
        <v>3</v>
      </c>
      <c r="K44" s="200">
        <v>3.3479999999999999</v>
      </c>
      <c r="L44" s="16"/>
      <c r="M44" s="23"/>
      <c r="N44" s="430"/>
      <c r="O44" s="74">
        <v>3</v>
      </c>
      <c r="P44" s="200">
        <v>15.356</v>
      </c>
      <c r="Q44" s="16"/>
      <c r="R44" s="162"/>
      <c r="S44" s="430"/>
      <c r="T44" s="74">
        <v>3</v>
      </c>
      <c r="U44" s="200">
        <v>1.3180000000000001</v>
      </c>
      <c r="V44" s="16"/>
      <c r="Y44" s="7" t="s">
        <v>348</v>
      </c>
      <c r="Z44" s="37">
        <v>12.18</v>
      </c>
      <c r="AA44" s="37" t="s">
        <v>220</v>
      </c>
      <c r="AB44" s="37" t="s">
        <v>13</v>
      </c>
      <c r="AC44" s="37" t="s">
        <v>11</v>
      </c>
      <c r="AD44" s="37" t="s">
        <v>9</v>
      </c>
      <c r="AE44" s="8" t="s">
        <v>71</v>
      </c>
    </row>
    <row r="45" spans="4:31" ht="18" customHeight="1">
      <c r="D45" s="428" t="s">
        <v>509</v>
      </c>
      <c r="E45" s="74">
        <v>1</v>
      </c>
      <c r="F45" s="200">
        <v>12.907</v>
      </c>
      <c r="G45" s="17">
        <f>AVERAGE(F45:F47)</f>
        <v>11.480333333333334</v>
      </c>
      <c r="H45" s="162"/>
      <c r="I45" s="428" t="s">
        <v>437</v>
      </c>
      <c r="J45" s="74">
        <v>1</v>
      </c>
      <c r="K45" s="200">
        <v>1.923</v>
      </c>
      <c r="L45" s="17">
        <f>AVERAGE(K45:K47)</f>
        <v>4.9153333333333338</v>
      </c>
      <c r="M45" s="23"/>
      <c r="N45" s="428" t="s">
        <v>509</v>
      </c>
      <c r="O45" s="74">
        <v>1</v>
      </c>
      <c r="P45" s="200">
        <v>17.704999999999998</v>
      </c>
      <c r="Q45" s="17">
        <f>AVERAGE(P45:P47)</f>
        <v>14.607666666666667</v>
      </c>
      <c r="R45" s="162"/>
      <c r="S45" s="428" t="s">
        <v>437</v>
      </c>
      <c r="T45" s="74">
        <v>1</v>
      </c>
      <c r="U45" s="200">
        <v>5.3019999999999996</v>
      </c>
      <c r="V45" s="17">
        <f>AVERAGE(U45:U47)</f>
        <v>4.0253333333333332</v>
      </c>
    </row>
    <row r="46" spans="4:31" ht="18" customHeight="1">
      <c r="D46" s="429"/>
      <c r="E46" s="74">
        <v>2</v>
      </c>
      <c r="F46" s="200">
        <v>7.1449999999999996</v>
      </c>
      <c r="G46" s="16"/>
      <c r="H46" s="162"/>
      <c r="I46" s="429"/>
      <c r="J46" s="74">
        <v>2</v>
      </c>
      <c r="K46" s="200">
        <v>9.0090000000000003</v>
      </c>
      <c r="L46" s="16"/>
      <c r="M46" s="23"/>
      <c r="N46" s="429"/>
      <c r="O46" s="74">
        <v>2</v>
      </c>
      <c r="P46" s="200">
        <v>12.102</v>
      </c>
      <c r="Q46" s="16"/>
      <c r="R46" s="162"/>
      <c r="S46" s="429"/>
      <c r="T46" s="74">
        <v>2</v>
      </c>
      <c r="U46" s="200">
        <v>4.1630000000000003</v>
      </c>
      <c r="V46" s="16"/>
    </row>
    <row r="47" spans="4:31" ht="18" customHeight="1">
      <c r="D47" s="430"/>
      <c r="E47" s="74">
        <v>3</v>
      </c>
      <c r="F47" s="200">
        <v>14.388999999999999</v>
      </c>
      <c r="G47" s="16"/>
      <c r="H47" s="162"/>
      <c r="I47" s="430"/>
      <c r="J47" s="74">
        <v>3</v>
      </c>
      <c r="K47" s="200">
        <v>3.8140000000000001</v>
      </c>
      <c r="L47" s="16"/>
      <c r="M47" s="23"/>
      <c r="N47" s="430"/>
      <c r="O47" s="74">
        <v>3</v>
      </c>
      <c r="P47" s="200">
        <v>14.016</v>
      </c>
      <c r="Q47" s="16"/>
      <c r="R47" s="162"/>
      <c r="S47" s="430"/>
      <c r="T47" s="74">
        <v>3</v>
      </c>
      <c r="U47" s="200">
        <v>2.6110000000000002</v>
      </c>
      <c r="V47" s="16"/>
    </row>
    <row r="48" spans="4:31" ht="18" customHeight="1">
      <c r="D48" s="145"/>
      <c r="E48" s="150"/>
      <c r="F48" s="77"/>
      <c r="G48" s="19"/>
      <c r="H48" s="162"/>
      <c r="I48" s="112"/>
      <c r="J48" s="85"/>
      <c r="K48" s="19"/>
      <c r="L48" s="19"/>
      <c r="M48" s="23"/>
      <c r="N48" s="145"/>
      <c r="O48" s="150"/>
      <c r="P48" s="19"/>
      <c r="Q48" s="19"/>
      <c r="R48" s="162"/>
      <c r="S48" s="112"/>
      <c r="T48" s="85"/>
      <c r="U48" s="23"/>
      <c r="V48" s="19"/>
    </row>
    <row r="49" spans="4:22" ht="18" customHeight="1">
      <c r="D49" s="23"/>
      <c r="E49" s="150"/>
      <c r="F49" s="151"/>
      <c r="G49" s="23"/>
      <c r="H49" s="23"/>
      <c r="I49" s="23"/>
      <c r="J49" s="150"/>
      <c r="K49" s="23"/>
      <c r="L49" s="23"/>
      <c r="M49" s="23"/>
      <c r="N49" s="23"/>
      <c r="O49" s="150"/>
      <c r="P49" s="23"/>
      <c r="Q49" s="23"/>
      <c r="T49" s="150"/>
      <c r="U49" s="23"/>
      <c r="V49" s="23"/>
    </row>
    <row r="50" spans="4:22" ht="18" customHeight="1">
      <c r="D50" s="23"/>
      <c r="E50" s="150"/>
      <c r="F50" s="151"/>
      <c r="G50" s="23"/>
      <c r="H50" s="23"/>
      <c r="I50" s="23"/>
      <c r="J50" s="150"/>
      <c r="K50" s="23"/>
      <c r="L50" s="23"/>
      <c r="M50" s="23"/>
      <c r="N50" s="23"/>
      <c r="O50" s="150"/>
      <c r="P50" s="23"/>
      <c r="Q50" s="23"/>
    </row>
    <row r="51" spans="4:22" ht="18" customHeight="1">
      <c r="D51" s="506" t="s">
        <v>826</v>
      </c>
      <c r="E51" s="506"/>
      <c r="F51" s="506"/>
      <c r="G51" s="506"/>
      <c r="H51" s="506"/>
      <c r="I51" s="506"/>
      <c r="J51" s="506"/>
      <c r="K51" s="23"/>
      <c r="L51" s="23"/>
      <c r="M51" s="23"/>
      <c r="N51" s="56"/>
      <c r="O51" s="13"/>
      <c r="P51" s="159"/>
      <c r="Q51" s="23"/>
    </row>
    <row r="52" spans="4:22" ht="18" customHeight="1">
      <c r="D52" s="443" t="s">
        <v>111</v>
      </c>
      <c r="E52" s="444"/>
      <c r="F52" s="444"/>
      <c r="G52" s="445"/>
      <c r="H52" s="152"/>
      <c r="I52" s="443" t="s">
        <v>73</v>
      </c>
      <c r="J52" s="444"/>
      <c r="K52" s="444"/>
      <c r="L52" s="445"/>
      <c r="M52" s="23"/>
      <c r="N52" s="56"/>
      <c r="O52" s="10" t="s">
        <v>4</v>
      </c>
      <c r="P52" s="12" t="s">
        <v>646</v>
      </c>
      <c r="Q52" s="39"/>
      <c r="R52" s="23"/>
      <c r="S52" s="23"/>
    </row>
    <row r="53" spans="4:22" s="79" customFormat="1" ht="18" customHeight="1">
      <c r="D53" s="15" t="s">
        <v>1</v>
      </c>
      <c r="E53" s="82" t="s">
        <v>2</v>
      </c>
      <c r="F53" s="82" t="s">
        <v>16</v>
      </c>
      <c r="G53" s="15" t="s">
        <v>3</v>
      </c>
      <c r="H53" s="15"/>
      <c r="I53" s="15" t="s">
        <v>1</v>
      </c>
      <c r="J53" s="15" t="s">
        <v>2</v>
      </c>
      <c r="K53" s="15" t="s">
        <v>16</v>
      </c>
      <c r="L53" s="15" t="s">
        <v>3</v>
      </c>
      <c r="M53" s="23"/>
      <c r="N53" s="56"/>
      <c r="O53" s="5"/>
      <c r="P53" s="13"/>
      <c r="Q53" s="40"/>
      <c r="R53" s="23"/>
      <c r="S53" s="64"/>
      <c r="V53" s="64"/>
    </row>
    <row r="54" spans="4:22" ht="18" customHeight="1">
      <c r="D54" s="428" t="s">
        <v>422</v>
      </c>
      <c r="E54" s="74">
        <v>1</v>
      </c>
      <c r="F54" s="74">
        <v>14</v>
      </c>
      <c r="G54" s="17">
        <f>AVERAGE(F54:F56)</f>
        <v>17.666666666666668</v>
      </c>
      <c r="H54" s="212"/>
      <c r="I54" s="428" t="s">
        <v>424</v>
      </c>
      <c r="J54" s="74">
        <v>1</v>
      </c>
      <c r="K54" s="74">
        <v>39</v>
      </c>
      <c r="L54" s="17">
        <f>AVERAGE(K54:K56)</f>
        <v>19.333333333333332</v>
      </c>
      <c r="M54" s="23"/>
      <c r="N54" s="56"/>
      <c r="O54" s="5" t="s">
        <v>5</v>
      </c>
      <c r="P54" s="13" t="s">
        <v>159</v>
      </c>
      <c r="Q54" s="40"/>
      <c r="R54" s="23"/>
      <c r="S54" s="23"/>
      <c r="V54" s="23"/>
    </row>
    <row r="55" spans="4:22" ht="18" customHeight="1">
      <c r="D55" s="429"/>
      <c r="E55" s="74">
        <v>2</v>
      </c>
      <c r="F55" s="74">
        <v>20</v>
      </c>
      <c r="G55" s="16"/>
      <c r="H55" s="162"/>
      <c r="I55" s="429"/>
      <c r="J55" s="74">
        <v>2</v>
      </c>
      <c r="K55" s="74">
        <v>8</v>
      </c>
      <c r="L55" s="16"/>
      <c r="M55" s="23"/>
      <c r="N55" s="56"/>
      <c r="O55" s="5" t="s">
        <v>6</v>
      </c>
      <c r="P55" s="13" t="s">
        <v>6</v>
      </c>
      <c r="Q55" s="40"/>
      <c r="R55" s="23"/>
      <c r="S55" s="23"/>
      <c r="V55" s="23"/>
    </row>
    <row r="56" spans="4:22" ht="18" customHeight="1">
      <c r="D56" s="430"/>
      <c r="E56" s="74">
        <v>3</v>
      </c>
      <c r="F56" s="74">
        <v>19</v>
      </c>
      <c r="G56" s="16"/>
      <c r="H56" s="162"/>
      <c r="I56" s="430"/>
      <c r="J56" s="74">
        <v>3</v>
      </c>
      <c r="K56" s="74">
        <v>11</v>
      </c>
      <c r="L56" s="16"/>
      <c r="M56" s="23"/>
      <c r="N56" s="56"/>
      <c r="O56" s="5" t="s">
        <v>7</v>
      </c>
      <c r="P56" s="13" t="s">
        <v>160</v>
      </c>
      <c r="Q56" s="40"/>
      <c r="R56" s="23"/>
      <c r="S56" s="23"/>
      <c r="T56" s="150"/>
      <c r="U56" s="23"/>
      <c r="V56" s="23"/>
    </row>
    <row r="57" spans="4:22" ht="18" customHeight="1">
      <c r="D57" s="428" t="s">
        <v>506</v>
      </c>
      <c r="E57" s="74">
        <v>1</v>
      </c>
      <c r="F57" s="74">
        <v>9</v>
      </c>
      <c r="G57" s="17">
        <f>AVERAGE(F57:F59)</f>
        <v>7.666666666666667</v>
      </c>
      <c r="H57" s="162"/>
      <c r="I57" s="428" t="s">
        <v>425</v>
      </c>
      <c r="J57" s="74">
        <v>1</v>
      </c>
      <c r="K57" s="74">
        <v>54</v>
      </c>
      <c r="L57" s="17">
        <f>AVERAGE(K57:K59)</f>
        <v>39.333333333333336</v>
      </c>
      <c r="M57" s="23"/>
      <c r="N57" s="56"/>
      <c r="O57" s="5"/>
      <c r="P57" s="13"/>
      <c r="Q57" s="40"/>
      <c r="T57" s="150"/>
      <c r="U57" s="23"/>
      <c r="V57" s="23"/>
    </row>
    <row r="58" spans="4:22" ht="18" customHeight="1">
      <c r="D58" s="429"/>
      <c r="E58" s="74">
        <v>2</v>
      </c>
      <c r="F58" s="74">
        <v>2</v>
      </c>
      <c r="G58" s="16"/>
      <c r="H58" s="162"/>
      <c r="I58" s="429"/>
      <c r="J58" s="74">
        <v>2</v>
      </c>
      <c r="K58" s="74">
        <v>40</v>
      </c>
      <c r="L58" s="17"/>
      <c r="M58" s="23"/>
      <c r="N58" s="56"/>
      <c r="O58" s="5" t="s">
        <v>17</v>
      </c>
      <c r="P58" s="13"/>
      <c r="Q58" s="40"/>
      <c r="T58" s="150"/>
      <c r="U58" s="23"/>
      <c r="V58" s="23"/>
    </row>
    <row r="59" spans="4:22" ht="18" customHeight="1">
      <c r="D59" s="430"/>
      <c r="E59" s="74">
        <v>3</v>
      </c>
      <c r="F59" s="74">
        <v>12</v>
      </c>
      <c r="G59" s="16"/>
      <c r="H59" s="162"/>
      <c r="I59" s="430"/>
      <c r="J59" s="74">
        <v>3</v>
      </c>
      <c r="K59" s="74">
        <v>24</v>
      </c>
      <c r="L59" s="16"/>
      <c r="M59" s="23"/>
      <c r="N59" s="56"/>
      <c r="O59" s="5" t="s">
        <v>8</v>
      </c>
      <c r="P59" s="13">
        <v>1.4999999999999999E-2</v>
      </c>
      <c r="Q59" s="40"/>
      <c r="T59" s="150"/>
      <c r="U59" s="23"/>
      <c r="V59" s="23"/>
    </row>
    <row r="60" spans="4:22" ht="18" customHeight="1">
      <c r="D60" s="428" t="s">
        <v>423</v>
      </c>
      <c r="E60" s="74">
        <v>1</v>
      </c>
      <c r="F60" s="74">
        <v>14</v>
      </c>
      <c r="G60" s="17">
        <f>AVERAGE(F60:F62)</f>
        <v>9.6666666666666661</v>
      </c>
      <c r="H60" s="162"/>
      <c r="I60" s="428" t="s">
        <v>435</v>
      </c>
      <c r="J60" s="74">
        <v>1</v>
      </c>
      <c r="K60" s="74">
        <v>45</v>
      </c>
      <c r="L60" s="17">
        <f>AVERAGE(K60:K62)</f>
        <v>33</v>
      </c>
      <c r="M60" s="23"/>
      <c r="N60" s="56"/>
      <c r="O60" s="5" t="s">
        <v>10</v>
      </c>
      <c r="P60" s="13" t="s">
        <v>30</v>
      </c>
      <c r="Q60" s="40"/>
      <c r="R60" s="23"/>
      <c r="S60" s="23"/>
      <c r="T60" s="150"/>
      <c r="U60" s="23"/>
      <c r="V60" s="23"/>
    </row>
    <row r="61" spans="4:22" ht="18" customHeight="1">
      <c r="D61" s="429"/>
      <c r="E61" s="74">
        <v>2</v>
      </c>
      <c r="F61" s="74">
        <v>7</v>
      </c>
      <c r="G61" s="16"/>
      <c r="H61" s="162"/>
      <c r="I61" s="429"/>
      <c r="J61" s="74">
        <v>2</v>
      </c>
      <c r="K61" s="74">
        <v>21</v>
      </c>
      <c r="L61" s="17"/>
      <c r="M61" s="23"/>
      <c r="N61" s="56"/>
      <c r="O61" s="5" t="s">
        <v>12</v>
      </c>
      <c r="P61" s="13" t="s">
        <v>13</v>
      </c>
      <c r="Q61" s="40"/>
      <c r="R61" s="23"/>
      <c r="S61" s="23"/>
      <c r="T61" s="150"/>
      <c r="U61" s="23"/>
      <c r="V61" s="23"/>
    </row>
    <row r="62" spans="4:22" ht="18" customHeight="1">
      <c r="D62" s="430"/>
      <c r="E62" s="74">
        <v>3</v>
      </c>
      <c r="F62" s="74">
        <v>8</v>
      </c>
      <c r="G62" s="16"/>
      <c r="H62" s="162"/>
      <c r="I62" s="430"/>
      <c r="J62" s="74">
        <v>3</v>
      </c>
      <c r="K62" s="74">
        <v>33</v>
      </c>
      <c r="L62" s="16"/>
      <c r="M62" s="23"/>
      <c r="N62" s="56"/>
      <c r="O62" s="5" t="s">
        <v>14</v>
      </c>
      <c r="P62" s="13" t="s">
        <v>15</v>
      </c>
      <c r="Q62" s="40"/>
      <c r="R62" s="23"/>
      <c r="S62" s="23"/>
      <c r="T62" s="150"/>
      <c r="U62" s="23"/>
      <c r="V62" s="23"/>
    </row>
    <row r="63" spans="4:22" ht="18" customHeight="1">
      <c r="D63" s="428" t="s">
        <v>507</v>
      </c>
      <c r="E63" s="74">
        <v>1</v>
      </c>
      <c r="F63" s="74">
        <v>19</v>
      </c>
      <c r="G63" s="17">
        <f>AVERAGE(F63:F65)</f>
        <v>15</v>
      </c>
      <c r="H63" s="162"/>
      <c r="I63" s="428" t="s">
        <v>436</v>
      </c>
      <c r="J63" s="74">
        <v>1</v>
      </c>
      <c r="K63" s="74">
        <v>26</v>
      </c>
      <c r="L63" s="17">
        <f>AVERAGE(K63:K65)</f>
        <v>35.666666666666664</v>
      </c>
      <c r="M63" s="23"/>
      <c r="N63" s="56"/>
      <c r="O63" s="5" t="s">
        <v>18</v>
      </c>
      <c r="P63" s="13" t="s">
        <v>161</v>
      </c>
      <c r="Q63" s="40"/>
      <c r="R63" s="23"/>
      <c r="S63" s="23"/>
      <c r="T63" s="150"/>
      <c r="U63" s="23"/>
      <c r="V63" s="23"/>
    </row>
    <row r="64" spans="4:22" ht="18" customHeight="1">
      <c r="D64" s="429"/>
      <c r="E64" s="74">
        <v>2</v>
      </c>
      <c r="F64" s="74">
        <v>11</v>
      </c>
      <c r="G64" s="16"/>
      <c r="H64" s="162"/>
      <c r="I64" s="429"/>
      <c r="J64" s="74">
        <v>2</v>
      </c>
      <c r="K64" s="74">
        <v>42</v>
      </c>
      <c r="L64" s="16"/>
      <c r="M64" s="23"/>
      <c r="N64" s="56"/>
      <c r="O64" s="5"/>
      <c r="P64" s="13"/>
      <c r="Q64" s="40"/>
      <c r="R64" s="23"/>
      <c r="S64" s="23"/>
      <c r="T64" s="150"/>
      <c r="U64" s="23"/>
      <c r="V64" s="23"/>
    </row>
    <row r="65" spans="4:22" ht="18" customHeight="1">
      <c r="D65" s="430"/>
      <c r="E65" s="74">
        <v>3</v>
      </c>
      <c r="F65" s="74">
        <v>15</v>
      </c>
      <c r="G65" s="16"/>
      <c r="H65" s="162"/>
      <c r="I65" s="430"/>
      <c r="J65" s="74">
        <v>3</v>
      </c>
      <c r="K65" s="74">
        <v>39</v>
      </c>
      <c r="L65" s="16"/>
      <c r="M65" s="23"/>
      <c r="N65" s="56"/>
      <c r="O65" s="5" t="s">
        <v>19</v>
      </c>
      <c r="P65" s="13"/>
      <c r="Q65" s="40"/>
      <c r="R65" s="23"/>
      <c r="S65" s="23"/>
      <c r="T65" s="150"/>
      <c r="U65" s="23"/>
      <c r="V65" s="23"/>
    </row>
    <row r="66" spans="4:22" ht="18" customHeight="1">
      <c r="D66" s="428" t="s">
        <v>509</v>
      </c>
      <c r="E66" s="74">
        <v>1</v>
      </c>
      <c r="F66" s="74">
        <v>11</v>
      </c>
      <c r="G66" s="17">
        <f>AVERAGE(F66:F68)</f>
        <v>19.666666666666668</v>
      </c>
      <c r="H66" s="162"/>
      <c r="I66" s="428" t="s">
        <v>437</v>
      </c>
      <c r="J66" s="74">
        <v>1</v>
      </c>
      <c r="K66" s="74">
        <v>18</v>
      </c>
      <c r="L66" s="17">
        <f>AVERAGE(K66:K68)</f>
        <v>18.333333333333332</v>
      </c>
      <c r="M66" s="23"/>
      <c r="N66" s="56"/>
      <c r="O66" s="5" t="s">
        <v>20</v>
      </c>
      <c r="P66" s="13">
        <v>13.93</v>
      </c>
      <c r="Q66" s="40"/>
      <c r="R66" s="23"/>
      <c r="S66" s="23"/>
      <c r="T66" s="150"/>
      <c r="U66" s="23"/>
      <c r="V66" s="23"/>
    </row>
    <row r="67" spans="4:22" ht="18" customHeight="1">
      <c r="D67" s="429"/>
      <c r="E67" s="74">
        <v>2</v>
      </c>
      <c r="F67" s="74">
        <v>23</v>
      </c>
      <c r="G67" s="16"/>
      <c r="H67" s="162"/>
      <c r="I67" s="429"/>
      <c r="J67" s="74">
        <v>2</v>
      </c>
      <c r="K67" s="74">
        <v>11</v>
      </c>
      <c r="L67" s="16"/>
      <c r="M67" s="23"/>
      <c r="N67" s="56"/>
      <c r="O67" s="5" t="s">
        <v>21</v>
      </c>
      <c r="P67" s="13">
        <v>29.13</v>
      </c>
      <c r="Q67" s="40"/>
      <c r="R67" s="23"/>
      <c r="S67" s="23"/>
      <c r="T67" s="150"/>
      <c r="U67" s="23"/>
      <c r="V67" s="23"/>
    </row>
    <row r="68" spans="4:22" ht="18" customHeight="1">
      <c r="D68" s="430"/>
      <c r="E68" s="74">
        <v>3</v>
      </c>
      <c r="F68" s="74">
        <v>25</v>
      </c>
      <c r="G68" s="16"/>
      <c r="H68" s="162"/>
      <c r="I68" s="430"/>
      <c r="J68" s="74">
        <v>3</v>
      </c>
      <c r="K68" s="74">
        <v>26</v>
      </c>
      <c r="L68" s="16"/>
      <c r="M68" s="23"/>
      <c r="N68" s="56"/>
      <c r="O68" s="5" t="s">
        <v>22</v>
      </c>
      <c r="P68" s="13" t="s">
        <v>305</v>
      </c>
      <c r="Q68" s="40"/>
      <c r="R68" s="23"/>
      <c r="S68" s="23"/>
      <c r="T68" s="150"/>
      <c r="U68" s="23"/>
      <c r="V68" s="23"/>
    </row>
    <row r="69" spans="4:22" s="159" customFormat="1" ht="18" customHeight="1">
      <c r="D69" s="166"/>
      <c r="E69" s="86"/>
      <c r="F69" s="85"/>
      <c r="G69" s="19"/>
      <c r="H69" s="162"/>
      <c r="I69" s="166"/>
      <c r="J69" s="85"/>
      <c r="K69" s="85"/>
      <c r="L69" s="19"/>
      <c r="M69" s="218"/>
      <c r="N69" s="56"/>
      <c r="O69" s="5" t="s">
        <v>23</v>
      </c>
      <c r="P69" s="13" t="s">
        <v>306</v>
      </c>
      <c r="Q69" s="40"/>
      <c r="R69" s="218"/>
      <c r="S69" s="218"/>
      <c r="T69" s="219"/>
      <c r="U69" s="218"/>
      <c r="V69" s="218"/>
    </row>
    <row r="70" spans="4:22" s="159" customFormat="1" ht="18" customHeight="1">
      <c r="D70" s="166"/>
      <c r="E70" s="86"/>
      <c r="F70" s="86"/>
      <c r="G70" s="20"/>
      <c r="H70" s="162"/>
      <c r="I70" s="166"/>
      <c r="M70" s="218"/>
      <c r="N70" s="56"/>
      <c r="O70" s="5" t="s">
        <v>24</v>
      </c>
      <c r="P70" s="13">
        <v>0.54620000000000002</v>
      </c>
      <c r="Q70" s="40"/>
      <c r="R70" s="218"/>
      <c r="S70" s="218"/>
      <c r="T70" s="219"/>
      <c r="U70" s="218"/>
      <c r="V70" s="218"/>
    </row>
    <row r="71" spans="4:22" s="159" customFormat="1" ht="18" customHeight="1">
      <c r="E71" s="86"/>
      <c r="F71" s="86"/>
      <c r="G71" s="20"/>
      <c r="H71" s="162"/>
      <c r="M71" s="218"/>
      <c r="N71" s="56"/>
      <c r="O71" s="5"/>
      <c r="P71" s="13"/>
      <c r="Q71" s="40"/>
      <c r="R71" s="218"/>
      <c r="S71" s="218"/>
      <c r="T71" s="219"/>
      <c r="U71" s="218"/>
      <c r="V71" s="218"/>
    </row>
    <row r="72" spans="4:22" s="159" customFormat="1" ht="18" customHeight="1">
      <c r="D72" s="166"/>
      <c r="E72" s="86"/>
      <c r="F72" s="86"/>
      <c r="G72" s="20"/>
      <c r="H72" s="162"/>
      <c r="M72" s="218"/>
      <c r="N72" s="56"/>
      <c r="O72" s="5" t="s">
        <v>271</v>
      </c>
      <c r="P72" s="13"/>
      <c r="Q72" s="40"/>
      <c r="R72" s="218"/>
      <c r="S72" s="218"/>
      <c r="T72" s="219"/>
      <c r="U72" s="218"/>
      <c r="V72" s="218"/>
    </row>
    <row r="73" spans="4:22" s="159" customFormat="1" ht="18" customHeight="1">
      <c r="D73" s="166"/>
      <c r="E73" s="86"/>
      <c r="F73" s="86"/>
      <c r="G73" s="20"/>
      <c r="H73" s="162"/>
      <c r="L73" s="20"/>
      <c r="M73" s="218"/>
      <c r="N73" s="56"/>
      <c r="O73" s="5" t="s">
        <v>272</v>
      </c>
      <c r="P73" s="13" t="s">
        <v>307</v>
      </c>
      <c r="Q73" s="40"/>
      <c r="R73" s="218"/>
      <c r="S73" s="218"/>
      <c r="T73" s="219"/>
      <c r="U73" s="218"/>
      <c r="V73" s="218"/>
    </row>
    <row r="74" spans="4:22" s="159" customFormat="1" ht="18" customHeight="1">
      <c r="D74" s="166"/>
      <c r="E74" s="86"/>
      <c r="F74" s="86"/>
      <c r="G74" s="20"/>
      <c r="H74" s="162"/>
      <c r="I74" s="166"/>
      <c r="J74" s="86"/>
      <c r="K74" s="86"/>
      <c r="L74" s="20"/>
      <c r="M74" s="218"/>
      <c r="N74" s="56"/>
      <c r="O74" s="5" t="s">
        <v>8</v>
      </c>
      <c r="P74" s="13">
        <v>0.247</v>
      </c>
      <c r="Q74" s="40"/>
      <c r="R74" s="218"/>
      <c r="S74" s="218"/>
      <c r="T74" s="219"/>
      <c r="U74" s="218"/>
      <c r="V74" s="218"/>
    </row>
    <row r="75" spans="4:22" ht="18" customHeight="1">
      <c r="D75" s="145"/>
      <c r="E75" s="150"/>
      <c r="F75" s="78"/>
      <c r="G75" s="20"/>
      <c r="H75" s="162"/>
      <c r="I75" s="210"/>
      <c r="J75" s="86"/>
      <c r="K75" s="20"/>
      <c r="L75" s="20"/>
      <c r="M75" s="23"/>
      <c r="N75" s="56"/>
      <c r="O75" s="5" t="s">
        <v>10</v>
      </c>
      <c r="P75" s="13" t="s">
        <v>27</v>
      </c>
      <c r="Q75" s="40"/>
      <c r="R75" s="23"/>
      <c r="S75" s="23"/>
      <c r="T75" s="150"/>
      <c r="U75" s="23"/>
      <c r="V75" s="23"/>
    </row>
    <row r="76" spans="4:22" ht="18" customHeight="1">
      <c r="O76" s="5" t="s">
        <v>12</v>
      </c>
      <c r="P76" s="13" t="s">
        <v>28</v>
      </c>
      <c r="Q76" s="40"/>
      <c r="R76" s="23"/>
      <c r="S76" s="23"/>
      <c r="T76" s="150"/>
      <c r="U76" s="23"/>
      <c r="V76" s="23"/>
    </row>
    <row r="77" spans="4:22" ht="18" customHeight="1">
      <c r="O77" s="5"/>
      <c r="P77" s="13"/>
      <c r="Q77" s="40"/>
      <c r="R77" s="23"/>
      <c r="S77" s="23"/>
      <c r="T77" s="150"/>
      <c r="U77" s="23"/>
      <c r="V77" s="23"/>
    </row>
    <row r="78" spans="4:22" s="79" customFormat="1" ht="18" customHeight="1">
      <c r="O78" s="5" t="s">
        <v>273</v>
      </c>
      <c r="P78" s="13"/>
      <c r="Q78" s="40"/>
      <c r="T78" s="150"/>
      <c r="U78" s="64"/>
      <c r="V78" s="64"/>
    </row>
    <row r="79" spans="4:22" ht="18" customHeight="1">
      <c r="O79" s="5" t="s">
        <v>274</v>
      </c>
      <c r="P79" s="13">
        <v>5</v>
      </c>
      <c r="Q79" s="40"/>
      <c r="T79" s="150"/>
      <c r="U79" s="23"/>
      <c r="V79" s="23"/>
    </row>
    <row r="80" spans="4:22" ht="18" customHeight="1">
      <c r="O80" s="7" t="s">
        <v>275</v>
      </c>
      <c r="P80" s="37">
        <v>5</v>
      </c>
      <c r="Q80" s="24"/>
      <c r="T80" s="150"/>
      <c r="U80" s="23"/>
      <c r="V80" s="23"/>
    </row>
    <row r="81" spans="4:22" ht="18" customHeight="1">
      <c r="Q81" s="23"/>
      <c r="R81" s="23"/>
      <c r="S81" s="23"/>
      <c r="T81" s="150"/>
      <c r="U81" s="23"/>
      <c r="V81" s="23"/>
    </row>
    <row r="83" spans="4:22" ht="18" customHeight="1">
      <c r="D83" s="506" t="s">
        <v>827</v>
      </c>
      <c r="E83" s="506"/>
      <c r="F83" s="506"/>
      <c r="G83" s="506"/>
      <c r="H83" s="506"/>
      <c r="I83" s="506"/>
      <c r="J83" s="506"/>
      <c r="K83" s="23"/>
      <c r="L83" s="23"/>
      <c r="M83" s="23"/>
      <c r="N83" s="23"/>
      <c r="O83" s="10" t="s">
        <v>4</v>
      </c>
      <c r="P83" s="12" t="s">
        <v>647</v>
      </c>
      <c r="Q83" s="39"/>
    </row>
    <row r="84" spans="4:22" ht="18" customHeight="1">
      <c r="D84" s="443" t="s">
        <v>111</v>
      </c>
      <c r="E84" s="444"/>
      <c r="F84" s="444"/>
      <c r="G84" s="445"/>
      <c r="H84" s="152"/>
      <c r="I84" s="443" t="s">
        <v>73</v>
      </c>
      <c r="J84" s="444"/>
      <c r="K84" s="444"/>
      <c r="L84" s="445"/>
      <c r="M84" s="23"/>
      <c r="N84" s="56"/>
      <c r="O84" s="5"/>
      <c r="P84" s="13"/>
      <c r="Q84" s="40"/>
    </row>
    <row r="85" spans="4:22" ht="18" customHeight="1">
      <c r="D85" s="15" t="s">
        <v>1</v>
      </c>
      <c r="E85" s="82" t="s">
        <v>2</v>
      </c>
      <c r="F85" s="82" t="s">
        <v>16</v>
      </c>
      <c r="G85" s="15" t="s">
        <v>3</v>
      </c>
      <c r="H85" s="15"/>
      <c r="I85" s="15" t="s">
        <v>1</v>
      </c>
      <c r="J85" s="82" t="s">
        <v>2</v>
      </c>
      <c r="K85" s="15" t="s">
        <v>16</v>
      </c>
      <c r="L85" s="15" t="s">
        <v>3</v>
      </c>
      <c r="M85" s="64"/>
      <c r="N85" s="56"/>
      <c r="O85" s="5" t="s">
        <v>5</v>
      </c>
      <c r="P85" s="13" t="s">
        <v>159</v>
      </c>
      <c r="Q85" s="40"/>
    </row>
    <row r="86" spans="4:22" ht="18" customHeight="1">
      <c r="D86" s="428" t="s">
        <v>422</v>
      </c>
      <c r="E86" s="74">
        <v>1</v>
      </c>
      <c r="F86" s="74">
        <v>17</v>
      </c>
      <c r="G86" s="17">
        <f>AVERAGE(F86:F88)</f>
        <v>16.333333333333332</v>
      </c>
      <c r="H86" s="212"/>
      <c r="I86" s="428" t="s">
        <v>424</v>
      </c>
      <c r="J86" s="74">
        <v>1</v>
      </c>
      <c r="K86" s="74">
        <v>23</v>
      </c>
      <c r="L86" s="17">
        <f>AVERAGE(K86:K88)</f>
        <v>20</v>
      </c>
      <c r="M86" s="23"/>
      <c r="N86" s="56"/>
      <c r="O86" s="5" t="s">
        <v>6</v>
      </c>
      <c r="P86" s="13" t="s">
        <v>6</v>
      </c>
      <c r="Q86" s="40"/>
    </row>
    <row r="87" spans="4:22" ht="18" customHeight="1">
      <c r="D87" s="429"/>
      <c r="E87" s="74">
        <v>2</v>
      </c>
      <c r="F87" s="74">
        <v>20</v>
      </c>
      <c r="G87" s="16"/>
      <c r="H87" s="162"/>
      <c r="I87" s="429"/>
      <c r="J87" s="74">
        <v>2</v>
      </c>
      <c r="K87" s="74">
        <v>21</v>
      </c>
      <c r="L87" s="17"/>
      <c r="M87" s="23"/>
      <c r="N87" s="56"/>
      <c r="O87" s="5" t="s">
        <v>7</v>
      </c>
      <c r="P87" s="13" t="s">
        <v>160</v>
      </c>
      <c r="Q87" s="40"/>
    </row>
    <row r="88" spans="4:22" ht="18" customHeight="1">
      <c r="D88" s="430"/>
      <c r="E88" s="74">
        <v>3</v>
      </c>
      <c r="F88" s="74">
        <v>12</v>
      </c>
      <c r="G88" s="16"/>
      <c r="H88" s="162"/>
      <c r="I88" s="430"/>
      <c r="J88" s="74">
        <v>3</v>
      </c>
      <c r="K88" s="74">
        <v>16</v>
      </c>
      <c r="L88" s="16"/>
      <c r="M88" s="23"/>
      <c r="N88" s="56"/>
      <c r="O88" s="5"/>
      <c r="P88" s="13"/>
      <c r="Q88" s="40"/>
    </row>
    <row r="89" spans="4:22" ht="18" customHeight="1">
      <c r="D89" s="428" t="s">
        <v>506</v>
      </c>
      <c r="E89" s="74">
        <v>1</v>
      </c>
      <c r="F89" s="74">
        <v>10</v>
      </c>
      <c r="G89" s="17">
        <f>AVERAGE(F89:F91)</f>
        <v>10.333333333333334</v>
      </c>
      <c r="H89" s="162"/>
      <c r="I89" s="428" t="s">
        <v>425</v>
      </c>
      <c r="J89" s="74">
        <v>1</v>
      </c>
      <c r="K89" s="74">
        <v>26</v>
      </c>
      <c r="L89" s="17">
        <f>AVERAGE(K89:K91)</f>
        <v>29.333333333333332</v>
      </c>
      <c r="M89" s="23"/>
      <c r="N89" s="56"/>
      <c r="O89" s="5" t="s">
        <v>17</v>
      </c>
      <c r="P89" s="13"/>
      <c r="Q89" s="40"/>
    </row>
    <row r="90" spans="4:22" ht="18" customHeight="1">
      <c r="D90" s="429"/>
      <c r="E90" s="74">
        <v>2</v>
      </c>
      <c r="F90" s="74">
        <v>17</v>
      </c>
      <c r="G90" s="16"/>
      <c r="H90" s="162"/>
      <c r="I90" s="429"/>
      <c r="J90" s="74">
        <v>2</v>
      </c>
      <c r="K90" s="74">
        <v>34</v>
      </c>
      <c r="L90" s="16"/>
      <c r="M90" s="23"/>
      <c r="N90" s="56"/>
      <c r="O90" s="5" t="s">
        <v>8</v>
      </c>
      <c r="P90" s="13">
        <v>6.0000000000000001E-3</v>
      </c>
      <c r="Q90" s="40"/>
    </row>
    <row r="91" spans="4:22" ht="18" customHeight="1">
      <c r="D91" s="430"/>
      <c r="E91" s="74">
        <v>3</v>
      </c>
      <c r="F91" s="74">
        <v>4</v>
      </c>
      <c r="G91" s="16"/>
      <c r="H91" s="162"/>
      <c r="I91" s="430"/>
      <c r="J91" s="74">
        <v>3</v>
      </c>
      <c r="K91" s="74">
        <v>28</v>
      </c>
      <c r="L91" s="16"/>
      <c r="M91" s="23"/>
      <c r="N91" s="56"/>
      <c r="O91" s="5" t="s">
        <v>10</v>
      </c>
      <c r="P91" s="13" t="s">
        <v>26</v>
      </c>
      <c r="Q91" s="40"/>
    </row>
    <row r="92" spans="4:22" ht="18" customHeight="1">
      <c r="D92" s="428" t="s">
        <v>423</v>
      </c>
      <c r="E92" s="74">
        <v>1</v>
      </c>
      <c r="F92" s="74">
        <v>7</v>
      </c>
      <c r="G92" s="17">
        <f>AVERAGE(F92:F94)</f>
        <v>8</v>
      </c>
      <c r="H92" s="162"/>
      <c r="I92" s="428" t="s">
        <v>435</v>
      </c>
      <c r="J92" s="74">
        <v>1</v>
      </c>
      <c r="K92" s="74">
        <v>25</v>
      </c>
      <c r="L92" s="17">
        <f>AVERAGE(K92:K94)</f>
        <v>32.666666666666664</v>
      </c>
      <c r="M92" s="23"/>
      <c r="N92" s="56"/>
      <c r="O92" s="5" t="s">
        <v>12</v>
      </c>
      <c r="P92" s="13" t="s">
        <v>13</v>
      </c>
      <c r="Q92" s="40"/>
    </row>
    <row r="93" spans="4:22" ht="18" customHeight="1">
      <c r="D93" s="429"/>
      <c r="E93" s="74">
        <v>2</v>
      </c>
      <c r="F93" s="74">
        <v>12</v>
      </c>
      <c r="G93" s="16"/>
      <c r="H93" s="162"/>
      <c r="I93" s="429"/>
      <c r="J93" s="74">
        <v>2</v>
      </c>
      <c r="K93" s="74">
        <v>43</v>
      </c>
      <c r="L93" s="16"/>
      <c r="M93" s="23"/>
      <c r="N93" s="56"/>
      <c r="O93" s="5" t="s">
        <v>14</v>
      </c>
      <c r="P93" s="13" t="s">
        <v>15</v>
      </c>
      <c r="Q93" s="40"/>
    </row>
    <row r="94" spans="4:22" ht="18" customHeight="1">
      <c r="D94" s="430"/>
      <c r="E94" s="74">
        <v>3</v>
      </c>
      <c r="F94" s="74">
        <v>5</v>
      </c>
      <c r="G94" s="16"/>
      <c r="H94" s="162"/>
      <c r="I94" s="430"/>
      <c r="J94" s="74">
        <v>3</v>
      </c>
      <c r="K94" s="74">
        <v>30</v>
      </c>
      <c r="L94" s="16"/>
      <c r="M94" s="23"/>
      <c r="N94" s="56"/>
      <c r="O94" s="5" t="s">
        <v>18</v>
      </c>
      <c r="P94" s="13" t="s">
        <v>648</v>
      </c>
      <c r="Q94" s="40"/>
    </row>
    <row r="95" spans="4:22" ht="18" customHeight="1">
      <c r="D95" s="428" t="s">
        <v>507</v>
      </c>
      <c r="E95" s="74">
        <v>1</v>
      </c>
      <c r="F95" s="74">
        <v>13</v>
      </c>
      <c r="G95" s="17">
        <f>AVERAGE(F95:F97)</f>
        <v>10.666666666666666</v>
      </c>
      <c r="H95" s="162"/>
      <c r="I95" s="428" t="s">
        <v>436</v>
      </c>
      <c r="J95" s="74">
        <v>1</v>
      </c>
      <c r="K95" s="74">
        <v>12</v>
      </c>
      <c r="L95" s="17">
        <f>AVERAGE(K95:K97)</f>
        <v>14.666666666666666</v>
      </c>
      <c r="M95" s="23"/>
      <c r="N95" s="56"/>
      <c r="O95" s="5"/>
      <c r="P95" s="13"/>
      <c r="Q95" s="40"/>
    </row>
    <row r="96" spans="4:22" ht="18" customHeight="1">
      <c r="D96" s="429"/>
      <c r="E96" s="74">
        <v>2</v>
      </c>
      <c r="F96" s="74">
        <v>8</v>
      </c>
      <c r="G96" s="16"/>
      <c r="H96" s="162"/>
      <c r="I96" s="429"/>
      <c r="J96" s="74">
        <v>2</v>
      </c>
      <c r="K96" s="74">
        <v>22</v>
      </c>
      <c r="L96" s="17"/>
      <c r="M96" s="23"/>
      <c r="N96" s="56"/>
      <c r="O96" s="5" t="s">
        <v>19</v>
      </c>
      <c r="P96" s="13"/>
      <c r="Q96" s="40"/>
    </row>
    <row r="97" spans="4:17" ht="18" customHeight="1">
      <c r="D97" s="430"/>
      <c r="E97" s="74">
        <v>3</v>
      </c>
      <c r="F97" s="74">
        <v>11</v>
      </c>
      <c r="G97" s="16"/>
      <c r="H97" s="162"/>
      <c r="I97" s="430"/>
      <c r="J97" s="74">
        <v>3</v>
      </c>
      <c r="K97" s="74">
        <v>10</v>
      </c>
      <c r="L97" s="16"/>
      <c r="M97" s="23"/>
      <c r="N97" s="56"/>
      <c r="O97" s="5" t="s">
        <v>20</v>
      </c>
      <c r="P97" s="13">
        <v>10.87</v>
      </c>
      <c r="Q97" s="40"/>
    </row>
    <row r="98" spans="4:17" ht="18" customHeight="1">
      <c r="D98" s="428" t="s">
        <v>509</v>
      </c>
      <c r="E98" s="74">
        <v>1</v>
      </c>
      <c r="F98" s="74">
        <v>8</v>
      </c>
      <c r="G98" s="17">
        <f>AVERAGE(F98:F100)</f>
        <v>9</v>
      </c>
      <c r="H98" s="162"/>
      <c r="I98" s="428" t="s">
        <v>437</v>
      </c>
      <c r="J98" s="74">
        <v>1</v>
      </c>
      <c r="K98" s="74">
        <v>32</v>
      </c>
      <c r="L98" s="17">
        <f>AVERAGE(K98:K100)</f>
        <v>23.666666666666668</v>
      </c>
      <c r="M98" s="23"/>
      <c r="N98" s="56"/>
      <c r="O98" s="5" t="s">
        <v>21</v>
      </c>
      <c r="P98" s="13">
        <v>24.07</v>
      </c>
      <c r="Q98" s="40"/>
    </row>
    <row r="99" spans="4:17" ht="18" customHeight="1">
      <c r="D99" s="429"/>
      <c r="E99" s="74">
        <v>2</v>
      </c>
      <c r="F99" s="74">
        <v>6</v>
      </c>
      <c r="G99" s="16"/>
      <c r="H99" s="162"/>
      <c r="I99" s="429"/>
      <c r="J99" s="74">
        <v>2</v>
      </c>
      <c r="K99" s="74">
        <v>22</v>
      </c>
      <c r="L99" s="16"/>
      <c r="M99" s="23"/>
      <c r="N99" s="56"/>
      <c r="O99" s="5" t="s">
        <v>22</v>
      </c>
      <c r="P99" s="13" t="s">
        <v>649</v>
      </c>
      <c r="Q99" s="40"/>
    </row>
    <row r="100" spans="4:17" ht="18" customHeight="1">
      <c r="D100" s="430"/>
      <c r="E100" s="74">
        <v>3</v>
      </c>
      <c r="F100" s="74">
        <v>13</v>
      </c>
      <c r="G100" s="16"/>
      <c r="H100" s="162"/>
      <c r="I100" s="430"/>
      <c r="J100" s="74">
        <v>3</v>
      </c>
      <c r="K100" s="74">
        <v>17</v>
      </c>
      <c r="L100" s="16"/>
      <c r="M100" s="23"/>
      <c r="N100" s="56"/>
      <c r="O100" s="5" t="s">
        <v>23</v>
      </c>
      <c r="P100" s="13" t="s">
        <v>650</v>
      </c>
      <c r="Q100" s="40"/>
    </row>
    <row r="101" spans="4:17" ht="18" customHeight="1">
      <c r="D101" s="145"/>
      <c r="E101" s="150"/>
      <c r="F101" s="77"/>
      <c r="G101" s="19"/>
      <c r="H101" s="162"/>
      <c r="I101" s="112"/>
      <c r="J101" s="85"/>
      <c r="K101" s="19"/>
      <c r="L101" s="19"/>
      <c r="M101" s="23"/>
      <c r="N101" s="56"/>
      <c r="O101" s="5" t="s">
        <v>24</v>
      </c>
      <c r="P101" s="13">
        <v>0.63660000000000005</v>
      </c>
      <c r="Q101" s="40"/>
    </row>
    <row r="102" spans="4:17" ht="18" customHeight="1">
      <c r="D102" s="23"/>
      <c r="E102" s="150"/>
      <c r="F102" s="151"/>
      <c r="G102" s="23"/>
      <c r="H102" s="23"/>
      <c r="I102" s="23"/>
      <c r="J102" s="150"/>
      <c r="K102" s="23"/>
      <c r="L102" s="23"/>
      <c r="M102" s="23"/>
      <c r="N102" s="56"/>
      <c r="O102" s="5"/>
      <c r="P102" s="13"/>
      <c r="Q102" s="40"/>
    </row>
    <row r="103" spans="4:17" ht="18" customHeight="1">
      <c r="D103" s="23"/>
      <c r="E103" s="150"/>
      <c r="F103" s="151"/>
      <c r="G103" s="23"/>
      <c r="H103" s="23"/>
      <c r="I103" s="23"/>
      <c r="J103" s="150"/>
      <c r="K103" s="23"/>
      <c r="L103" s="23"/>
      <c r="M103" s="23"/>
      <c r="N103" s="56"/>
      <c r="O103" s="5" t="s">
        <v>271</v>
      </c>
      <c r="P103" s="13"/>
      <c r="Q103" s="40"/>
    </row>
    <row r="104" spans="4:17" ht="18" customHeight="1">
      <c r="D104" s="23"/>
      <c r="E104" s="150"/>
      <c r="F104" s="151"/>
      <c r="G104" s="23"/>
      <c r="H104" s="23"/>
      <c r="I104" s="23"/>
      <c r="J104" s="150"/>
      <c r="K104" s="23"/>
      <c r="L104" s="23"/>
      <c r="M104" s="23"/>
      <c r="N104" s="56"/>
      <c r="O104" s="5" t="s">
        <v>272</v>
      </c>
      <c r="P104" s="13" t="s">
        <v>651</v>
      </c>
      <c r="Q104" s="40"/>
    </row>
    <row r="105" spans="4:17" ht="18" customHeight="1">
      <c r="D105" s="23"/>
      <c r="E105" s="150"/>
      <c r="F105" s="151"/>
      <c r="G105" s="23"/>
      <c r="H105" s="23"/>
      <c r="I105" s="23"/>
      <c r="J105" s="150"/>
      <c r="K105" s="23"/>
      <c r="L105" s="23"/>
      <c r="M105" s="23"/>
      <c r="N105" s="56"/>
      <c r="O105" s="5" t="s">
        <v>8</v>
      </c>
      <c r="P105" s="13">
        <v>0.151</v>
      </c>
      <c r="Q105" s="40"/>
    </row>
    <row r="106" spans="4:17" ht="18" customHeight="1">
      <c r="D106" s="23"/>
      <c r="E106" s="150"/>
      <c r="F106" s="151"/>
      <c r="G106" s="23"/>
      <c r="H106" s="23"/>
      <c r="I106" s="23"/>
      <c r="J106" s="150"/>
      <c r="K106" s="23"/>
      <c r="L106" s="23"/>
      <c r="M106" s="23"/>
      <c r="N106" s="56"/>
      <c r="O106" s="5" t="s">
        <v>10</v>
      </c>
      <c r="P106" s="13" t="s">
        <v>27</v>
      </c>
      <c r="Q106" s="40"/>
    </row>
    <row r="107" spans="4:17" ht="18" customHeight="1">
      <c r="D107" s="23"/>
      <c r="E107" s="150"/>
      <c r="F107" s="151"/>
      <c r="G107" s="23"/>
      <c r="H107" s="23"/>
      <c r="I107" s="23"/>
      <c r="J107" s="150"/>
      <c r="K107" s="23"/>
      <c r="L107" s="23"/>
      <c r="M107" s="23"/>
      <c r="N107" s="56"/>
      <c r="O107" s="5" t="s">
        <v>12</v>
      </c>
      <c r="P107" s="13" t="s">
        <v>28</v>
      </c>
      <c r="Q107" s="40"/>
    </row>
    <row r="108" spans="4:17" ht="18" customHeight="1">
      <c r="D108" s="23"/>
      <c r="E108" s="150"/>
      <c r="F108" s="151"/>
      <c r="G108" s="23"/>
      <c r="H108" s="23"/>
      <c r="I108" s="23"/>
      <c r="J108" s="150"/>
      <c r="K108" s="23"/>
      <c r="L108" s="23"/>
      <c r="M108" s="23"/>
      <c r="N108" s="56"/>
      <c r="O108" s="5"/>
      <c r="P108" s="13"/>
      <c r="Q108" s="40"/>
    </row>
    <row r="109" spans="4:17" ht="18" customHeight="1">
      <c r="O109" s="5" t="s">
        <v>273</v>
      </c>
      <c r="P109" s="13"/>
      <c r="Q109" s="40"/>
    </row>
    <row r="110" spans="4:17" ht="18" customHeight="1">
      <c r="O110" s="5" t="s">
        <v>274</v>
      </c>
      <c r="P110" s="13">
        <v>5</v>
      </c>
      <c r="Q110" s="40"/>
    </row>
    <row r="111" spans="4:17" ht="18" customHeight="1">
      <c r="O111" s="7" t="s">
        <v>275</v>
      </c>
      <c r="P111" s="37">
        <v>5</v>
      </c>
      <c r="Q111" s="24"/>
    </row>
  </sheetData>
  <mergeCells count="76">
    <mergeCell ref="S31:V31"/>
    <mergeCell ref="D6:G6"/>
    <mergeCell ref="I6:L6"/>
    <mergeCell ref="N6:Q6"/>
    <mergeCell ref="S6:V6"/>
    <mergeCell ref="D11:D13"/>
    <mergeCell ref="D31:G31"/>
    <mergeCell ref="S17:S19"/>
    <mergeCell ref="I31:L31"/>
    <mergeCell ref="D17:D19"/>
    <mergeCell ref="I17:I19"/>
    <mergeCell ref="N17:N19"/>
    <mergeCell ref="S8:S10"/>
    <mergeCell ref="S11:S13"/>
    <mergeCell ref="S14:S16"/>
    <mergeCell ref="D45:D47"/>
    <mergeCell ref="I45:I47"/>
    <mergeCell ref="I36:I38"/>
    <mergeCell ref="D42:D44"/>
    <mergeCell ref="N31:Q31"/>
    <mergeCell ref="D52:G52"/>
    <mergeCell ref="I52:L52"/>
    <mergeCell ref="N36:N38"/>
    <mergeCell ref="D92:D94"/>
    <mergeCell ref="D5:L5"/>
    <mergeCell ref="N5:V5"/>
    <mergeCell ref="D30:L30"/>
    <mergeCell ref="N30:V30"/>
    <mergeCell ref="N45:N47"/>
    <mergeCell ref="S45:S47"/>
    <mergeCell ref="D39:D41"/>
    <mergeCell ref="I39:I41"/>
    <mergeCell ref="I33:I35"/>
    <mergeCell ref="N33:N35"/>
    <mergeCell ref="S33:S35"/>
    <mergeCell ref="D36:D38"/>
    <mergeCell ref="D98:D100"/>
    <mergeCell ref="I98:I100"/>
    <mergeCell ref="D95:D97"/>
    <mergeCell ref="I95:I97"/>
    <mergeCell ref="D60:D62"/>
    <mergeCell ref="I60:I62"/>
    <mergeCell ref="D84:G84"/>
    <mergeCell ref="I84:L84"/>
    <mergeCell ref="D4:I4"/>
    <mergeCell ref="D83:J83"/>
    <mergeCell ref="D86:D88"/>
    <mergeCell ref="I86:I88"/>
    <mergeCell ref="D89:D91"/>
    <mergeCell ref="I89:I91"/>
    <mergeCell ref="D54:D56"/>
    <mergeCell ref="D63:D65"/>
    <mergeCell ref="I63:I65"/>
    <mergeCell ref="D66:D68"/>
    <mergeCell ref="I66:I68"/>
    <mergeCell ref="D29:I29"/>
    <mergeCell ref="D51:J51"/>
    <mergeCell ref="I54:I56"/>
    <mergeCell ref="D57:D59"/>
    <mergeCell ref="I57:I59"/>
    <mergeCell ref="S39:S41"/>
    <mergeCell ref="I92:I94"/>
    <mergeCell ref="D8:D10"/>
    <mergeCell ref="N8:N10"/>
    <mergeCell ref="N11:N13"/>
    <mergeCell ref="D14:D16"/>
    <mergeCell ref="N14:N16"/>
    <mergeCell ref="I8:I10"/>
    <mergeCell ref="I11:I13"/>
    <mergeCell ref="I14:I16"/>
    <mergeCell ref="D33:D35"/>
    <mergeCell ref="N39:N41"/>
    <mergeCell ref="I42:I44"/>
    <mergeCell ref="N42:N44"/>
    <mergeCell ref="S42:S44"/>
    <mergeCell ref="S36:S38"/>
  </mergeCells>
  <pageMargins left="0.7" right="0.7" top="0.75" bottom="0.75" header="0.3" footer="0.3"/>
  <pageSetup scale="34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5D24-0D49-E54E-8E89-2AD3C72D19ED}">
  <sheetPr>
    <pageSetUpPr fitToPage="1"/>
  </sheetPr>
  <dimension ref="D3:AF108"/>
  <sheetViews>
    <sheetView zoomScale="25" workbookViewId="0">
      <selection activeCell="H110" sqref="H110"/>
    </sheetView>
  </sheetViews>
  <sheetFormatPr baseColWidth="10" defaultRowHeight="18" customHeight="1"/>
  <cols>
    <col min="1" max="5" width="10.83203125" style="23"/>
    <col min="6" max="6" width="18.5" style="23" customWidth="1"/>
    <col min="7" max="7" width="10.83203125" style="23"/>
    <col min="8" max="8" width="17.33203125" style="23" customWidth="1"/>
    <col min="9" max="15" width="10.83203125" style="23"/>
    <col min="16" max="16" width="15.33203125" style="150" customWidth="1"/>
    <col min="17" max="17" width="16.83203125" style="23" customWidth="1"/>
    <col min="18" max="18" width="14.1640625" style="23" customWidth="1"/>
    <col min="19" max="19" width="16.33203125" style="23" customWidth="1"/>
    <col min="20" max="20" width="12.33203125" style="23" customWidth="1"/>
    <col min="21" max="21" width="22.1640625" style="150" customWidth="1"/>
    <col min="22" max="22" width="13.1640625" style="23" customWidth="1"/>
    <col min="23" max="23" width="17" style="23" customWidth="1"/>
    <col min="24" max="24" width="10.83203125" style="23"/>
    <col min="25" max="25" width="20" style="23" customWidth="1"/>
    <col min="26" max="26" width="10.83203125" style="150"/>
    <col min="27" max="30" width="10.83203125" style="23"/>
    <col min="31" max="31" width="10.83203125" style="150"/>
    <col min="32" max="16384" width="10.83203125" style="23"/>
  </cols>
  <sheetData>
    <row r="3" spans="4:31" ht="18" customHeight="1">
      <c r="D3" s="289" t="s">
        <v>329</v>
      </c>
      <c r="F3" s="289"/>
      <c r="G3" s="289"/>
      <c r="H3" s="289"/>
      <c r="I3" s="290"/>
      <c r="J3" s="290"/>
      <c r="K3" s="291"/>
      <c r="O3" s="289" t="s">
        <v>335</v>
      </c>
      <c r="P3" s="23"/>
      <c r="Q3" s="289"/>
      <c r="R3" s="289"/>
      <c r="S3" s="289"/>
      <c r="T3" s="290"/>
      <c r="U3" s="290"/>
      <c r="V3" s="291"/>
    </row>
    <row r="4" spans="4:31" ht="18" customHeight="1">
      <c r="D4" s="521" t="s">
        <v>168</v>
      </c>
      <c r="E4" s="521"/>
      <c r="F4" s="521"/>
      <c r="G4" s="521"/>
      <c r="H4" s="521"/>
      <c r="I4" s="521" t="s">
        <v>169</v>
      </c>
      <c r="J4" s="521"/>
      <c r="K4" s="521"/>
      <c r="L4" s="521"/>
      <c r="O4" s="527" t="s">
        <v>168</v>
      </c>
      <c r="P4" s="528"/>
      <c r="Q4" s="528"/>
      <c r="R4" s="528"/>
      <c r="S4" s="529"/>
      <c r="T4" s="524" t="s">
        <v>169</v>
      </c>
      <c r="U4" s="525"/>
      <c r="V4" s="525"/>
      <c r="W4" s="526"/>
    </row>
    <row r="5" spans="4:31" ht="18" customHeight="1">
      <c r="D5" s="146"/>
      <c r="E5" s="520" t="s">
        <v>110</v>
      </c>
      <c r="F5" s="520"/>
      <c r="G5" s="520" t="s">
        <v>74</v>
      </c>
      <c r="H5" s="520"/>
      <c r="I5" s="520" t="s">
        <v>110</v>
      </c>
      <c r="J5" s="520"/>
      <c r="K5" s="520" t="s">
        <v>74</v>
      </c>
      <c r="L5" s="520"/>
      <c r="O5" s="146"/>
      <c r="P5" s="522" t="s">
        <v>110</v>
      </c>
      <c r="Q5" s="523"/>
      <c r="R5" s="465" t="s">
        <v>74</v>
      </c>
      <c r="S5" s="466"/>
      <c r="T5" s="465" t="s">
        <v>110</v>
      </c>
      <c r="U5" s="466"/>
      <c r="V5" s="465" t="s">
        <v>74</v>
      </c>
      <c r="W5" s="466"/>
    </row>
    <row r="6" spans="4:31" ht="18" customHeight="1">
      <c r="D6" s="65" t="s">
        <v>1</v>
      </c>
      <c r="E6" s="25" t="s">
        <v>0</v>
      </c>
      <c r="F6" s="25" t="s">
        <v>343</v>
      </c>
      <c r="G6" s="25" t="s">
        <v>0</v>
      </c>
      <c r="H6" s="25" t="s">
        <v>343</v>
      </c>
      <c r="I6" s="25" t="s">
        <v>0</v>
      </c>
      <c r="J6" s="25" t="s">
        <v>343</v>
      </c>
      <c r="K6" s="25" t="s">
        <v>0</v>
      </c>
      <c r="L6" s="25" t="s">
        <v>343</v>
      </c>
      <c r="O6" s="65" t="s">
        <v>1</v>
      </c>
      <c r="P6" s="25" t="s">
        <v>0</v>
      </c>
      <c r="Q6" s="25" t="s">
        <v>343</v>
      </c>
      <c r="R6" s="25" t="s">
        <v>0</v>
      </c>
      <c r="S6" s="25" t="s">
        <v>343</v>
      </c>
      <c r="T6" s="25" t="s">
        <v>0</v>
      </c>
      <c r="U6" s="25" t="s">
        <v>343</v>
      </c>
      <c r="V6" s="25" t="s">
        <v>0</v>
      </c>
      <c r="W6" s="25" t="s">
        <v>343</v>
      </c>
      <c r="AE6" s="23"/>
    </row>
    <row r="7" spans="4:31" ht="18" customHeight="1">
      <c r="D7" s="292">
        <v>1</v>
      </c>
      <c r="E7" s="32" t="s">
        <v>443</v>
      </c>
      <c r="F7" s="104" t="s">
        <v>682</v>
      </c>
      <c r="G7" s="32" t="s">
        <v>443</v>
      </c>
      <c r="H7" s="104" t="s">
        <v>683</v>
      </c>
      <c r="I7" s="63" t="s">
        <v>445</v>
      </c>
      <c r="J7" s="63" t="s">
        <v>450</v>
      </c>
      <c r="K7" s="63" t="s">
        <v>445</v>
      </c>
      <c r="L7" s="63" t="s">
        <v>450</v>
      </c>
      <c r="O7" s="292">
        <v>1</v>
      </c>
      <c r="P7" s="25" t="s">
        <v>443</v>
      </c>
      <c r="Q7" s="63" t="s">
        <v>686</v>
      </c>
      <c r="R7" s="32" t="s">
        <v>443</v>
      </c>
      <c r="S7" s="63" t="s">
        <v>688</v>
      </c>
      <c r="T7" s="63" t="s">
        <v>445</v>
      </c>
      <c r="U7" s="63" t="s">
        <v>457</v>
      </c>
      <c r="V7" s="63" t="s">
        <v>445</v>
      </c>
      <c r="W7" s="63" t="s">
        <v>454</v>
      </c>
      <c r="AE7" s="23"/>
    </row>
    <row r="8" spans="4:31" ht="18" customHeight="1">
      <c r="D8" s="292">
        <v>2</v>
      </c>
      <c r="E8" s="32" t="s">
        <v>643</v>
      </c>
      <c r="F8" s="104" t="s">
        <v>684</v>
      </c>
      <c r="G8" s="32" t="s">
        <v>643</v>
      </c>
      <c r="H8" s="104" t="s">
        <v>685</v>
      </c>
      <c r="I8" s="63" t="s">
        <v>446</v>
      </c>
      <c r="J8" s="63" t="s">
        <v>451</v>
      </c>
      <c r="K8" s="63" t="s">
        <v>446</v>
      </c>
      <c r="L8" s="63" t="s">
        <v>451</v>
      </c>
      <c r="O8" s="292">
        <v>2</v>
      </c>
      <c r="P8" s="32" t="s">
        <v>643</v>
      </c>
      <c r="Q8" s="63" t="s">
        <v>687</v>
      </c>
      <c r="R8" s="32" t="s">
        <v>643</v>
      </c>
      <c r="S8" s="63" t="s">
        <v>689</v>
      </c>
      <c r="T8" s="63" t="s">
        <v>446</v>
      </c>
      <c r="U8" s="63" t="s">
        <v>661</v>
      </c>
      <c r="V8" s="63" t="s">
        <v>446</v>
      </c>
      <c r="W8" s="63" t="s">
        <v>641</v>
      </c>
      <c r="AE8" s="23"/>
    </row>
    <row r="9" spans="4:31" ht="18" customHeight="1">
      <c r="D9" s="292">
        <v>3</v>
      </c>
      <c r="E9" s="32" t="s">
        <v>444</v>
      </c>
      <c r="F9" s="104" t="s">
        <v>513</v>
      </c>
      <c r="G9" s="32" t="s">
        <v>444</v>
      </c>
      <c r="H9" s="104" t="s">
        <v>516</v>
      </c>
      <c r="I9" s="63" t="s">
        <v>447</v>
      </c>
      <c r="J9" s="63" t="s">
        <v>452</v>
      </c>
      <c r="K9" s="63" t="s">
        <v>447</v>
      </c>
      <c r="L9" s="63" t="s">
        <v>452</v>
      </c>
      <c r="O9" s="293">
        <v>3</v>
      </c>
      <c r="P9" s="32" t="s">
        <v>444</v>
      </c>
      <c r="Q9" s="104" t="s">
        <v>523</v>
      </c>
      <c r="R9" s="32" t="s">
        <v>444</v>
      </c>
      <c r="S9" s="104" t="s">
        <v>690</v>
      </c>
      <c r="T9" s="104" t="s">
        <v>447</v>
      </c>
      <c r="U9" s="63" t="s">
        <v>660</v>
      </c>
      <c r="V9" s="63" t="s">
        <v>447</v>
      </c>
      <c r="W9" s="63" t="s">
        <v>456</v>
      </c>
      <c r="AE9" s="23"/>
    </row>
    <row r="10" spans="4:31" ht="18" customHeight="1">
      <c r="D10" s="292">
        <v>4</v>
      </c>
      <c r="E10" s="32" t="s">
        <v>512</v>
      </c>
      <c r="F10" s="104" t="s">
        <v>514</v>
      </c>
      <c r="G10" s="32" t="s">
        <v>512</v>
      </c>
      <c r="H10" s="104" t="s">
        <v>517</v>
      </c>
      <c r="I10" s="63" t="s">
        <v>448</v>
      </c>
      <c r="J10" s="63" t="s">
        <v>573</v>
      </c>
      <c r="K10" s="63" t="s">
        <v>448</v>
      </c>
      <c r="L10" s="63" t="s">
        <v>573</v>
      </c>
      <c r="O10" s="293">
        <v>4</v>
      </c>
      <c r="P10" s="104" t="s">
        <v>514</v>
      </c>
      <c r="Q10" s="104" t="s">
        <v>524</v>
      </c>
      <c r="R10" s="32" t="s">
        <v>512</v>
      </c>
      <c r="S10" s="104" t="s">
        <v>526</v>
      </c>
      <c r="T10" s="104" t="s">
        <v>448</v>
      </c>
      <c r="U10" s="63" t="s">
        <v>642</v>
      </c>
      <c r="V10" s="63" t="s">
        <v>448</v>
      </c>
      <c r="W10" s="63" t="s">
        <v>662</v>
      </c>
      <c r="AE10" s="23"/>
    </row>
    <row r="11" spans="4:31" ht="18" customHeight="1">
      <c r="D11" s="292">
        <v>5</v>
      </c>
      <c r="E11" s="32" t="s">
        <v>511</v>
      </c>
      <c r="F11" s="104" t="s">
        <v>515</v>
      </c>
      <c r="G11" s="32" t="s">
        <v>511</v>
      </c>
      <c r="H11" s="104" t="s">
        <v>515</v>
      </c>
      <c r="I11" s="63" t="s">
        <v>449</v>
      </c>
      <c r="J11" s="63" t="s">
        <v>453</v>
      </c>
      <c r="K11" s="63" t="s">
        <v>449</v>
      </c>
      <c r="L11" s="63" t="s">
        <v>453</v>
      </c>
      <c r="O11" s="293">
        <v>5</v>
      </c>
      <c r="P11" s="104" t="s">
        <v>515</v>
      </c>
      <c r="Q11" s="104" t="s">
        <v>525</v>
      </c>
      <c r="R11" s="32" t="s">
        <v>511</v>
      </c>
      <c r="S11" s="104" t="s">
        <v>527</v>
      </c>
      <c r="T11" s="104" t="s">
        <v>449</v>
      </c>
      <c r="U11" s="63" t="s">
        <v>458</v>
      </c>
      <c r="V11" s="63" t="s">
        <v>449</v>
      </c>
      <c r="W11" s="63" t="s">
        <v>455</v>
      </c>
      <c r="AE11" s="23"/>
    </row>
    <row r="12" spans="4:31" ht="18" customHeight="1">
      <c r="D12" s="294"/>
      <c r="E12" s="119"/>
      <c r="F12" s="285"/>
      <c r="G12" s="119"/>
      <c r="H12" s="285"/>
      <c r="I12" s="287"/>
      <c r="J12" s="287"/>
      <c r="K12" s="287"/>
      <c r="L12" s="287"/>
      <c r="O12" s="295"/>
      <c r="P12" s="285"/>
      <c r="Q12" s="285"/>
      <c r="R12" s="119"/>
      <c r="S12" s="285"/>
      <c r="T12" s="285"/>
      <c r="U12" s="287"/>
      <c r="V12" s="287"/>
      <c r="W12" s="287"/>
      <c r="AE12" s="23"/>
    </row>
    <row r="13" spans="4:31" ht="18" customHeight="1">
      <c r="D13" s="284" t="s">
        <v>644</v>
      </c>
      <c r="E13" s="284"/>
      <c r="F13" s="284"/>
      <c r="O13" s="284" t="s">
        <v>645</v>
      </c>
      <c r="P13" s="284"/>
      <c r="Q13" s="284"/>
      <c r="AE13" s="23"/>
    </row>
    <row r="14" spans="4:31" ht="18" customHeight="1">
      <c r="D14" s="296" t="s">
        <v>72</v>
      </c>
      <c r="E14" s="297">
        <v>1</v>
      </c>
      <c r="F14" s="297"/>
      <c r="G14" s="297"/>
      <c r="H14" s="297"/>
      <c r="I14" s="297"/>
      <c r="J14" s="298"/>
      <c r="O14" s="299" t="s">
        <v>72</v>
      </c>
      <c r="P14" s="300">
        <v>1</v>
      </c>
      <c r="Q14" s="300"/>
      <c r="R14" s="300"/>
      <c r="S14" s="300"/>
      <c r="T14" s="300"/>
      <c r="U14" s="301"/>
      <c r="AE14" s="23"/>
    </row>
    <row r="15" spans="4:31" ht="18" customHeight="1">
      <c r="D15" s="302" t="s">
        <v>51</v>
      </c>
      <c r="E15" s="303">
        <v>28</v>
      </c>
      <c r="F15" s="303"/>
      <c r="G15" s="303"/>
      <c r="H15" s="303"/>
      <c r="I15" s="303"/>
      <c r="J15" s="304"/>
      <c r="K15" s="218"/>
      <c r="L15" s="218"/>
      <c r="M15" s="218"/>
      <c r="N15" s="218"/>
      <c r="O15" s="305" t="s">
        <v>51</v>
      </c>
      <c r="P15" s="306">
        <v>28</v>
      </c>
      <c r="Q15" s="306"/>
      <c r="R15" s="306"/>
      <c r="S15" s="306"/>
      <c r="T15" s="306"/>
      <c r="U15" s="307"/>
      <c r="AE15" s="23"/>
    </row>
    <row r="16" spans="4:31" ht="18" customHeight="1">
      <c r="D16" s="302" t="s">
        <v>52</v>
      </c>
      <c r="E16" s="303">
        <v>0.05</v>
      </c>
      <c r="F16" s="303"/>
      <c r="G16" s="303"/>
      <c r="H16" s="303"/>
      <c r="I16" s="303"/>
      <c r="J16" s="304"/>
      <c r="K16" s="218"/>
      <c r="L16" s="218"/>
      <c r="M16" s="218"/>
      <c r="N16" s="218"/>
      <c r="O16" s="305" t="s">
        <v>52</v>
      </c>
      <c r="P16" s="306">
        <v>0.05</v>
      </c>
      <c r="Q16" s="306"/>
      <c r="R16" s="306"/>
      <c r="S16" s="306"/>
      <c r="T16" s="306"/>
      <c r="U16" s="307"/>
      <c r="AE16" s="23"/>
    </row>
    <row r="17" spans="4:31" ht="18" customHeight="1">
      <c r="D17" s="302"/>
      <c r="E17" s="303"/>
      <c r="F17" s="303"/>
      <c r="G17" s="303"/>
      <c r="H17" s="303"/>
      <c r="I17" s="303"/>
      <c r="J17" s="304"/>
      <c r="K17" s="218"/>
      <c r="L17" s="218"/>
      <c r="M17" s="218"/>
      <c r="N17" s="218"/>
      <c r="O17" s="305"/>
      <c r="P17" s="306"/>
      <c r="Q17" s="306"/>
      <c r="R17" s="306"/>
      <c r="S17" s="306"/>
      <c r="T17" s="306"/>
      <c r="U17" s="307" t="s">
        <v>659</v>
      </c>
      <c r="AE17" s="23"/>
    </row>
    <row r="18" spans="4:31" ht="18" customHeight="1">
      <c r="D18" s="302" t="s">
        <v>359</v>
      </c>
      <c r="E18" s="303" t="s">
        <v>360</v>
      </c>
      <c r="F18" s="303" t="s">
        <v>56</v>
      </c>
      <c r="G18" s="303" t="s">
        <v>57</v>
      </c>
      <c r="H18" s="303" t="s">
        <v>58</v>
      </c>
      <c r="I18" s="303"/>
      <c r="J18" s="304"/>
      <c r="K18" s="218"/>
      <c r="L18" s="218"/>
      <c r="M18" s="218"/>
      <c r="N18" s="218"/>
      <c r="O18" s="305" t="s">
        <v>359</v>
      </c>
      <c r="P18" s="306" t="s">
        <v>360</v>
      </c>
      <c r="Q18" s="306" t="s">
        <v>56</v>
      </c>
      <c r="R18" s="306" t="s">
        <v>57</v>
      </c>
      <c r="S18" s="306" t="s">
        <v>58</v>
      </c>
      <c r="T18" s="306"/>
      <c r="U18" s="307"/>
      <c r="V18" s="218"/>
      <c r="AE18" s="23"/>
    </row>
    <row r="19" spans="4:31" ht="18" customHeight="1">
      <c r="D19" s="302" t="s">
        <v>348</v>
      </c>
      <c r="E19" s="303">
        <v>-11</v>
      </c>
      <c r="F19" s="303" t="s">
        <v>28</v>
      </c>
      <c r="G19" s="303" t="s">
        <v>27</v>
      </c>
      <c r="H19" s="303">
        <v>0.69099999999999995</v>
      </c>
      <c r="I19" s="303" t="s">
        <v>60</v>
      </c>
      <c r="J19" s="304"/>
      <c r="K19" s="218"/>
      <c r="L19" s="218"/>
      <c r="M19" s="218"/>
      <c r="N19" s="218"/>
      <c r="O19" s="305" t="s">
        <v>348</v>
      </c>
      <c r="P19" s="306">
        <v>-19.7</v>
      </c>
      <c r="Q19" s="306" t="s">
        <v>28</v>
      </c>
      <c r="R19" s="306" t="s">
        <v>27</v>
      </c>
      <c r="S19" s="306">
        <v>0.123</v>
      </c>
      <c r="T19" s="306" t="s">
        <v>60</v>
      </c>
      <c r="U19" s="307"/>
      <c r="V19" s="218"/>
      <c r="AE19" s="23"/>
    </row>
    <row r="20" spans="4:31" ht="18" customHeight="1">
      <c r="D20" s="302" t="s">
        <v>61</v>
      </c>
      <c r="E20" s="303">
        <v>0</v>
      </c>
      <c r="F20" s="303" t="s">
        <v>28</v>
      </c>
      <c r="G20" s="303" t="s">
        <v>27</v>
      </c>
      <c r="H20" s="303" t="s">
        <v>75</v>
      </c>
      <c r="I20" s="303" t="s">
        <v>63</v>
      </c>
      <c r="J20" s="304"/>
      <c r="K20" s="218"/>
      <c r="L20" s="218"/>
      <c r="M20" s="218"/>
      <c r="N20" s="218"/>
      <c r="O20" s="305" t="s">
        <v>61</v>
      </c>
      <c r="P20" s="306">
        <v>0</v>
      </c>
      <c r="Q20" s="306" t="s">
        <v>28</v>
      </c>
      <c r="R20" s="306" t="s">
        <v>27</v>
      </c>
      <c r="S20" s="306" t="s">
        <v>75</v>
      </c>
      <c r="T20" s="306" t="s">
        <v>63</v>
      </c>
      <c r="U20" s="307"/>
      <c r="V20" s="218"/>
      <c r="AE20" s="23"/>
    </row>
    <row r="21" spans="4:31" ht="18" customHeight="1">
      <c r="D21" s="302" t="s">
        <v>348</v>
      </c>
      <c r="E21" s="303">
        <v>-17</v>
      </c>
      <c r="F21" s="303" t="s">
        <v>13</v>
      </c>
      <c r="G21" s="303" t="s">
        <v>30</v>
      </c>
      <c r="H21" s="303">
        <v>1.4E-2</v>
      </c>
      <c r="I21" s="303" t="s">
        <v>65</v>
      </c>
      <c r="J21" s="304"/>
      <c r="K21" s="218"/>
      <c r="L21" s="218"/>
      <c r="M21" s="218"/>
      <c r="N21" s="218"/>
      <c r="O21" s="305" t="s">
        <v>348</v>
      </c>
      <c r="P21" s="306">
        <v>-25.7</v>
      </c>
      <c r="Q21" s="306" t="s">
        <v>13</v>
      </c>
      <c r="R21" s="306" t="s">
        <v>26</v>
      </c>
      <c r="S21" s="306">
        <v>6.0000000000000001E-3</v>
      </c>
      <c r="T21" s="306" t="s">
        <v>65</v>
      </c>
      <c r="U21" s="307"/>
      <c r="V21" s="218"/>
      <c r="AE21" s="23"/>
    </row>
    <row r="22" spans="4:31" ht="18" customHeight="1">
      <c r="D22" s="302" t="s">
        <v>61</v>
      </c>
      <c r="E22" s="303">
        <v>0</v>
      </c>
      <c r="F22" s="303" t="s">
        <v>28</v>
      </c>
      <c r="G22" s="303" t="s">
        <v>27</v>
      </c>
      <c r="H22" s="303" t="s">
        <v>75</v>
      </c>
      <c r="I22" s="303" t="s">
        <v>76</v>
      </c>
      <c r="J22" s="304"/>
      <c r="K22" s="218"/>
      <c r="L22" s="218"/>
      <c r="M22" s="218"/>
      <c r="N22" s="218"/>
      <c r="O22" s="305" t="s">
        <v>61</v>
      </c>
      <c r="P22" s="306">
        <v>0</v>
      </c>
      <c r="Q22" s="306" t="s">
        <v>28</v>
      </c>
      <c r="R22" s="306" t="s">
        <v>27</v>
      </c>
      <c r="S22" s="306" t="s">
        <v>75</v>
      </c>
      <c r="T22" s="306" t="s">
        <v>76</v>
      </c>
      <c r="U22" s="307"/>
      <c r="V22" s="218"/>
      <c r="AE22" s="23"/>
    </row>
    <row r="23" spans="4:31" ht="18" customHeight="1">
      <c r="D23" s="302" t="s">
        <v>348</v>
      </c>
      <c r="E23" s="303">
        <v>0</v>
      </c>
      <c r="F23" s="303" t="s">
        <v>28</v>
      </c>
      <c r="G23" s="303" t="s">
        <v>27</v>
      </c>
      <c r="H23" s="303" t="s">
        <v>75</v>
      </c>
      <c r="I23" s="303" t="s">
        <v>77</v>
      </c>
      <c r="J23" s="304"/>
      <c r="K23" s="218"/>
      <c r="L23" s="218"/>
      <c r="M23" s="218"/>
      <c r="N23" s="218"/>
      <c r="O23" s="305" t="s">
        <v>348</v>
      </c>
      <c r="P23" s="306">
        <v>-16.3</v>
      </c>
      <c r="Q23" s="306" t="s">
        <v>28</v>
      </c>
      <c r="R23" s="306" t="s">
        <v>27</v>
      </c>
      <c r="S23" s="306">
        <v>0.51700000000000002</v>
      </c>
      <c r="T23" s="306" t="s">
        <v>77</v>
      </c>
      <c r="U23" s="307"/>
      <c r="V23" s="218"/>
      <c r="AE23" s="23"/>
    </row>
    <row r="24" spans="4:31" ht="18" customHeight="1">
      <c r="D24" s="302" t="s">
        <v>61</v>
      </c>
      <c r="E24" s="303">
        <v>0</v>
      </c>
      <c r="F24" s="303" t="s">
        <v>28</v>
      </c>
      <c r="G24" s="303" t="s">
        <v>27</v>
      </c>
      <c r="H24" s="303" t="s">
        <v>75</v>
      </c>
      <c r="I24" s="303" t="s">
        <v>78</v>
      </c>
      <c r="J24" s="304"/>
      <c r="K24" s="218"/>
      <c r="L24" s="218"/>
      <c r="M24" s="218"/>
      <c r="N24" s="218"/>
      <c r="O24" s="305" t="s">
        <v>61</v>
      </c>
      <c r="P24" s="306">
        <v>0</v>
      </c>
      <c r="Q24" s="306" t="s">
        <v>28</v>
      </c>
      <c r="R24" s="306" t="s">
        <v>27</v>
      </c>
      <c r="S24" s="306" t="s">
        <v>75</v>
      </c>
      <c r="T24" s="306" t="s">
        <v>78</v>
      </c>
      <c r="U24" s="307"/>
      <c r="V24" s="218"/>
    </row>
    <row r="25" spans="4:31" ht="18" customHeight="1">
      <c r="D25" s="302" t="s">
        <v>348</v>
      </c>
      <c r="E25" s="303">
        <v>0</v>
      </c>
      <c r="F25" s="303" t="s">
        <v>28</v>
      </c>
      <c r="G25" s="303" t="s">
        <v>27</v>
      </c>
      <c r="H25" s="303" t="s">
        <v>75</v>
      </c>
      <c r="I25" s="303" t="s">
        <v>79</v>
      </c>
      <c r="J25" s="304"/>
      <c r="K25" s="218"/>
      <c r="L25" s="218"/>
      <c r="M25" s="218"/>
      <c r="N25" s="218"/>
      <c r="O25" s="305" t="s">
        <v>348</v>
      </c>
      <c r="P25" s="306">
        <v>-18.3</v>
      </c>
      <c r="Q25" s="306" t="s">
        <v>28</v>
      </c>
      <c r="R25" s="306" t="s">
        <v>27</v>
      </c>
      <c r="S25" s="306">
        <v>0.22800000000000001</v>
      </c>
      <c r="T25" s="306" t="s">
        <v>79</v>
      </c>
      <c r="U25" s="307"/>
      <c r="V25" s="218"/>
    </row>
    <row r="26" spans="4:31" ht="18" customHeight="1">
      <c r="D26" s="302" t="s">
        <v>346</v>
      </c>
      <c r="E26" s="303">
        <v>11</v>
      </c>
      <c r="F26" s="303" t="s">
        <v>28</v>
      </c>
      <c r="G26" s="303" t="s">
        <v>27</v>
      </c>
      <c r="H26" s="303">
        <v>0.69099999999999995</v>
      </c>
      <c r="I26" s="303" t="s">
        <v>67</v>
      </c>
      <c r="J26" s="304"/>
      <c r="K26" s="218"/>
      <c r="L26" s="218"/>
      <c r="M26" s="218"/>
      <c r="N26" s="218"/>
      <c r="O26" s="305" t="s">
        <v>346</v>
      </c>
      <c r="P26" s="306">
        <v>19.7</v>
      </c>
      <c r="Q26" s="306" t="s">
        <v>28</v>
      </c>
      <c r="R26" s="306" t="s">
        <v>27</v>
      </c>
      <c r="S26" s="306">
        <v>0.123</v>
      </c>
      <c r="T26" s="306" t="s">
        <v>67</v>
      </c>
      <c r="U26" s="307"/>
      <c r="V26" s="218"/>
    </row>
    <row r="27" spans="4:31" ht="18" customHeight="1">
      <c r="D27" s="302" t="s">
        <v>347</v>
      </c>
      <c r="E27" s="303">
        <v>-6</v>
      </c>
      <c r="F27" s="303" t="s">
        <v>28</v>
      </c>
      <c r="G27" s="303" t="s">
        <v>27</v>
      </c>
      <c r="H27" s="303" t="s">
        <v>75</v>
      </c>
      <c r="I27" s="303" t="s">
        <v>69</v>
      </c>
      <c r="J27" s="304"/>
      <c r="K27" s="218"/>
      <c r="L27" s="218"/>
      <c r="M27" s="218"/>
      <c r="N27" s="218"/>
      <c r="O27" s="305" t="s">
        <v>347</v>
      </c>
      <c r="P27" s="306">
        <v>-6</v>
      </c>
      <c r="Q27" s="306" t="s">
        <v>28</v>
      </c>
      <c r="R27" s="306" t="s">
        <v>27</v>
      </c>
      <c r="S27" s="306" t="s">
        <v>75</v>
      </c>
      <c r="T27" s="306" t="s">
        <v>69</v>
      </c>
      <c r="U27" s="307"/>
      <c r="V27" s="218"/>
    </row>
    <row r="28" spans="4:31" ht="18" customHeight="1">
      <c r="D28" s="302" t="s">
        <v>346</v>
      </c>
      <c r="E28" s="303">
        <v>11</v>
      </c>
      <c r="F28" s="303" t="s">
        <v>28</v>
      </c>
      <c r="G28" s="303" t="s">
        <v>27</v>
      </c>
      <c r="H28" s="303">
        <v>0.69099999999999995</v>
      </c>
      <c r="I28" s="303" t="s">
        <v>80</v>
      </c>
      <c r="J28" s="304"/>
      <c r="K28" s="218"/>
      <c r="L28" s="218"/>
      <c r="M28" s="218"/>
      <c r="N28" s="218"/>
      <c r="O28" s="305" t="s">
        <v>346</v>
      </c>
      <c r="P28" s="306">
        <v>19.7</v>
      </c>
      <c r="Q28" s="306" t="s">
        <v>28</v>
      </c>
      <c r="R28" s="306" t="s">
        <v>27</v>
      </c>
      <c r="S28" s="306">
        <v>0.123</v>
      </c>
      <c r="T28" s="306" t="s">
        <v>80</v>
      </c>
      <c r="U28" s="307"/>
      <c r="V28" s="218"/>
    </row>
    <row r="29" spans="4:31" ht="18" customHeight="1">
      <c r="D29" s="302" t="s">
        <v>347</v>
      </c>
      <c r="E29" s="303">
        <v>11</v>
      </c>
      <c r="F29" s="303" t="s">
        <v>28</v>
      </c>
      <c r="G29" s="303" t="s">
        <v>27</v>
      </c>
      <c r="H29" s="303">
        <v>0.69099999999999995</v>
      </c>
      <c r="I29" s="303" t="s">
        <v>81</v>
      </c>
      <c r="J29" s="304"/>
      <c r="K29" s="218"/>
      <c r="L29" s="218"/>
      <c r="M29" s="218"/>
      <c r="N29" s="218"/>
      <c r="O29" s="305" t="s">
        <v>347</v>
      </c>
      <c r="P29" s="306">
        <v>3.4</v>
      </c>
      <c r="Q29" s="306" t="s">
        <v>28</v>
      </c>
      <c r="R29" s="306" t="s">
        <v>27</v>
      </c>
      <c r="S29" s="306" t="s">
        <v>75</v>
      </c>
      <c r="T29" s="306" t="s">
        <v>81</v>
      </c>
      <c r="U29" s="307"/>
      <c r="V29" s="218"/>
    </row>
    <row r="30" spans="4:31" ht="18" customHeight="1">
      <c r="D30" s="302" t="s">
        <v>346</v>
      </c>
      <c r="E30" s="303">
        <v>11</v>
      </c>
      <c r="F30" s="303" t="s">
        <v>28</v>
      </c>
      <c r="G30" s="303" t="s">
        <v>27</v>
      </c>
      <c r="H30" s="303">
        <v>0.69099999999999995</v>
      </c>
      <c r="I30" s="303" t="s">
        <v>82</v>
      </c>
      <c r="J30" s="304"/>
      <c r="K30" s="218"/>
      <c r="L30" s="218"/>
      <c r="M30" s="218"/>
      <c r="N30" s="218"/>
      <c r="O30" s="305" t="s">
        <v>346</v>
      </c>
      <c r="P30" s="306">
        <v>19.7</v>
      </c>
      <c r="Q30" s="306" t="s">
        <v>28</v>
      </c>
      <c r="R30" s="306" t="s">
        <v>27</v>
      </c>
      <c r="S30" s="306">
        <v>0.123</v>
      </c>
      <c r="T30" s="306" t="s">
        <v>82</v>
      </c>
      <c r="U30" s="307"/>
      <c r="V30" s="218"/>
    </row>
    <row r="31" spans="4:31" ht="18" customHeight="1">
      <c r="D31" s="302" t="s">
        <v>347</v>
      </c>
      <c r="E31" s="303">
        <v>11</v>
      </c>
      <c r="F31" s="303" t="s">
        <v>28</v>
      </c>
      <c r="G31" s="303" t="s">
        <v>27</v>
      </c>
      <c r="H31" s="303">
        <v>0.69099999999999995</v>
      </c>
      <c r="I31" s="303" t="s">
        <v>83</v>
      </c>
      <c r="J31" s="304"/>
      <c r="K31" s="218"/>
      <c r="L31" s="218"/>
      <c r="M31" s="218"/>
      <c r="N31" s="218"/>
      <c r="O31" s="305" t="s">
        <v>347</v>
      </c>
      <c r="P31" s="306">
        <v>1.4</v>
      </c>
      <c r="Q31" s="306" t="s">
        <v>28</v>
      </c>
      <c r="R31" s="306" t="s">
        <v>27</v>
      </c>
      <c r="S31" s="306" t="s">
        <v>75</v>
      </c>
      <c r="T31" s="306" t="s">
        <v>83</v>
      </c>
      <c r="U31" s="307"/>
      <c r="V31" s="218"/>
    </row>
    <row r="32" spans="4:31" ht="18" customHeight="1">
      <c r="D32" s="302" t="s">
        <v>348</v>
      </c>
      <c r="E32" s="303">
        <v>-17</v>
      </c>
      <c r="F32" s="303" t="s">
        <v>13</v>
      </c>
      <c r="G32" s="303" t="s">
        <v>30</v>
      </c>
      <c r="H32" s="303">
        <v>1.4E-2</v>
      </c>
      <c r="I32" s="303" t="s">
        <v>71</v>
      </c>
      <c r="J32" s="304"/>
      <c r="K32" s="218"/>
      <c r="L32" s="218"/>
      <c r="M32" s="218"/>
      <c r="N32" s="218"/>
      <c r="O32" s="305" t="s">
        <v>348</v>
      </c>
      <c r="P32" s="306">
        <v>-25.7</v>
      </c>
      <c r="Q32" s="306" t="s">
        <v>13</v>
      </c>
      <c r="R32" s="306" t="s">
        <v>26</v>
      </c>
      <c r="S32" s="306">
        <v>6.0000000000000001E-3</v>
      </c>
      <c r="T32" s="306" t="s">
        <v>71</v>
      </c>
      <c r="U32" s="307"/>
      <c r="V32" s="218"/>
    </row>
    <row r="33" spans="4:22" ht="18" customHeight="1">
      <c r="D33" s="302" t="s">
        <v>61</v>
      </c>
      <c r="E33" s="303">
        <v>0</v>
      </c>
      <c r="F33" s="303" t="s">
        <v>28</v>
      </c>
      <c r="G33" s="303" t="s">
        <v>27</v>
      </c>
      <c r="H33" s="303" t="s">
        <v>75</v>
      </c>
      <c r="I33" s="303" t="s">
        <v>84</v>
      </c>
      <c r="J33" s="304"/>
      <c r="K33" s="218"/>
      <c r="L33" s="218"/>
      <c r="M33" s="218"/>
      <c r="N33" s="218"/>
      <c r="O33" s="305" t="s">
        <v>61</v>
      </c>
      <c r="P33" s="306">
        <v>0</v>
      </c>
      <c r="Q33" s="306" t="s">
        <v>28</v>
      </c>
      <c r="R33" s="306" t="s">
        <v>27</v>
      </c>
      <c r="S33" s="306" t="s">
        <v>75</v>
      </c>
      <c r="T33" s="306" t="s">
        <v>84</v>
      </c>
      <c r="U33" s="307"/>
      <c r="V33" s="218"/>
    </row>
    <row r="34" spans="4:22" ht="18" customHeight="1">
      <c r="D34" s="305" t="s">
        <v>348</v>
      </c>
      <c r="E34" s="306">
        <v>0</v>
      </c>
      <c r="F34" s="306" t="s">
        <v>28</v>
      </c>
      <c r="G34" s="306" t="s">
        <v>27</v>
      </c>
      <c r="H34" s="306" t="s">
        <v>75</v>
      </c>
      <c r="I34" s="306" t="s">
        <v>85</v>
      </c>
      <c r="J34" s="307"/>
      <c r="K34" s="218"/>
      <c r="L34" s="218"/>
      <c r="M34" s="218"/>
      <c r="N34" s="218"/>
      <c r="O34" s="305" t="s">
        <v>348</v>
      </c>
      <c r="P34" s="306">
        <v>-16.3</v>
      </c>
      <c r="Q34" s="306" t="s">
        <v>28</v>
      </c>
      <c r="R34" s="306" t="s">
        <v>27</v>
      </c>
      <c r="S34" s="306">
        <v>0.51700000000000002</v>
      </c>
      <c r="T34" s="306" t="s">
        <v>85</v>
      </c>
      <c r="U34" s="307"/>
      <c r="V34" s="218"/>
    </row>
    <row r="35" spans="4:22" ht="18" customHeight="1">
      <c r="D35" s="305" t="s">
        <v>61</v>
      </c>
      <c r="E35" s="306">
        <v>0</v>
      </c>
      <c r="F35" s="306" t="s">
        <v>28</v>
      </c>
      <c r="G35" s="306" t="s">
        <v>27</v>
      </c>
      <c r="H35" s="306" t="s">
        <v>75</v>
      </c>
      <c r="I35" s="306" t="s">
        <v>86</v>
      </c>
      <c r="J35" s="307"/>
      <c r="K35" s="218"/>
      <c r="L35" s="218"/>
      <c r="M35" s="218"/>
      <c r="N35" s="218"/>
      <c r="O35" s="305" t="s">
        <v>61</v>
      </c>
      <c r="P35" s="306">
        <v>0</v>
      </c>
      <c r="Q35" s="306" t="s">
        <v>28</v>
      </c>
      <c r="R35" s="306" t="s">
        <v>27</v>
      </c>
      <c r="S35" s="306" t="s">
        <v>75</v>
      </c>
      <c r="T35" s="306" t="s">
        <v>86</v>
      </c>
      <c r="U35" s="307"/>
      <c r="V35" s="218"/>
    </row>
    <row r="36" spans="4:22" ht="18" customHeight="1">
      <c r="D36" s="305" t="s">
        <v>348</v>
      </c>
      <c r="E36" s="306">
        <v>0</v>
      </c>
      <c r="F36" s="306" t="s">
        <v>28</v>
      </c>
      <c r="G36" s="306" t="s">
        <v>27</v>
      </c>
      <c r="H36" s="306" t="s">
        <v>75</v>
      </c>
      <c r="I36" s="306" t="s">
        <v>87</v>
      </c>
      <c r="J36" s="307"/>
      <c r="K36" s="218"/>
      <c r="L36" s="218"/>
      <c r="M36" s="218"/>
      <c r="N36" s="218"/>
      <c r="O36" s="305" t="s">
        <v>348</v>
      </c>
      <c r="P36" s="306">
        <v>-18.3</v>
      </c>
      <c r="Q36" s="306" t="s">
        <v>28</v>
      </c>
      <c r="R36" s="306" t="s">
        <v>27</v>
      </c>
      <c r="S36" s="306">
        <v>0.22800000000000001</v>
      </c>
      <c r="T36" s="306" t="s">
        <v>87</v>
      </c>
      <c r="U36" s="307"/>
      <c r="V36" s="218"/>
    </row>
    <row r="37" spans="4:22" ht="18" customHeight="1">
      <c r="D37" s="305" t="s">
        <v>346</v>
      </c>
      <c r="E37" s="306">
        <v>17</v>
      </c>
      <c r="F37" s="306" t="s">
        <v>13</v>
      </c>
      <c r="G37" s="306" t="s">
        <v>30</v>
      </c>
      <c r="H37" s="306">
        <v>1.4E-2</v>
      </c>
      <c r="I37" s="306" t="s">
        <v>88</v>
      </c>
      <c r="J37" s="307"/>
      <c r="K37" s="218"/>
      <c r="L37" s="218"/>
      <c r="M37" s="218"/>
      <c r="N37" s="218"/>
      <c r="O37" s="305" t="s">
        <v>346</v>
      </c>
      <c r="P37" s="306">
        <v>25.7</v>
      </c>
      <c r="Q37" s="306" t="s">
        <v>13</v>
      </c>
      <c r="R37" s="306" t="s">
        <v>26</v>
      </c>
      <c r="S37" s="306">
        <v>6.0000000000000001E-3</v>
      </c>
      <c r="T37" s="306" t="s">
        <v>88</v>
      </c>
      <c r="U37" s="307"/>
      <c r="V37" s="218"/>
    </row>
    <row r="38" spans="4:22" ht="18" customHeight="1">
      <c r="D38" s="305" t="s">
        <v>347</v>
      </c>
      <c r="E38" s="306">
        <v>17</v>
      </c>
      <c r="F38" s="306" t="s">
        <v>13</v>
      </c>
      <c r="G38" s="306" t="s">
        <v>30</v>
      </c>
      <c r="H38" s="306">
        <v>1.4E-2</v>
      </c>
      <c r="I38" s="306" t="s">
        <v>89</v>
      </c>
      <c r="J38" s="307"/>
      <c r="K38" s="218"/>
      <c r="L38" s="218"/>
      <c r="M38" s="218"/>
      <c r="N38" s="218"/>
      <c r="O38" s="305" t="s">
        <v>347</v>
      </c>
      <c r="P38" s="306">
        <v>9.4</v>
      </c>
      <c r="Q38" s="306" t="s">
        <v>28</v>
      </c>
      <c r="R38" s="306" t="s">
        <v>27</v>
      </c>
      <c r="S38" s="306" t="s">
        <v>75</v>
      </c>
      <c r="T38" s="306" t="s">
        <v>89</v>
      </c>
      <c r="U38" s="307"/>
      <c r="V38" s="218"/>
    </row>
    <row r="39" spans="4:22" ht="18" customHeight="1">
      <c r="D39" s="305" t="s">
        <v>346</v>
      </c>
      <c r="E39" s="306">
        <v>17</v>
      </c>
      <c r="F39" s="306" t="s">
        <v>13</v>
      </c>
      <c r="G39" s="306" t="s">
        <v>30</v>
      </c>
      <c r="H39" s="306">
        <v>1.4E-2</v>
      </c>
      <c r="I39" s="306" t="s">
        <v>90</v>
      </c>
      <c r="J39" s="307"/>
      <c r="K39" s="218"/>
      <c r="L39" s="218"/>
      <c r="M39" s="218"/>
      <c r="N39" s="218"/>
      <c r="O39" s="305" t="s">
        <v>346</v>
      </c>
      <c r="P39" s="306">
        <v>25.7</v>
      </c>
      <c r="Q39" s="306" t="s">
        <v>13</v>
      </c>
      <c r="R39" s="306" t="s">
        <v>26</v>
      </c>
      <c r="S39" s="306">
        <v>6.0000000000000001E-3</v>
      </c>
      <c r="T39" s="306" t="s">
        <v>90</v>
      </c>
      <c r="U39" s="307"/>
      <c r="V39" s="218"/>
    </row>
    <row r="40" spans="4:22" ht="18" customHeight="1">
      <c r="D40" s="305" t="s">
        <v>347</v>
      </c>
      <c r="E40" s="306">
        <v>17</v>
      </c>
      <c r="F40" s="306" t="s">
        <v>13</v>
      </c>
      <c r="G40" s="306" t="s">
        <v>30</v>
      </c>
      <c r="H40" s="306">
        <v>1.4E-2</v>
      </c>
      <c r="I40" s="306" t="s">
        <v>91</v>
      </c>
      <c r="J40" s="307"/>
      <c r="K40" s="218"/>
      <c r="L40" s="218"/>
      <c r="M40" s="218"/>
      <c r="N40" s="218"/>
      <c r="O40" s="305" t="s">
        <v>347</v>
      </c>
      <c r="P40" s="306">
        <v>7.4</v>
      </c>
      <c r="Q40" s="306" t="s">
        <v>28</v>
      </c>
      <c r="R40" s="306" t="s">
        <v>27</v>
      </c>
      <c r="S40" s="306" t="s">
        <v>75</v>
      </c>
      <c r="T40" s="306" t="s">
        <v>91</v>
      </c>
      <c r="U40" s="307"/>
      <c r="V40" s="218"/>
    </row>
    <row r="41" spans="4:22" ht="18" customHeight="1">
      <c r="D41" s="305" t="s">
        <v>348</v>
      </c>
      <c r="E41" s="306">
        <v>0</v>
      </c>
      <c r="F41" s="306" t="s">
        <v>28</v>
      </c>
      <c r="G41" s="306" t="s">
        <v>27</v>
      </c>
      <c r="H41" s="306" t="s">
        <v>75</v>
      </c>
      <c r="I41" s="306" t="s">
        <v>92</v>
      </c>
      <c r="J41" s="307"/>
      <c r="K41" s="218"/>
      <c r="L41" s="218"/>
      <c r="M41" s="218"/>
      <c r="N41" s="218"/>
      <c r="O41" s="305" t="s">
        <v>348</v>
      </c>
      <c r="P41" s="306">
        <v>-16.3</v>
      </c>
      <c r="Q41" s="306" t="s">
        <v>28</v>
      </c>
      <c r="R41" s="306" t="s">
        <v>27</v>
      </c>
      <c r="S41" s="306">
        <v>0.51700000000000002</v>
      </c>
      <c r="T41" s="306" t="s">
        <v>92</v>
      </c>
      <c r="U41" s="307"/>
      <c r="V41" s="218"/>
    </row>
    <row r="42" spans="4:22" ht="18" customHeight="1">
      <c r="D42" s="305" t="s">
        <v>61</v>
      </c>
      <c r="E42" s="306">
        <v>0</v>
      </c>
      <c r="F42" s="306" t="s">
        <v>28</v>
      </c>
      <c r="G42" s="306" t="s">
        <v>27</v>
      </c>
      <c r="H42" s="306" t="s">
        <v>75</v>
      </c>
      <c r="I42" s="306" t="s">
        <v>93</v>
      </c>
      <c r="J42" s="307"/>
      <c r="K42" s="218"/>
      <c r="L42" s="218"/>
      <c r="M42" s="218"/>
      <c r="N42" s="218"/>
      <c r="O42" s="305" t="s">
        <v>61</v>
      </c>
      <c r="P42" s="306">
        <v>0</v>
      </c>
      <c r="Q42" s="306" t="s">
        <v>28</v>
      </c>
      <c r="R42" s="306" t="s">
        <v>27</v>
      </c>
      <c r="S42" s="306" t="s">
        <v>75</v>
      </c>
      <c r="T42" s="306" t="s">
        <v>93</v>
      </c>
      <c r="U42" s="307"/>
      <c r="V42" s="218"/>
    </row>
    <row r="43" spans="4:22" ht="18" customHeight="1">
      <c r="D43" s="305" t="s">
        <v>348</v>
      </c>
      <c r="E43" s="306">
        <v>0</v>
      </c>
      <c r="F43" s="306" t="s">
        <v>28</v>
      </c>
      <c r="G43" s="306" t="s">
        <v>27</v>
      </c>
      <c r="H43" s="306" t="s">
        <v>75</v>
      </c>
      <c r="I43" s="306" t="s">
        <v>94</v>
      </c>
      <c r="J43" s="307"/>
      <c r="K43" s="218"/>
      <c r="L43" s="218"/>
      <c r="M43" s="218"/>
      <c r="N43" s="218"/>
      <c r="O43" s="305" t="s">
        <v>348</v>
      </c>
      <c r="P43" s="306">
        <v>-18.3</v>
      </c>
      <c r="Q43" s="306" t="s">
        <v>28</v>
      </c>
      <c r="R43" s="306" t="s">
        <v>27</v>
      </c>
      <c r="S43" s="306">
        <v>0.22800000000000001</v>
      </c>
      <c r="T43" s="306" t="s">
        <v>94</v>
      </c>
      <c r="U43" s="307"/>
      <c r="V43" s="218"/>
    </row>
    <row r="44" spans="4:22" ht="18" customHeight="1">
      <c r="D44" s="305" t="s">
        <v>346</v>
      </c>
      <c r="E44" s="306">
        <v>0</v>
      </c>
      <c r="F44" s="306" t="s">
        <v>28</v>
      </c>
      <c r="G44" s="306" t="s">
        <v>27</v>
      </c>
      <c r="H44" s="306" t="s">
        <v>75</v>
      </c>
      <c r="I44" s="306" t="s">
        <v>95</v>
      </c>
      <c r="J44" s="307"/>
      <c r="K44" s="218"/>
      <c r="L44" s="218"/>
      <c r="M44" s="218"/>
      <c r="N44" s="218"/>
      <c r="O44" s="305" t="s">
        <v>346</v>
      </c>
      <c r="P44" s="306">
        <v>16.3</v>
      </c>
      <c r="Q44" s="306" t="s">
        <v>28</v>
      </c>
      <c r="R44" s="306" t="s">
        <v>27</v>
      </c>
      <c r="S44" s="306">
        <v>0.51700000000000002</v>
      </c>
      <c r="T44" s="306" t="s">
        <v>95</v>
      </c>
      <c r="U44" s="307"/>
      <c r="V44" s="218"/>
    </row>
    <row r="45" spans="4:22" ht="18" customHeight="1">
      <c r="D45" s="305" t="s">
        <v>347</v>
      </c>
      <c r="E45" s="306">
        <v>0</v>
      </c>
      <c r="F45" s="306" t="s">
        <v>28</v>
      </c>
      <c r="G45" s="306" t="s">
        <v>27</v>
      </c>
      <c r="H45" s="306" t="s">
        <v>75</v>
      </c>
      <c r="I45" s="306" t="s">
        <v>96</v>
      </c>
      <c r="J45" s="307"/>
      <c r="K45" s="218"/>
      <c r="L45" s="218"/>
      <c r="M45" s="218"/>
      <c r="N45" s="218"/>
      <c r="O45" s="305" t="s">
        <v>347</v>
      </c>
      <c r="P45" s="306">
        <v>-2</v>
      </c>
      <c r="Q45" s="306" t="s">
        <v>28</v>
      </c>
      <c r="R45" s="306" t="s">
        <v>27</v>
      </c>
      <c r="S45" s="306" t="s">
        <v>75</v>
      </c>
      <c r="T45" s="306" t="s">
        <v>96</v>
      </c>
      <c r="U45" s="307"/>
      <c r="V45" s="218"/>
    </row>
    <row r="46" spans="4:22" ht="18" customHeight="1">
      <c r="D46" s="308" t="s">
        <v>348</v>
      </c>
      <c r="E46" s="309">
        <v>0</v>
      </c>
      <c r="F46" s="309" t="s">
        <v>28</v>
      </c>
      <c r="G46" s="309" t="s">
        <v>27</v>
      </c>
      <c r="H46" s="309" t="s">
        <v>75</v>
      </c>
      <c r="I46" s="309" t="s">
        <v>97</v>
      </c>
      <c r="J46" s="310"/>
      <c r="K46" s="218"/>
      <c r="L46" s="218"/>
      <c r="M46" s="218"/>
      <c r="N46" s="218"/>
      <c r="O46" s="308" t="s">
        <v>348</v>
      </c>
      <c r="P46" s="309">
        <v>-18.3</v>
      </c>
      <c r="Q46" s="309" t="s">
        <v>28</v>
      </c>
      <c r="R46" s="309" t="s">
        <v>27</v>
      </c>
      <c r="S46" s="309">
        <v>0.22800000000000001</v>
      </c>
      <c r="T46" s="309" t="s">
        <v>97</v>
      </c>
      <c r="U46" s="310"/>
      <c r="V46" s="218"/>
    </row>
    <row r="47" spans="4:22" ht="18" customHeight="1">
      <c r="D47" s="274"/>
      <c r="E47" s="306"/>
      <c r="F47" s="306"/>
      <c r="G47" s="306"/>
      <c r="H47" s="306"/>
      <c r="I47" s="306"/>
      <c r="J47" s="306"/>
      <c r="K47" s="218"/>
      <c r="L47" s="218"/>
      <c r="M47" s="218"/>
      <c r="N47" s="218"/>
      <c r="O47" s="274"/>
      <c r="P47" s="306"/>
      <c r="Q47" s="306"/>
      <c r="R47" s="306"/>
      <c r="S47" s="306"/>
      <c r="T47" s="306"/>
      <c r="U47" s="306"/>
      <c r="V47" s="218"/>
    </row>
    <row r="48" spans="4:22" ht="18" customHeight="1">
      <c r="E48" s="64"/>
    </row>
    <row r="49" spans="4:31" ht="18" customHeight="1">
      <c r="D49" s="504" t="s">
        <v>638</v>
      </c>
      <c r="E49" s="504"/>
      <c r="F49" s="504"/>
      <c r="G49" s="504"/>
      <c r="H49" s="504"/>
      <c r="I49" s="504"/>
      <c r="J49" s="311"/>
      <c r="K49" s="312"/>
      <c r="L49" s="312"/>
      <c r="O49" s="150"/>
      <c r="P49" s="23"/>
      <c r="T49" s="150"/>
      <c r="U49" s="23"/>
      <c r="Z49" s="23"/>
      <c r="AE49" s="23"/>
    </row>
    <row r="50" spans="4:31" ht="18" customHeight="1">
      <c r="D50" s="511" t="s">
        <v>168</v>
      </c>
      <c r="E50" s="512"/>
      <c r="F50" s="512"/>
      <c r="G50" s="512"/>
      <c r="H50" s="512"/>
      <c r="I50" s="512"/>
      <c r="J50" s="512"/>
      <c r="K50" s="512"/>
      <c r="L50" s="513"/>
      <c r="M50" s="153"/>
      <c r="N50" s="507" t="s">
        <v>169</v>
      </c>
      <c r="O50" s="508"/>
      <c r="P50" s="508"/>
      <c r="Q50" s="508"/>
      <c r="R50" s="508"/>
      <c r="S50" s="508"/>
      <c r="T50" s="508"/>
      <c r="U50" s="508"/>
      <c r="V50" s="509"/>
      <c r="Z50" s="23"/>
      <c r="AE50" s="23"/>
    </row>
    <row r="51" spans="4:31" ht="18" customHeight="1">
      <c r="D51" s="514" t="s">
        <v>352</v>
      </c>
      <c r="E51" s="515"/>
      <c r="F51" s="515"/>
      <c r="G51" s="516"/>
      <c r="I51" s="514" t="s">
        <v>351</v>
      </c>
      <c r="J51" s="515"/>
      <c r="K51" s="515"/>
      <c r="L51" s="516"/>
      <c r="N51" s="514" t="s">
        <v>352</v>
      </c>
      <c r="O51" s="515"/>
      <c r="P51" s="515"/>
      <c r="Q51" s="516"/>
      <c r="S51" s="514" t="s">
        <v>351</v>
      </c>
      <c r="T51" s="515"/>
      <c r="U51" s="515"/>
      <c r="V51" s="516"/>
      <c r="Z51" s="23"/>
      <c r="AE51" s="23"/>
    </row>
    <row r="52" spans="4:31" ht="18" customHeight="1">
      <c r="D52" s="14" t="s">
        <v>1</v>
      </c>
      <c r="E52" s="82" t="s">
        <v>2</v>
      </c>
      <c r="F52" s="15" t="s">
        <v>16</v>
      </c>
      <c r="G52" s="14" t="s">
        <v>3</v>
      </c>
      <c r="H52" s="14"/>
      <c r="I52" s="14" t="s">
        <v>1</v>
      </c>
      <c r="J52" s="82" t="s">
        <v>2</v>
      </c>
      <c r="K52" s="15" t="s">
        <v>16</v>
      </c>
      <c r="L52" s="14" t="s">
        <v>3</v>
      </c>
      <c r="N52" s="14" t="s">
        <v>1</v>
      </c>
      <c r="O52" s="82" t="s">
        <v>2</v>
      </c>
      <c r="P52" s="15" t="s">
        <v>16</v>
      </c>
      <c r="Q52" s="14" t="s">
        <v>3</v>
      </c>
      <c r="R52" s="14"/>
      <c r="S52" s="14" t="s">
        <v>1</v>
      </c>
      <c r="T52" s="82" t="s">
        <v>2</v>
      </c>
      <c r="U52" s="15" t="s">
        <v>16</v>
      </c>
      <c r="V52" s="14" t="s">
        <v>3</v>
      </c>
      <c r="Y52" s="299" t="s">
        <v>72</v>
      </c>
      <c r="Z52" s="300">
        <v>1</v>
      </c>
      <c r="AA52" s="300"/>
      <c r="AB52" s="300"/>
      <c r="AC52" s="300"/>
      <c r="AD52" s="300"/>
      <c r="AE52" s="301"/>
    </row>
    <row r="53" spans="4:31" ht="18" customHeight="1">
      <c r="D53" s="440" t="s">
        <v>518</v>
      </c>
      <c r="E53" s="74">
        <v>1</v>
      </c>
      <c r="F53" s="200">
        <v>22.012</v>
      </c>
      <c r="G53" s="16">
        <f>AVERAGE(F53:F55)</f>
        <v>24.397000000000002</v>
      </c>
      <c r="H53" s="212"/>
      <c r="I53" s="440" t="s">
        <v>518</v>
      </c>
      <c r="J53" s="74">
        <v>1</v>
      </c>
      <c r="K53" s="200">
        <v>38.987000000000002</v>
      </c>
      <c r="L53" s="16">
        <f>AVERAGE(K53:K55)</f>
        <v>37.236666666666672</v>
      </c>
      <c r="N53" s="428" t="s">
        <v>459</v>
      </c>
      <c r="O53" s="74">
        <v>1</v>
      </c>
      <c r="P53" s="200">
        <v>23.283000000000001</v>
      </c>
      <c r="Q53" s="16">
        <f>AVERAGE(P53:P55)</f>
        <v>16.672000000000001</v>
      </c>
      <c r="R53" s="212"/>
      <c r="S53" s="428" t="s">
        <v>459</v>
      </c>
      <c r="T53" s="74">
        <v>1</v>
      </c>
      <c r="U53" s="200">
        <v>20.998000000000001</v>
      </c>
      <c r="V53" s="16">
        <f>AVERAGE(U53:U55)</f>
        <v>17.057666666666666</v>
      </c>
      <c r="Y53" s="305" t="s">
        <v>51</v>
      </c>
      <c r="Z53" s="306">
        <v>6</v>
      </c>
      <c r="AA53" s="306"/>
      <c r="AB53" s="306"/>
      <c r="AC53" s="306"/>
      <c r="AD53" s="306"/>
      <c r="AE53" s="307"/>
    </row>
    <row r="54" spans="4:31" ht="18" customHeight="1">
      <c r="D54" s="441"/>
      <c r="E54" s="74">
        <v>2</v>
      </c>
      <c r="F54" s="200">
        <v>25.062999999999999</v>
      </c>
      <c r="G54" s="16"/>
      <c r="H54" s="162"/>
      <c r="I54" s="441"/>
      <c r="J54" s="74">
        <v>2</v>
      </c>
      <c r="K54" s="200">
        <v>41.093000000000004</v>
      </c>
      <c r="L54" s="16"/>
      <c r="N54" s="429"/>
      <c r="O54" s="74">
        <v>2</v>
      </c>
      <c r="P54" s="200">
        <v>8.17</v>
      </c>
      <c r="Q54" s="16"/>
      <c r="R54" s="162"/>
      <c r="S54" s="429"/>
      <c r="T54" s="74">
        <v>2</v>
      </c>
      <c r="U54" s="200">
        <v>11.961</v>
      </c>
      <c r="V54" s="16"/>
      <c r="Y54" s="305" t="s">
        <v>52</v>
      </c>
      <c r="Z54" s="306">
        <v>0.05</v>
      </c>
      <c r="AA54" s="306"/>
      <c r="AB54" s="306"/>
      <c r="AC54" s="306"/>
      <c r="AD54" s="306"/>
      <c r="AE54" s="307"/>
    </row>
    <row r="55" spans="4:31" ht="18" customHeight="1">
      <c r="D55" s="442"/>
      <c r="E55" s="74">
        <v>3</v>
      </c>
      <c r="F55" s="200">
        <v>26.116</v>
      </c>
      <c r="G55" s="16"/>
      <c r="H55" s="162"/>
      <c r="I55" s="442"/>
      <c r="J55" s="74">
        <v>3</v>
      </c>
      <c r="K55" s="200">
        <v>31.63</v>
      </c>
      <c r="L55" s="16"/>
      <c r="N55" s="430"/>
      <c r="O55" s="74">
        <v>3</v>
      </c>
      <c r="P55" s="200">
        <v>18.562999999999999</v>
      </c>
      <c r="Q55" s="16"/>
      <c r="R55" s="162"/>
      <c r="S55" s="430"/>
      <c r="T55" s="74">
        <v>3</v>
      </c>
      <c r="U55" s="200">
        <v>18.213999999999999</v>
      </c>
      <c r="V55" s="16"/>
      <c r="Y55" s="305"/>
      <c r="Z55" s="306"/>
      <c r="AA55" s="306"/>
      <c r="AB55" s="306"/>
      <c r="AC55" s="306"/>
      <c r="AD55" s="306"/>
      <c r="AE55" s="307"/>
    </row>
    <row r="56" spans="4:31" ht="18" customHeight="1">
      <c r="D56" s="440" t="s">
        <v>519</v>
      </c>
      <c r="E56" s="74">
        <v>1</v>
      </c>
      <c r="F56" s="200">
        <v>25.315000000000001</v>
      </c>
      <c r="G56" s="16">
        <f>AVERAGE(F56:F58)</f>
        <v>23.112333333333336</v>
      </c>
      <c r="H56" s="162"/>
      <c r="I56" s="440" t="s">
        <v>519</v>
      </c>
      <c r="J56" s="74">
        <v>1</v>
      </c>
      <c r="K56" s="200">
        <v>40.082999999999998</v>
      </c>
      <c r="L56" s="16">
        <f>AVERAGE(K56:K58)</f>
        <v>33.422999999999995</v>
      </c>
      <c r="N56" s="428" t="s">
        <v>463</v>
      </c>
      <c r="O56" s="74">
        <v>1</v>
      </c>
      <c r="P56" s="200">
        <v>9.5719999999999992</v>
      </c>
      <c r="Q56" s="16">
        <f>AVERAGE(P56:P58)</f>
        <v>15.607333333333335</v>
      </c>
      <c r="R56" s="162"/>
      <c r="S56" s="428" t="s">
        <v>463</v>
      </c>
      <c r="T56" s="74">
        <v>1</v>
      </c>
      <c r="U56" s="200">
        <v>14.802</v>
      </c>
      <c r="V56" s="16">
        <f>AVERAGE(U56:U58)</f>
        <v>13.730333333333332</v>
      </c>
      <c r="Y56" s="305" t="s">
        <v>53</v>
      </c>
      <c r="Z56" s="306" t="s">
        <v>54</v>
      </c>
      <c r="AA56" s="306" t="s">
        <v>55</v>
      </c>
      <c r="AB56" s="306" t="s">
        <v>56</v>
      </c>
      <c r="AC56" s="306" t="s">
        <v>57</v>
      </c>
      <c r="AD56" s="306" t="s">
        <v>58</v>
      </c>
      <c r="AE56" s="307"/>
    </row>
    <row r="57" spans="4:31" ht="18" customHeight="1">
      <c r="D57" s="441"/>
      <c r="E57" s="74">
        <v>2</v>
      </c>
      <c r="F57" s="200">
        <v>14.236000000000001</v>
      </c>
      <c r="G57" s="16"/>
      <c r="H57" s="162"/>
      <c r="I57" s="441"/>
      <c r="J57" s="74">
        <v>2</v>
      </c>
      <c r="K57" s="200">
        <v>31.731000000000002</v>
      </c>
      <c r="L57" s="16"/>
      <c r="N57" s="429"/>
      <c r="O57" s="74">
        <v>2</v>
      </c>
      <c r="P57" s="200">
        <v>21.331</v>
      </c>
      <c r="Q57" s="16"/>
      <c r="R57" s="162"/>
      <c r="S57" s="429"/>
      <c r="T57" s="74">
        <v>2</v>
      </c>
      <c r="U57" s="200">
        <v>17.696999999999999</v>
      </c>
      <c r="V57" s="16"/>
      <c r="Y57" s="305" t="s">
        <v>347</v>
      </c>
      <c r="Z57" s="306">
        <v>-9.33</v>
      </c>
      <c r="AA57" s="306" t="s">
        <v>207</v>
      </c>
      <c r="AB57" s="306" t="s">
        <v>13</v>
      </c>
      <c r="AC57" s="306" t="s">
        <v>26</v>
      </c>
      <c r="AD57" s="306">
        <v>6.0000000000000001E-3</v>
      </c>
      <c r="AE57" s="307"/>
    </row>
    <row r="58" spans="4:31" ht="18" customHeight="1">
      <c r="D58" s="442"/>
      <c r="E58" s="74">
        <v>3</v>
      </c>
      <c r="F58" s="200">
        <v>29.786000000000001</v>
      </c>
      <c r="G58" s="16"/>
      <c r="H58" s="162"/>
      <c r="I58" s="442"/>
      <c r="J58" s="74">
        <v>3</v>
      </c>
      <c r="K58" s="200">
        <v>28.454999999999998</v>
      </c>
      <c r="L58" s="16"/>
      <c r="N58" s="430"/>
      <c r="O58" s="74">
        <v>3</v>
      </c>
      <c r="P58" s="200">
        <v>15.919</v>
      </c>
      <c r="Q58" s="16"/>
      <c r="R58" s="162"/>
      <c r="S58" s="430"/>
      <c r="T58" s="74">
        <v>3</v>
      </c>
      <c r="U58" s="200">
        <v>8.6920000000000002</v>
      </c>
      <c r="V58" s="16"/>
      <c r="Y58" s="305" t="s">
        <v>347</v>
      </c>
      <c r="Z58" s="306">
        <v>8.3520000000000003</v>
      </c>
      <c r="AA58" s="306" t="s">
        <v>208</v>
      </c>
      <c r="AB58" s="306" t="s">
        <v>13</v>
      </c>
      <c r="AC58" s="306" t="s">
        <v>30</v>
      </c>
      <c r="AD58" s="306">
        <v>1.4E-2</v>
      </c>
      <c r="AE58" s="307"/>
    </row>
    <row r="59" spans="4:31" ht="18" customHeight="1">
      <c r="D59" s="440" t="s">
        <v>520</v>
      </c>
      <c r="E59" s="74">
        <v>1</v>
      </c>
      <c r="F59" s="200">
        <v>21.178000000000001</v>
      </c>
      <c r="G59" s="16">
        <f>AVERAGE(F59:F61)</f>
        <v>20.885000000000002</v>
      </c>
      <c r="H59" s="162"/>
      <c r="I59" s="440" t="s">
        <v>520</v>
      </c>
      <c r="J59" s="74">
        <v>1</v>
      </c>
      <c r="K59" s="200">
        <v>22.198</v>
      </c>
      <c r="L59" s="16">
        <f>AVERAGE(K59:K61)</f>
        <v>24.733000000000001</v>
      </c>
      <c r="N59" s="428" t="s">
        <v>461</v>
      </c>
      <c r="O59" s="74">
        <v>1</v>
      </c>
      <c r="P59" s="200">
        <v>12.683</v>
      </c>
      <c r="Q59" s="16">
        <f>AVERAGE(P59:P61)</f>
        <v>12.787333333333335</v>
      </c>
      <c r="R59" s="162"/>
      <c r="S59" s="428" t="s">
        <v>461</v>
      </c>
      <c r="T59" s="74">
        <v>1</v>
      </c>
      <c r="U59" s="200">
        <v>17.904</v>
      </c>
      <c r="V59" s="16">
        <f>AVERAGE(U59:U61)</f>
        <v>14.061</v>
      </c>
      <c r="Y59" s="305" t="s">
        <v>347</v>
      </c>
      <c r="Z59" s="306">
        <v>8.3719999999999999</v>
      </c>
      <c r="AA59" s="306" t="s">
        <v>209</v>
      </c>
      <c r="AB59" s="306" t="s">
        <v>13</v>
      </c>
      <c r="AC59" s="306" t="s">
        <v>30</v>
      </c>
      <c r="AD59" s="306">
        <v>1.4E-2</v>
      </c>
      <c r="AE59" s="307"/>
    </row>
    <row r="60" spans="4:31" ht="18" customHeight="1">
      <c r="D60" s="441"/>
      <c r="E60" s="74">
        <v>2</v>
      </c>
      <c r="F60" s="200">
        <v>17.914000000000001</v>
      </c>
      <c r="G60" s="16"/>
      <c r="H60" s="162"/>
      <c r="I60" s="441"/>
      <c r="J60" s="74">
        <v>2</v>
      </c>
      <c r="K60" s="200">
        <v>18.707000000000001</v>
      </c>
      <c r="L60" s="16"/>
      <c r="N60" s="429"/>
      <c r="O60" s="74">
        <v>2</v>
      </c>
      <c r="P60" s="200">
        <v>11.492000000000001</v>
      </c>
      <c r="Q60" s="16"/>
      <c r="R60" s="162"/>
      <c r="S60" s="429"/>
      <c r="T60" s="74">
        <v>2</v>
      </c>
      <c r="U60" s="200">
        <v>13.231</v>
      </c>
      <c r="V60" s="16"/>
      <c r="Y60" s="305" t="s">
        <v>347</v>
      </c>
      <c r="Z60" s="306">
        <v>17.68</v>
      </c>
      <c r="AA60" s="306" t="s">
        <v>210</v>
      </c>
      <c r="AB60" s="306" t="s">
        <v>13</v>
      </c>
      <c r="AC60" s="306" t="s">
        <v>11</v>
      </c>
      <c r="AD60" s="306" t="s">
        <v>9</v>
      </c>
      <c r="AE60" s="307"/>
    </row>
    <row r="61" spans="4:31" ht="18" customHeight="1">
      <c r="D61" s="442"/>
      <c r="E61" s="74">
        <v>3</v>
      </c>
      <c r="F61" s="200">
        <v>23.562999999999999</v>
      </c>
      <c r="G61" s="16"/>
      <c r="H61" s="162"/>
      <c r="I61" s="442"/>
      <c r="J61" s="74">
        <v>3</v>
      </c>
      <c r="K61" s="200">
        <v>33.293999999999997</v>
      </c>
      <c r="L61" s="16"/>
      <c r="N61" s="430"/>
      <c r="O61" s="74">
        <v>3</v>
      </c>
      <c r="P61" s="200">
        <v>14.186999999999999</v>
      </c>
      <c r="Q61" s="16"/>
      <c r="R61" s="162"/>
      <c r="S61" s="430"/>
      <c r="T61" s="74">
        <v>3</v>
      </c>
      <c r="U61" s="200">
        <v>11.048</v>
      </c>
      <c r="V61" s="16"/>
      <c r="Y61" s="305" t="s">
        <v>347</v>
      </c>
      <c r="Z61" s="306">
        <v>17.7</v>
      </c>
      <c r="AA61" s="306" t="s">
        <v>211</v>
      </c>
      <c r="AB61" s="306" t="s">
        <v>13</v>
      </c>
      <c r="AC61" s="306" t="s">
        <v>11</v>
      </c>
      <c r="AD61" s="306" t="s">
        <v>9</v>
      </c>
      <c r="AE61" s="307"/>
    </row>
    <row r="62" spans="4:31" ht="18" customHeight="1">
      <c r="D62" s="440" t="s">
        <v>521</v>
      </c>
      <c r="E62" s="74">
        <v>1</v>
      </c>
      <c r="F62" s="200">
        <v>26.213999999999999</v>
      </c>
      <c r="G62" s="16">
        <f>AVERAGE(F62:F64)</f>
        <v>21.086666666666662</v>
      </c>
      <c r="H62" s="162"/>
      <c r="I62" s="440" t="s">
        <v>521</v>
      </c>
      <c r="J62" s="74">
        <v>1</v>
      </c>
      <c r="K62" s="200">
        <v>22.152000000000001</v>
      </c>
      <c r="L62" s="16">
        <f>AVERAGE(K62:K64)</f>
        <v>28.791666666666668</v>
      </c>
      <c r="N62" s="428" t="s">
        <v>462</v>
      </c>
      <c r="O62" s="74">
        <v>1</v>
      </c>
      <c r="P62" s="200">
        <v>21.576000000000001</v>
      </c>
      <c r="Q62" s="16">
        <f>AVERAGE(P62:P64)</f>
        <v>13.625</v>
      </c>
      <c r="R62" s="162"/>
      <c r="S62" s="428" t="s">
        <v>462</v>
      </c>
      <c r="T62" s="74">
        <v>1</v>
      </c>
      <c r="U62" s="200">
        <v>7.0410000000000004</v>
      </c>
      <c r="V62" s="16">
        <f>AVERAGE(U62:U64)</f>
        <v>10.578666666666667</v>
      </c>
      <c r="Y62" s="308" t="s">
        <v>347</v>
      </c>
      <c r="Z62" s="309">
        <v>2.0039999999999999E-2</v>
      </c>
      <c r="AA62" s="309" t="s">
        <v>212</v>
      </c>
      <c r="AB62" s="309" t="s">
        <v>28</v>
      </c>
      <c r="AC62" s="309" t="s">
        <v>27</v>
      </c>
      <c r="AD62" s="309" t="s">
        <v>75</v>
      </c>
      <c r="AE62" s="310"/>
    </row>
    <row r="63" spans="4:31" ht="18" customHeight="1">
      <c r="D63" s="441"/>
      <c r="E63" s="74">
        <v>2</v>
      </c>
      <c r="F63" s="200">
        <v>22.004999999999999</v>
      </c>
      <c r="G63" s="16"/>
      <c r="H63" s="162"/>
      <c r="I63" s="441"/>
      <c r="J63" s="74">
        <v>2</v>
      </c>
      <c r="K63" s="200">
        <v>38.183999999999997</v>
      </c>
      <c r="L63" s="16"/>
      <c r="N63" s="429"/>
      <c r="O63" s="74">
        <v>2</v>
      </c>
      <c r="P63" s="200">
        <v>8.9190000000000005</v>
      </c>
      <c r="Q63" s="16"/>
      <c r="R63" s="162"/>
      <c r="S63" s="429"/>
      <c r="T63" s="74">
        <v>2</v>
      </c>
      <c r="U63" s="200">
        <v>10.974</v>
      </c>
      <c r="V63" s="16"/>
      <c r="Z63" s="23"/>
      <c r="AE63" s="23"/>
    </row>
    <row r="64" spans="4:31" ht="18" customHeight="1">
      <c r="D64" s="442"/>
      <c r="E64" s="74">
        <v>3</v>
      </c>
      <c r="F64" s="200">
        <v>15.041</v>
      </c>
      <c r="G64" s="16"/>
      <c r="H64" s="162"/>
      <c r="I64" s="442"/>
      <c r="J64" s="74">
        <v>3</v>
      </c>
      <c r="K64" s="200">
        <v>26.039000000000001</v>
      </c>
      <c r="L64" s="16"/>
      <c r="N64" s="430"/>
      <c r="O64" s="74">
        <v>3</v>
      </c>
      <c r="P64" s="200">
        <v>10.38</v>
      </c>
      <c r="Q64" s="16"/>
      <c r="R64" s="162"/>
      <c r="S64" s="430"/>
      <c r="T64" s="74">
        <v>3</v>
      </c>
      <c r="U64" s="200">
        <v>13.721</v>
      </c>
      <c r="V64" s="16"/>
      <c r="Z64" s="23"/>
      <c r="AE64" s="23"/>
    </row>
    <row r="65" spans="4:32" ht="18" customHeight="1">
      <c r="D65" s="440" t="s">
        <v>522</v>
      </c>
      <c r="E65" s="74">
        <v>1</v>
      </c>
      <c r="F65" s="200">
        <v>20.925000000000001</v>
      </c>
      <c r="G65" s="16">
        <f>AVERAGE(F65:F67)</f>
        <v>17.185333333333332</v>
      </c>
      <c r="H65" s="162"/>
      <c r="I65" s="440" t="s">
        <v>522</v>
      </c>
      <c r="J65" s="74">
        <v>1</v>
      </c>
      <c r="K65" s="200">
        <v>23.166</v>
      </c>
      <c r="L65" s="313">
        <v>29.098500000000001</v>
      </c>
      <c r="N65" s="428" t="s">
        <v>460</v>
      </c>
      <c r="O65" s="74">
        <v>1</v>
      </c>
      <c r="P65" s="200">
        <v>9.875</v>
      </c>
      <c r="Q65" s="16">
        <f>AVERAGE(P65:P67)</f>
        <v>6.2139999999999995</v>
      </c>
      <c r="R65" s="162"/>
      <c r="S65" s="428" t="s">
        <v>460</v>
      </c>
      <c r="T65" s="74">
        <v>1</v>
      </c>
      <c r="U65" s="200">
        <v>10.162000000000001</v>
      </c>
      <c r="V65" s="16">
        <f>AVERAGE(U65:U67)</f>
        <v>9.3783333333333321</v>
      </c>
      <c r="Z65" s="23"/>
      <c r="AE65" s="23"/>
    </row>
    <row r="66" spans="4:32" ht="18" customHeight="1">
      <c r="D66" s="441"/>
      <c r="E66" s="74">
        <v>2</v>
      </c>
      <c r="F66" s="200">
        <v>11.438000000000001</v>
      </c>
      <c r="G66" s="16"/>
      <c r="H66" s="162"/>
      <c r="I66" s="441"/>
      <c r="J66" s="74">
        <v>2</v>
      </c>
      <c r="K66" s="200">
        <v>21.757000000000001</v>
      </c>
      <c r="L66" s="314"/>
      <c r="N66" s="429"/>
      <c r="O66" s="74">
        <v>2</v>
      </c>
      <c r="P66" s="200">
        <v>3.573</v>
      </c>
      <c r="Q66" s="16"/>
      <c r="R66" s="162"/>
      <c r="S66" s="429"/>
      <c r="T66" s="74">
        <v>2</v>
      </c>
      <c r="U66" s="200">
        <v>13.78</v>
      </c>
      <c r="V66" s="16"/>
      <c r="Z66" s="23"/>
      <c r="AE66" s="23"/>
    </row>
    <row r="67" spans="4:32" ht="18" customHeight="1">
      <c r="D67" s="442"/>
      <c r="E67" s="74">
        <v>3</v>
      </c>
      <c r="F67" s="200">
        <v>19.193000000000001</v>
      </c>
      <c r="G67" s="16"/>
      <c r="H67" s="162"/>
      <c r="I67" s="442"/>
      <c r="J67" s="74">
        <v>3</v>
      </c>
      <c r="K67" s="200">
        <v>42.371000000000002</v>
      </c>
      <c r="L67" s="314"/>
      <c r="N67" s="430"/>
      <c r="O67" s="74">
        <v>3</v>
      </c>
      <c r="P67" s="200">
        <v>5.194</v>
      </c>
      <c r="Q67" s="16"/>
      <c r="R67" s="162"/>
      <c r="S67" s="430"/>
      <c r="T67" s="74">
        <v>3</v>
      </c>
      <c r="U67" s="200">
        <v>4.1929999999999996</v>
      </c>
      <c r="V67" s="16"/>
      <c r="Z67" s="23"/>
      <c r="AE67" s="23"/>
    </row>
    <row r="68" spans="4:32" ht="18" customHeight="1">
      <c r="D68" s="145"/>
      <c r="E68" s="150"/>
      <c r="G68" s="19"/>
      <c r="H68" s="162"/>
      <c r="I68" s="288"/>
      <c r="J68" s="85"/>
      <c r="N68" s="145"/>
      <c r="O68" s="150"/>
      <c r="P68" s="19"/>
      <c r="Q68" s="19"/>
      <c r="R68" s="162"/>
      <c r="S68" s="288"/>
      <c r="T68" s="85"/>
      <c r="U68" s="23"/>
      <c r="V68" s="19"/>
      <c r="Z68" s="23"/>
      <c r="AE68" s="23"/>
    </row>
    <row r="69" spans="4:32" ht="18" customHeight="1">
      <c r="E69" s="150"/>
      <c r="J69" s="150"/>
      <c r="O69" s="150"/>
      <c r="P69" s="23"/>
      <c r="T69" s="150"/>
      <c r="U69" s="23"/>
      <c r="Z69" s="23"/>
      <c r="AE69" s="23"/>
    </row>
    <row r="70" spans="4:32" ht="18" customHeight="1">
      <c r="D70" s="315" t="s">
        <v>787</v>
      </c>
      <c r="E70" s="316"/>
      <c r="F70" s="316"/>
      <c r="G70" s="316"/>
      <c r="H70" s="316"/>
      <c r="I70" s="316"/>
      <c r="J70" s="316"/>
      <c r="O70" s="150"/>
      <c r="P70" s="23"/>
      <c r="T70" s="150"/>
      <c r="U70" s="23"/>
      <c r="Z70" s="23"/>
      <c r="AE70" s="23"/>
    </row>
    <row r="71" spans="4:32" ht="18" customHeight="1">
      <c r="D71" s="517" t="s">
        <v>168</v>
      </c>
      <c r="E71" s="518"/>
      <c r="F71" s="518"/>
      <c r="G71" s="518"/>
      <c r="H71" s="518"/>
      <c r="I71" s="518"/>
      <c r="J71" s="518"/>
      <c r="K71" s="518"/>
      <c r="L71" s="519"/>
      <c r="N71" s="507" t="s">
        <v>169</v>
      </c>
      <c r="O71" s="508"/>
      <c r="P71" s="508"/>
      <c r="Q71" s="508"/>
      <c r="R71" s="508"/>
      <c r="S71" s="508"/>
      <c r="T71" s="508"/>
      <c r="U71" s="508"/>
      <c r="V71" s="509"/>
      <c r="Z71" s="23"/>
      <c r="AE71" s="23"/>
    </row>
    <row r="72" spans="4:32" ht="18" customHeight="1">
      <c r="D72" s="514" t="s">
        <v>352</v>
      </c>
      <c r="E72" s="515"/>
      <c r="F72" s="515"/>
      <c r="G72" s="516"/>
      <c r="H72" s="3"/>
      <c r="I72" s="514" t="s">
        <v>351</v>
      </c>
      <c r="J72" s="515"/>
      <c r="K72" s="515"/>
      <c r="L72" s="516"/>
      <c r="N72" s="446" t="s">
        <v>352</v>
      </c>
      <c r="O72" s="447"/>
      <c r="P72" s="447"/>
      <c r="Q72" s="448"/>
      <c r="S72" s="446" t="s">
        <v>353</v>
      </c>
      <c r="T72" s="447"/>
      <c r="U72" s="447"/>
      <c r="V72" s="448"/>
      <c r="Z72" s="23"/>
      <c r="AE72" s="23"/>
    </row>
    <row r="73" spans="4:32" ht="18" customHeight="1">
      <c r="D73" s="14" t="s">
        <v>1</v>
      </c>
      <c r="E73" s="82" t="s">
        <v>2</v>
      </c>
      <c r="F73" s="15" t="s">
        <v>16</v>
      </c>
      <c r="G73" s="14" t="s">
        <v>3</v>
      </c>
      <c r="H73" s="14"/>
      <c r="I73" s="14" t="s">
        <v>1</v>
      </c>
      <c r="J73" s="82" t="s">
        <v>2</v>
      </c>
      <c r="K73" s="15" t="s">
        <v>16</v>
      </c>
      <c r="L73" s="14" t="s">
        <v>3</v>
      </c>
      <c r="N73" s="14" t="s">
        <v>1</v>
      </c>
      <c r="O73" s="82" t="s">
        <v>2</v>
      </c>
      <c r="P73" s="15" t="s">
        <v>16</v>
      </c>
      <c r="Q73" s="14" t="s">
        <v>3</v>
      </c>
      <c r="R73" s="14"/>
      <c r="S73" s="14" t="s">
        <v>1</v>
      </c>
      <c r="T73" s="82" t="s">
        <v>2</v>
      </c>
      <c r="U73" s="15" t="s">
        <v>16</v>
      </c>
      <c r="V73" s="14" t="s">
        <v>3</v>
      </c>
      <c r="Z73" s="23"/>
      <c r="AE73" s="23"/>
    </row>
    <row r="74" spans="4:32" ht="18" customHeight="1">
      <c r="D74" s="440" t="s">
        <v>518</v>
      </c>
      <c r="E74" s="74">
        <v>1</v>
      </c>
      <c r="F74" s="74">
        <v>32</v>
      </c>
      <c r="G74" s="16">
        <f>AVERAGE(F74:F76)</f>
        <v>37.333333333333336</v>
      </c>
      <c r="H74" s="350"/>
      <c r="I74" s="440" t="s">
        <v>518</v>
      </c>
      <c r="J74" s="74">
        <v>1</v>
      </c>
      <c r="K74" s="74">
        <v>78</v>
      </c>
      <c r="L74" s="16">
        <f>AVERAGE(K74:K76)</f>
        <v>67.666666666666671</v>
      </c>
      <c r="N74" s="428" t="s">
        <v>459</v>
      </c>
      <c r="O74" s="74">
        <v>1</v>
      </c>
      <c r="P74" s="74">
        <v>27</v>
      </c>
      <c r="Q74" s="16">
        <f>AVERAGE(P74:P76)</f>
        <v>31.333333333333332</v>
      </c>
      <c r="R74" s="350"/>
      <c r="S74" s="428" t="s">
        <v>459</v>
      </c>
      <c r="T74" s="74">
        <v>1</v>
      </c>
      <c r="U74" s="74">
        <v>22</v>
      </c>
      <c r="V74" s="16">
        <f>AVERAGE(U74:U76)</f>
        <v>23</v>
      </c>
      <c r="Y74" s="10" t="s">
        <v>72</v>
      </c>
      <c r="Z74" s="12">
        <v>1</v>
      </c>
      <c r="AA74" s="12"/>
      <c r="AB74" s="12"/>
      <c r="AC74" s="12"/>
      <c r="AD74" s="12"/>
      <c r="AE74" s="11"/>
      <c r="AF74"/>
    </row>
    <row r="75" spans="4:32" ht="18" customHeight="1">
      <c r="D75" s="441"/>
      <c r="E75" s="74">
        <v>2</v>
      </c>
      <c r="F75" s="74">
        <v>41</v>
      </c>
      <c r="G75" s="16"/>
      <c r="H75" s="324"/>
      <c r="I75" s="441"/>
      <c r="J75" s="74">
        <v>2</v>
      </c>
      <c r="K75" s="74">
        <v>53</v>
      </c>
      <c r="L75" s="16"/>
      <c r="N75" s="429"/>
      <c r="O75" s="74">
        <v>2</v>
      </c>
      <c r="P75" s="74">
        <v>42</v>
      </c>
      <c r="Q75" s="16"/>
      <c r="R75" s="324"/>
      <c r="S75" s="429"/>
      <c r="T75" s="74">
        <v>2</v>
      </c>
      <c r="U75" s="74">
        <v>27</v>
      </c>
      <c r="V75" s="16"/>
      <c r="Y75" s="5" t="s">
        <v>51</v>
      </c>
      <c r="Z75" s="13">
        <v>6</v>
      </c>
      <c r="AA75" s="13"/>
      <c r="AB75" s="13"/>
      <c r="AC75" s="13"/>
      <c r="AD75" s="13"/>
      <c r="AE75" s="6"/>
      <c r="AF75"/>
    </row>
    <row r="76" spans="4:32" ht="18" customHeight="1">
      <c r="D76" s="442"/>
      <c r="E76" s="74">
        <v>3</v>
      </c>
      <c r="F76" s="74">
        <v>39</v>
      </c>
      <c r="G76" s="16"/>
      <c r="H76" s="324"/>
      <c r="I76" s="442"/>
      <c r="J76" s="74">
        <v>3</v>
      </c>
      <c r="K76" s="74">
        <v>72</v>
      </c>
      <c r="L76" s="16"/>
      <c r="N76" s="430"/>
      <c r="O76" s="74">
        <v>3</v>
      </c>
      <c r="P76" s="74">
        <v>25</v>
      </c>
      <c r="Q76" s="16"/>
      <c r="R76" s="324"/>
      <c r="S76" s="430"/>
      <c r="T76" s="74">
        <v>3</v>
      </c>
      <c r="U76" s="74">
        <v>20</v>
      </c>
      <c r="V76" s="16"/>
      <c r="Y76" s="5" t="s">
        <v>52</v>
      </c>
      <c r="Z76" s="13">
        <v>0.05</v>
      </c>
      <c r="AA76" s="13"/>
      <c r="AB76" s="13"/>
      <c r="AC76" s="13"/>
      <c r="AD76" s="13"/>
      <c r="AE76" s="6"/>
      <c r="AF76"/>
    </row>
    <row r="77" spans="4:32" ht="18" customHeight="1">
      <c r="D77" s="440" t="s">
        <v>519</v>
      </c>
      <c r="E77" s="74">
        <v>1</v>
      </c>
      <c r="F77" s="74">
        <v>45</v>
      </c>
      <c r="G77" s="16">
        <f>AVERAGE(F77:F79)</f>
        <v>35</v>
      </c>
      <c r="H77" s="324"/>
      <c r="I77" s="440" t="s">
        <v>519</v>
      </c>
      <c r="J77" s="74">
        <v>1</v>
      </c>
      <c r="K77" s="74">
        <v>73</v>
      </c>
      <c r="L77" s="16">
        <f>AVERAGE(K77:K79)</f>
        <v>68.666666666666671</v>
      </c>
      <c r="N77" s="428" t="s">
        <v>463</v>
      </c>
      <c r="O77" s="74">
        <v>1</v>
      </c>
      <c r="P77" s="74">
        <v>28</v>
      </c>
      <c r="Q77" s="16">
        <f>AVERAGE(P77:P79)</f>
        <v>27</v>
      </c>
      <c r="R77" s="324"/>
      <c r="S77" s="428" t="s">
        <v>463</v>
      </c>
      <c r="T77" s="74">
        <v>1</v>
      </c>
      <c r="U77" s="74">
        <v>33</v>
      </c>
      <c r="V77" s="16">
        <f>AVERAGE(U77:U79)</f>
        <v>27.666666666666668</v>
      </c>
      <c r="Y77" s="5"/>
      <c r="Z77" s="13"/>
      <c r="AA77" s="13"/>
      <c r="AB77" s="13"/>
      <c r="AC77" s="13"/>
      <c r="AD77" s="13"/>
      <c r="AE77" s="6"/>
      <c r="AF77"/>
    </row>
    <row r="78" spans="4:32" ht="18" customHeight="1">
      <c r="D78" s="441"/>
      <c r="E78" s="74">
        <v>2</v>
      </c>
      <c r="F78" s="74">
        <v>33</v>
      </c>
      <c r="G78" s="16"/>
      <c r="H78" s="324"/>
      <c r="I78" s="441"/>
      <c r="J78" s="74">
        <v>2</v>
      </c>
      <c r="K78" s="74">
        <v>77</v>
      </c>
      <c r="L78" s="16"/>
      <c r="N78" s="429"/>
      <c r="O78" s="74">
        <v>2</v>
      </c>
      <c r="P78" s="74">
        <v>23</v>
      </c>
      <c r="Q78" s="16"/>
      <c r="R78" s="324"/>
      <c r="S78" s="429"/>
      <c r="T78" s="74">
        <v>2</v>
      </c>
      <c r="U78" s="74">
        <v>22</v>
      </c>
      <c r="V78" s="16"/>
      <c r="Y78" s="5" t="s">
        <v>53</v>
      </c>
      <c r="Z78" s="13" t="s">
        <v>54</v>
      </c>
      <c r="AA78" s="13" t="s">
        <v>55</v>
      </c>
      <c r="AB78" s="13" t="s">
        <v>56</v>
      </c>
      <c r="AC78" s="13" t="s">
        <v>57</v>
      </c>
      <c r="AD78" s="13" t="s">
        <v>58</v>
      </c>
      <c r="AE78" s="6"/>
      <c r="AF78"/>
    </row>
    <row r="79" spans="4:32" ht="18" customHeight="1">
      <c r="D79" s="442"/>
      <c r="E79" s="74">
        <v>3</v>
      </c>
      <c r="F79" s="74">
        <v>27</v>
      </c>
      <c r="G79" s="16"/>
      <c r="H79" s="324"/>
      <c r="I79" s="442"/>
      <c r="J79" s="74">
        <v>3</v>
      </c>
      <c r="K79" s="74">
        <v>56</v>
      </c>
      <c r="L79" s="16"/>
      <c r="N79" s="430"/>
      <c r="O79" s="74">
        <v>3</v>
      </c>
      <c r="P79" s="74">
        <v>30</v>
      </c>
      <c r="Q79" s="16"/>
      <c r="R79" s="324"/>
      <c r="S79" s="430"/>
      <c r="T79" s="74">
        <v>3</v>
      </c>
      <c r="U79" s="74">
        <v>28</v>
      </c>
      <c r="V79" s="16"/>
      <c r="Y79" s="5" t="s">
        <v>347</v>
      </c>
      <c r="Z79" s="13">
        <v>-30.42</v>
      </c>
      <c r="AA79" s="13" t="s">
        <v>781</v>
      </c>
      <c r="AB79" s="13" t="s">
        <v>13</v>
      </c>
      <c r="AC79" s="13" t="s">
        <v>11</v>
      </c>
      <c r="AD79" s="13" t="s">
        <v>9</v>
      </c>
      <c r="AE79" s="6" t="s">
        <v>60</v>
      </c>
      <c r="AF79"/>
    </row>
    <row r="80" spans="4:32" ht="18" customHeight="1">
      <c r="D80" s="440" t="s">
        <v>521</v>
      </c>
      <c r="E80" s="74">
        <v>1</v>
      </c>
      <c r="F80" s="74">
        <v>44</v>
      </c>
      <c r="G80" s="16">
        <f>AVERAGE(F80:F82)</f>
        <v>44.666666666666664</v>
      </c>
      <c r="H80" s="324"/>
      <c r="I80" s="440" t="s">
        <v>521</v>
      </c>
      <c r="J80" s="74">
        <v>1</v>
      </c>
      <c r="K80" s="74">
        <v>68</v>
      </c>
      <c r="L80" s="16">
        <f>AVERAGE(K80:K82)</f>
        <v>77</v>
      </c>
      <c r="N80" s="428" t="s">
        <v>462</v>
      </c>
      <c r="O80" s="74">
        <v>1</v>
      </c>
      <c r="P80" s="74">
        <v>23</v>
      </c>
      <c r="Q80" s="16">
        <f>AVERAGE(P80:P82)</f>
        <v>19</v>
      </c>
      <c r="R80" s="324"/>
      <c r="S80" s="428" t="s">
        <v>462</v>
      </c>
      <c r="T80" s="74">
        <v>1</v>
      </c>
      <c r="U80" s="74">
        <v>23</v>
      </c>
      <c r="V80" s="16">
        <f>AVERAGE(U80:U82)</f>
        <v>18.333333333333332</v>
      </c>
      <c r="Y80" s="5" t="s">
        <v>347</v>
      </c>
      <c r="Z80" s="13">
        <v>12.83</v>
      </c>
      <c r="AA80" s="13" t="s">
        <v>782</v>
      </c>
      <c r="AB80" s="13" t="s">
        <v>13</v>
      </c>
      <c r="AC80" s="13" t="s">
        <v>30</v>
      </c>
      <c r="AD80" s="13">
        <v>2.7E-2</v>
      </c>
      <c r="AE80" s="6" t="s">
        <v>63</v>
      </c>
      <c r="AF80"/>
    </row>
    <row r="81" spans="4:32" ht="18" customHeight="1">
      <c r="D81" s="441"/>
      <c r="E81" s="74">
        <v>2</v>
      </c>
      <c r="F81" s="74">
        <v>40</v>
      </c>
      <c r="G81" s="16"/>
      <c r="H81" s="324"/>
      <c r="I81" s="441"/>
      <c r="J81" s="74">
        <v>2</v>
      </c>
      <c r="K81" s="74">
        <v>79</v>
      </c>
      <c r="L81" s="16"/>
      <c r="N81" s="429"/>
      <c r="O81" s="74">
        <v>2</v>
      </c>
      <c r="P81" s="74">
        <v>19</v>
      </c>
      <c r="Q81" s="16"/>
      <c r="R81" s="324"/>
      <c r="S81" s="429"/>
      <c r="T81" s="74">
        <v>2</v>
      </c>
      <c r="U81" s="74">
        <v>15</v>
      </c>
      <c r="V81" s="16"/>
      <c r="Y81" s="5" t="s">
        <v>347</v>
      </c>
      <c r="Z81" s="13">
        <v>11.58</v>
      </c>
      <c r="AA81" s="13" t="s">
        <v>783</v>
      </c>
      <c r="AB81" s="13" t="s">
        <v>13</v>
      </c>
      <c r="AC81" s="13" t="s">
        <v>30</v>
      </c>
      <c r="AD81" s="13">
        <v>4.7E-2</v>
      </c>
      <c r="AE81" s="6" t="s">
        <v>65</v>
      </c>
      <c r="AF81"/>
    </row>
    <row r="82" spans="4:32" ht="18" customHeight="1">
      <c r="D82" s="442"/>
      <c r="E82" s="74">
        <v>3</v>
      </c>
      <c r="F82" s="74">
        <v>50</v>
      </c>
      <c r="G82" s="16"/>
      <c r="H82" s="324"/>
      <c r="I82" s="442"/>
      <c r="J82" s="74">
        <v>3</v>
      </c>
      <c r="K82" s="74">
        <v>84</v>
      </c>
      <c r="L82" s="16"/>
      <c r="N82" s="430"/>
      <c r="O82" s="74">
        <v>3</v>
      </c>
      <c r="P82" s="74">
        <v>15</v>
      </c>
      <c r="Q82" s="16"/>
      <c r="R82" s="324"/>
      <c r="S82" s="430"/>
      <c r="T82" s="74">
        <v>3</v>
      </c>
      <c r="U82" s="74">
        <v>17</v>
      </c>
      <c r="V82" s="16"/>
      <c r="Y82" s="5" t="s">
        <v>347</v>
      </c>
      <c r="Z82" s="13">
        <v>43.25</v>
      </c>
      <c r="AA82" s="13" t="s">
        <v>784</v>
      </c>
      <c r="AB82" s="13" t="s">
        <v>13</v>
      </c>
      <c r="AC82" s="13" t="s">
        <v>11</v>
      </c>
      <c r="AD82" s="13" t="s">
        <v>9</v>
      </c>
      <c r="AE82" s="6" t="s">
        <v>67</v>
      </c>
      <c r="AF82"/>
    </row>
    <row r="83" spans="4:32" ht="18" customHeight="1">
      <c r="D83" s="440" t="s">
        <v>522</v>
      </c>
      <c r="E83" s="74">
        <v>1</v>
      </c>
      <c r="F83" s="74">
        <v>38</v>
      </c>
      <c r="G83" s="16">
        <f>AVERAGE(F83:F85)</f>
        <v>34.333333333333336</v>
      </c>
      <c r="H83" s="324"/>
      <c r="I83" s="440" t="s">
        <v>522</v>
      </c>
      <c r="J83" s="74">
        <v>1</v>
      </c>
      <c r="K83" s="74">
        <v>59</v>
      </c>
      <c r="L83" s="16">
        <f>AVERAGE(K83:K85)</f>
        <v>63</v>
      </c>
      <c r="N83" s="428" t="s">
        <v>461</v>
      </c>
      <c r="O83" s="74">
        <v>1</v>
      </c>
      <c r="P83" s="74">
        <v>17</v>
      </c>
      <c r="Q83" s="16">
        <f>AVERAGE(P83:P85)</f>
        <v>22.666666666666668</v>
      </c>
      <c r="R83" s="324"/>
      <c r="S83" s="428" t="s">
        <v>461</v>
      </c>
      <c r="T83" s="74">
        <v>1</v>
      </c>
      <c r="U83" s="74">
        <v>21</v>
      </c>
      <c r="V83" s="16">
        <f>AVERAGE(U83:U85)</f>
        <v>33.333333333333336</v>
      </c>
      <c r="Y83" s="5" t="s">
        <v>347</v>
      </c>
      <c r="Z83" s="13">
        <v>42</v>
      </c>
      <c r="AA83" s="13" t="s">
        <v>785</v>
      </c>
      <c r="AB83" s="13" t="s">
        <v>13</v>
      </c>
      <c r="AC83" s="13" t="s">
        <v>11</v>
      </c>
      <c r="AD83" s="13" t="s">
        <v>9</v>
      </c>
      <c r="AE83" s="6" t="s">
        <v>69</v>
      </c>
      <c r="AF83"/>
    </row>
    <row r="84" spans="4:32" ht="18" customHeight="1">
      <c r="D84" s="441"/>
      <c r="E84" s="74">
        <v>2</v>
      </c>
      <c r="F84" s="74">
        <v>40</v>
      </c>
      <c r="G84" s="349"/>
      <c r="H84" s="324"/>
      <c r="I84" s="441"/>
      <c r="J84" s="74">
        <v>2</v>
      </c>
      <c r="K84" s="74">
        <v>61</v>
      </c>
      <c r="L84" s="16"/>
      <c r="N84" s="429"/>
      <c r="O84" s="74">
        <v>2</v>
      </c>
      <c r="P84" s="74">
        <v>36</v>
      </c>
      <c r="Q84" s="16"/>
      <c r="R84" s="324"/>
      <c r="S84" s="429"/>
      <c r="T84" s="74">
        <v>2</v>
      </c>
      <c r="U84" s="74">
        <v>40</v>
      </c>
      <c r="V84" s="16"/>
      <c r="Y84" s="7" t="s">
        <v>347</v>
      </c>
      <c r="Z84" s="37">
        <v>-1.25</v>
      </c>
      <c r="AA84" s="37" t="s">
        <v>786</v>
      </c>
      <c r="AB84" s="37" t="s">
        <v>28</v>
      </c>
      <c r="AC84" s="37" t="s">
        <v>27</v>
      </c>
      <c r="AD84" s="37">
        <v>0.98799999999999999</v>
      </c>
      <c r="AE84" s="8" t="s">
        <v>71</v>
      </c>
      <c r="AF84"/>
    </row>
    <row r="85" spans="4:32" ht="18" customHeight="1">
      <c r="D85" s="442"/>
      <c r="E85" s="74">
        <v>3</v>
      </c>
      <c r="F85" s="74">
        <v>25</v>
      </c>
      <c r="G85" s="349"/>
      <c r="H85" s="324"/>
      <c r="I85" s="442"/>
      <c r="J85" s="74">
        <v>3</v>
      </c>
      <c r="K85" s="74">
        <v>69</v>
      </c>
      <c r="L85" s="16"/>
      <c r="N85" s="430"/>
      <c r="O85" s="74">
        <v>3</v>
      </c>
      <c r="P85" s="74">
        <v>15</v>
      </c>
      <c r="Q85" s="16"/>
      <c r="R85" s="324"/>
      <c r="S85" s="430"/>
      <c r="T85" s="74">
        <v>3</v>
      </c>
      <c r="U85" s="74">
        <v>39</v>
      </c>
      <c r="V85" s="16"/>
      <c r="Z85" s="23"/>
      <c r="AE85" s="23"/>
    </row>
    <row r="86" spans="4:32" ht="18" customHeight="1">
      <c r="D86" s="145"/>
      <c r="E86" s="150"/>
      <c r="F86" s="19"/>
      <c r="G86" s="19"/>
      <c r="H86" s="162"/>
      <c r="I86" s="288"/>
      <c r="J86" s="85"/>
      <c r="K86" s="19"/>
      <c r="L86" s="19"/>
      <c r="N86" s="145"/>
      <c r="O86" s="150"/>
      <c r="R86" s="162"/>
      <c r="S86" s="346"/>
      <c r="T86" s="85"/>
      <c r="U86" s="23"/>
      <c r="V86" s="19"/>
      <c r="Z86" s="23"/>
      <c r="AE86" s="23"/>
    </row>
    <row r="87" spans="4:32" ht="18" customHeight="1">
      <c r="E87" s="150"/>
      <c r="J87" s="150"/>
      <c r="O87" s="150"/>
      <c r="T87" s="150"/>
      <c r="U87" s="23"/>
      <c r="Z87" s="23"/>
      <c r="AE87" s="23"/>
    </row>
    <row r="88" spans="4:32" ht="18" customHeight="1">
      <c r="D88" s="510" t="s">
        <v>330</v>
      </c>
      <c r="E88" s="510"/>
      <c r="F88" s="510"/>
      <c r="G88" s="510"/>
      <c r="H88" s="510"/>
      <c r="I88" s="510"/>
      <c r="J88" s="150"/>
      <c r="O88" s="150"/>
      <c r="T88" s="150"/>
      <c r="U88" s="23"/>
      <c r="Z88" s="23"/>
      <c r="AE88" s="23"/>
    </row>
    <row r="89" spans="4:32" ht="18" customHeight="1">
      <c r="D89" s="507" t="s">
        <v>168</v>
      </c>
      <c r="E89" s="508"/>
      <c r="F89" s="508"/>
      <c r="G89" s="508"/>
      <c r="H89" s="508"/>
      <c r="I89" s="508"/>
      <c r="J89" s="508"/>
      <c r="K89" s="508"/>
      <c r="L89" s="509"/>
      <c r="M89" s="153"/>
      <c r="N89" s="507" t="s">
        <v>169</v>
      </c>
      <c r="O89" s="508"/>
      <c r="P89" s="508"/>
      <c r="Q89" s="508"/>
      <c r="R89" s="508"/>
      <c r="S89" s="508"/>
      <c r="T89" s="508"/>
      <c r="U89" s="508"/>
      <c r="V89" s="509"/>
      <c r="Z89" s="23"/>
      <c r="AE89" s="23"/>
    </row>
    <row r="90" spans="4:32" ht="18" customHeight="1">
      <c r="D90" s="446" t="s">
        <v>352</v>
      </c>
      <c r="E90" s="447"/>
      <c r="F90" s="447"/>
      <c r="G90" s="448"/>
      <c r="I90" s="446" t="s">
        <v>353</v>
      </c>
      <c r="J90" s="447"/>
      <c r="K90" s="447"/>
      <c r="L90" s="448"/>
      <c r="N90" s="446" t="s">
        <v>352</v>
      </c>
      <c r="O90" s="447"/>
      <c r="P90" s="447"/>
      <c r="Q90" s="448"/>
      <c r="S90" s="446" t="s">
        <v>353</v>
      </c>
      <c r="T90" s="447"/>
      <c r="U90" s="447"/>
      <c r="V90" s="448"/>
      <c r="Z90" s="23"/>
      <c r="AE90" s="23"/>
    </row>
    <row r="91" spans="4:32" ht="18" customHeight="1">
      <c r="D91" s="14" t="s">
        <v>1</v>
      </c>
      <c r="E91" s="82" t="s">
        <v>2</v>
      </c>
      <c r="F91" s="15" t="s">
        <v>16</v>
      </c>
      <c r="G91" s="14" t="s">
        <v>3</v>
      </c>
      <c r="H91" s="14"/>
      <c r="I91" s="14" t="s">
        <v>1</v>
      </c>
      <c r="J91" s="82" t="s">
        <v>2</v>
      </c>
      <c r="K91" s="15" t="s">
        <v>16</v>
      </c>
      <c r="L91" s="14" t="s">
        <v>3</v>
      </c>
      <c r="N91" s="14" t="s">
        <v>1</v>
      </c>
      <c r="O91" s="82" t="s">
        <v>2</v>
      </c>
      <c r="P91" s="15" t="s">
        <v>16</v>
      </c>
      <c r="Q91" s="14" t="s">
        <v>3</v>
      </c>
      <c r="R91" s="14"/>
      <c r="S91" s="14" t="s">
        <v>1</v>
      </c>
      <c r="T91" s="82" t="s">
        <v>2</v>
      </c>
      <c r="U91" s="15" t="s">
        <v>16</v>
      </c>
      <c r="V91" s="14" t="s">
        <v>3</v>
      </c>
      <c r="Y91" s="317"/>
      <c r="Z91" s="217"/>
      <c r="AA91" s="217"/>
      <c r="AB91" s="217"/>
      <c r="AC91" s="217"/>
      <c r="AD91" s="217"/>
      <c r="AE91" s="217"/>
    </row>
    <row r="92" spans="4:32" ht="18" customHeight="1">
      <c r="D92" s="440" t="s">
        <v>518</v>
      </c>
      <c r="E92" s="74">
        <v>1</v>
      </c>
      <c r="F92" s="200">
        <v>3.1120000000000001</v>
      </c>
      <c r="G92" s="16">
        <f>AVERAGE(F92:F94)</f>
        <v>3.113666666666667</v>
      </c>
      <c r="H92" s="286"/>
      <c r="I92" s="440" t="s">
        <v>518</v>
      </c>
      <c r="J92" s="74">
        <v>1</v>
      </c>
      <c r="K92" s="200">
        <v>3.9009999999999998</v>
      </c>
      <c r="L92" s="16">
        <f>AVERAGE(K92:K94)</f>
        <v>1.7533333333333332</v>
      </c>
      <c r="N92" s="428" t="s">
        <v>459</v>
      </c>
      <c r="O92" s="74">
        <v>1</v>
      </c>
      <c r="P92" s="200">
        <v>8.4019999999999992</v>
      </c>
      <c r="Q92" s="16">
        <f>AVERAGE(P92:P94)</f>
        <v>7.2639999999999993</v>
      </c>
      <c r="R92" s="286"/>
      <c r="S92" s="428" t="s">
        <v>459</v>
      </c>
      <c r="T92" s="74">
        <v>1</v>
      </c>
      <c r="U92" s="200">
        <v>10.109</v>
      </c>
      <c r="V92" s="16">
        <f>AVERAGE(U92:U94)</f>
        <v>11.028333333333334</v>
      </c>
      <c r="Y92" s="299" t="s">
        <v>72</v>
      </c>
      <c r="Z92" s="300">
        <v>1</v>
      </c>
      <c r="AA92" s="300"/>
      <c r="AB92" s="300"/>
      <c r="AC92" s="300"/>
      <c r="AD92" s="300"/>
      <c r="AE92" s="318"/>
    </row>
    <row r="93" spans="4:32" ht="18" customHeight="1">
      <c r="D93" s="441"/>
      <c r="E93" s="74">
        <v>2</v>
      </c>
      <c r="F93" s="200">
        <v>1.155</v>
      </c>
      <c r="G93" s="16"/>
      <c r="H93" s="287"/>
      <c r="I93" s="441"/>
      <c r="J93" s="74">
        <v>2</v>
      </c>
      <c r="K93" s="200">
        <v>1.173</v>
      </c>
      <c r="L93" s="16"/>
      <c r="N93" s="429"/>
      <c r="O93" s="74">
        <v>2</v>
      </c>
      <c r="P93" s="200">
        <v>9.1229999999999993</v>
      </c>
      <c r="Q93" s="146"/>
      <c r="R93" s="287"/>
      <c r="S93" s="429"/>
      <c r="T93" s="74">
        <v>2</v>
      </c>
      <c r="U93" s="200">
        <v>15.807</v>
      </c>
      <c r="V93" s="16"/>
      <c r="Y93" s="305" t="s">
        <v>51</v>
      </c>
      <c r="Z93" s="306">
        <v>6</v>
      </c>
      <c r="AA93" s="306"/>
      <c r="AB93" s="306"/>
      <c r="AC93" s="306"/>
      <c r="AD93" s="306"/>
      <c r="AE93" s="319"/>
    </row>
    <row r="94" spans="4:32" ht="18" customHeight="1">
      <c r="D94" s="442"/>
      <c r="E94" s="74">
        <v>3</v>
      </c>
      <c r="F94" s="200">
        <v>5.0739999999999998</v>
      </c>
      <c r="G94" s="16"/>
      <c r="H94" s="287"/>
      <c r="I94" s="442"/>
      <c r="J94" s="74">
        <v>3</v>
      </c>
      <c r="K94" s="200">
        <v>0.186</v>
      </c>
      <c r="L94" s="16"/>
      <c r="N94" s="430"/>
      <c r="O94" s="74">
        <v>3</v>
      </c>
      <c r="P94" s="200">
        <v>4.2670000000000003</v>
      </c>
      <c r="Q94" s="146"/>
      <c r="R94" s="287"/>
      <c r="S94" s="430"/>
      <c r="T94" s="74">
        <v>3</v>
      </c>
      <c r="U94" s="200">
        <v>7.1689999999999996</v>
      </c>
      <c r="V94" s="16"/>
      <c r="Y94" s="305" t="s">
        <v>52</v>
      </c>
      <c r="Z94" s="306">
        <v>0.05</v>
      </c>
      <c r="AA94" s="306"/>
      <c r="AB94" s="306"/>
      <c r="AC94" s="306"/>
      <c r="AD94" s="306"/>
      <c r="AE94" s="319"/>
    </row>
    <row r="95" spans="4:32" ht="18" customHeight="1">
      <c r="D95" s="440" t="s">
        <v>519</v>
      </c>
      <c r="E95" s="74">
        <v>1</v>
      </c>
      <c r="F95" s="200">
        <v>1.7529999999999999</v>
      </c>
      <c r="G95" s="16">
        <f>AVERAGE(F95:F97)</f>
        <v>2.9890000000000003</v>
      </c>
      <c r="H95" s="287"/>
      <c r="I95" s="440" t="s">
        <v>519</v>
      </c>
      <c r="J95" s="74">
        <v>1</v>
      </c>
      <c r="K95" s="200">
        <v>3.56</v>
      </c>
      <c r="L95" s="16">
        <f>AVERAGE(K95:K97)</f>
        <v>2.5446666666666666</v>
      </c>
      <c r="N95" s="428" t="s">
        <v>463</v>
      </c>
      <c r="O95" s="74">
        <v>1</v>
      </c>
      <c r="P95" s="200">
        <v>12.503</v>
      </c>
      <c r="Q95" s="16">
        <f>AVERAGE(P95:P97)</f>
        <v>9.0589999999999993</v>
      </c>
      <c r="R95" s="287"/>
      <c r="S95" s="428" t="s">
        <v>463</v>
      </c>
      <c r="T95" s="74">
        <v>1</v>
      </c>
      <c r="U95" s="200">
        <v>14.906000000000001</v>
      </c>
      <c r="V95" s="16">
        <f>AVERAGE(U95:U96)</f>
        <v>10.2645</v>
      </c>
      <c r="Y95" s="305"/>
      <c r="Z95" s="306"/>
      <c r="AA95" s="306"/>
      <c r="AB95" s="306"/>
      <c r="AC95" s="306"/>
      <c r="AD95" s="306"/>
      <c r="AE95" s="319"/>
    </row>
    <row r="96" spans="4:32" ht="18" customHeight="1">
      <c r="D96" s="441"/>
      <c r="E96" s="74">
        <v>2</v>
      </c>
      <c r="F96" s="200">
        <v>2.8730000000000002</v>
      </c>
      <c r="G96" s="16"/>
      <c r="H96" s="287"/>
      <c r="I96" s="441"/>
      <c r="J96" s="74">
        <v>2</v>
      </c>
      <c r="K96" s="200">
        <v>1.0980000000000001</v>
      </c>
      <c r="L96" s="16"/>
      <c r="N96" s="429"/>
      <c r="O96" s="74">
        <v>2</v>
      </c>
      <c r="P96" s="200">
        <v>8.3149999999999995</v>
      </c>
      <c r="Q96" s="16"/>
      <c r="R96" s="287"/>
      <c r="S96" s="429"/>
      <c r="T96" s="74">
        <v>2</v>
      </c>
      <c r="U96" s="200">
        <v>5.6230000000000002</v>
      </c>
      <c r="V96" s="16"/>
      <c r="Y96" s="305" t="s">
        <v>53</v>
      </c>
      <c r="Z96" s="306" t="s">
        <v>54</v>
      </c>
      <c r="AA96" s="306" t="s">
        <v>55</v>
      </c>
      <c r="AB96" s="306" t="s">
        <v>56</v>
      </c>
      <c r="AC96" s="306" t="s">
        <v>57</v>
      </c>
      <c r="AD96" s="306" t="s">
        <v>58</v>
      </c>
      <c r="AE96" s="319"/>
    </row>
    <row r="97" spans="4:31" ht="18" customHeight="1">
      <c r="D97" s="442"/>
      <c r="E97" s="74">
        <v>3</v>
      </c>
      <c r="F97" s="200">
        <v>4.3410000000000002</v>
      </c>
      <c r="G97" s="16"/>
      <c r="H97" s="287"/>
      <c r="I97" s="442"/>
      <c r="J97" s="74">
        <v>3</v>
      </c>
      <c r="K97" s="200">
        <v>2.976</v>
      </c>
      <c r="L97" s="16"/>
      <c r="N97" s="430"/>
      <c r="O97" s="74">
        <v>3</v>
      </c>
      <c r="P97" s="200">
        <v>6.359</v>
      </c>
      <c r="Q97" s="16"/>
      <c r="R97" s="287"/>
      <c r="S97" s="430"/>
      <c r="T97" s="74">
        <v>3</v>
      </c>
      <c r="U97" s="200">
        <v>9.3650000000000002</v>
      </c>
      <c r="V97" s="16"/>
      <c r="Y97" s="305" t="s">
        <v>347</v>
      </c>
      <c r="Z97" s="306">
        <v>0.87660000000000005</v>
      </c>
      <c r="AA97" s="306" t="s">
        <v>170</v>
      </c>
      <c r="AB97" s="306" t="s">
        <v>28</v>
      </c>
      <c r="AC97" s="306" t="s">
        <v>27</v>
      </c>
      <c r="AD97" s="306">
        <v>0.92100000000000004</v>
      </c>
      <c r="AE97" s="319" t="s">
        <v>60</v>
      </c>
    </row>
    <row r="98" spans="4:31" ht="18" customHeight="1">
      <c r="D98" s="440" t="s">
        <v>520</v>
      </c>
      <c r="E98" s="74">
        <v>1</v>
      </c>
      <c r="F98" s="200">
        <v>6.3230000000000004</v>
      </c>
      <c r="G98" s="16">
        <f>AVERAGE(F98:F100)</f>
        <v>4.081666666666667</v>
      </c>
      <c r="H98" s="287"/>
      <c r="I98" s="440" t="s">
        <v>520</v>
      </c>
      <c r="J98" s="74">
        <v>1</v>
      </c>
      <c r="K98" s="200">
        <v>9.0429999999999993</v>
      </c>
      <c r="L98" s="16">
        <f>AVERAGE(K98:K100)</f>
        <v>4.4969999999999999</v>
      </c>
      <c r="N98" s="428" t="s">
        <v>461</v>
      </c>
      <c r="O98" s="74">
        <v>1</v>
      </c>
      <c r="P98" s="200">
        <v>11.106999999999999</v>
      </c>
      <c r="Q98" s="16">
        <f>AVERAGE(P98:P100)</f>
        <v>12.255333333333333</v>
      </c>
      <c r="R98" s="287"/>
      <c r="S98" s="428" t="s">
        <v>461</v>
      </c>
      <c r="T98" s="74">
        <v>1</v>
      </c>
      <c r="U98" s="200">
        <v>8.923</v>
      </c>
      <c r="V98" s="16">
        <f>AVERAGE(U98:U100)</f>
        <v>10.08</v>
      </c>
      <c r="Y98" s="305" t="s">
        <v>347</v>
      </c>
      <c r="Z98" s="306">
        <v>-7.2370000000000001</v>
      </c>
      <c r="AA98" s="306" t="s">
        <v>171</v>
      </c>
      <c r="AB98" s="306" t="s">
        <v>13</v>
      </c>
      <c r="AC98" s="306" t="s">
        <v>11</v>
      </c>
      <c r="AD98" s="306" t="s">
        <v>9</v>
      </c>
      <c r="AE98" s="319" t="s">
        <v>63</v>
      </c>
    </row>
    <row r="99" spans="4:31" ht="18" customHeight="1">
      <c r="D99" s="441"/>
      <c r="E99" s="74">
        <v>2</v>
      </c>
      <c r="F99" s="200">
        <v>1.236</v>
      </c>
      <c r="G99" s="16"/>
      <c r="H99" s="287"/>
      <c r="I99" s="441"/>
      <c r="J99" s="74">
        <v>2</v>
      </c>
      <c r="K99" s="200">
        <v>1.8069999999999999</v>
      </c>
      <c r="L99" s="16"/>
      <c r="N99" s="429"/>
      <c r="O99" s="74">
        <v>2</v>
      </c>
      <c r="P99" s="200">
        <v>10.512</v>
      </c>
      <c r="Q99" s="16"/>
      <c r="R99" s="287"/>
      <c r="S99" s="429"/>
      <c r="T99" s="74">
        <v>2</v>
      </c>
      <c r="U99" s="200">
        <v>15.753</v>
      </c>
      <c r="V99" s="16"/>
      <c r="Y99" s="305" t="s">
        <v>347</v>
      </c>
      <c r="Z99" s="306">
        <v>-8.3529999999999998</v>
      </c>
      <c r="AA99" s="306" t="s">
        <v>172</v>
      </c>
      <c r="AB99" s="306" t="s">
        <v>13</v>
      </c>
      <c r="AC99" s="306" t="s">
        <v>11</v>
      </c>
      <c r="AD99" s="306" t="s">
        <v>9</v>
      </c>
      <c r="AE99" s="319" t="s">
        <v>65</v>
      </c>
    </row>
    <row r="100" spans="4:31" ht="18" customHeight="1">
      <c r="D100" s="442"/>
      <c r="E100" s="74">
        <v>3</v>
      </c>
      <c r="F100" s="200">
        <v>4.6859999999999999</v>
      </c>
      <c r="G100" s="16"/>
      <c r="H100" s="287"/>
      <c r="I100" s="442"/>
      <c r="J100" s="74">
        <v>3</v>
      </c>
      <c r="K100" s="200">
        <v>2.641</v>
      </c>
      <c r="L100" s="16"/>
      <c r="N100" s="430"/>
      <c r="O100" s="74">
        <v>3</v>
      </c>
      <c r="P100" s="200">
        <v>15.147</v>
      </c>
      <c r="Q100" s="16"/>
      <c r="R100" s="287"/>
      <c r="S100" s="430"/>
      <c r="T100" s="74">
        <v>3</v>
      </c>
      <c r="U100" s="200">
        <v>5.5640000000000001</v>
      </c>
      <c r="V100" s="16"/>
      <c r="Y100" s="305" t="s">
        <v>347</v>
      </c>
      <c r="Z100" s="306">
        <v>-8.1140000000000008</v>
      </c>
      <c r="AA100" s="306" t="s">
        <v>173</v>
      </c>
      <c r="AB100" s="306" t="s">
        <v>13</v>
      </c>
      <c r="AC100" s="306" t="s">
        <v>11</v>
      </c>
      <c r="AD100" s="306" t="s">
        <v>9</v>
      </c>
      <c r="AE100" s="319" t="s">
        <v>67</v>
      </c>
    </row>
    <row r="101" spans="4:31" ht="18" customHeight="1">
      <c r="D101" s="440" t="s">
        <v>521</v>
      </c>
      <c r="E101" s="74">
        <v>1</v>
      </c>
      <c r="F101" s="200">
        <v>2.831</v>
      </c>
      <c r="G101" s="16">
        <f>AVERAGE(F101:F103)</f>
        <v>4.5766666666666671</v>
      </c>
      <c r="H101" s="287"/>
      <c r="I101" s="440" t="s">
        <v>521</v>
      </c>
      <c r="J101" s="74">
        <v>1</v>
      </c>
      <c r="K101" s="200">
        <v>1.879</v>
      </c>
      <c r="L101" s="16">
        <f>AVERAGE(K101:K103)</f>
        <v>4.0113333333333339</v>
      </c>
      <c r="N101" s="428" t="s">
        <v>462</v>
      </c>
      <c r="O101" s="74">
        <v>1</v>
      </c>
      <c r="P101" s="200">
        <v>15.250999999999999</v>
      </c>
      <c r="Q101" s="16">
        <f>AVERAGE(P101:P103)</f>
        <v>13.206666666666665</v>
      </c>
      <c r="R101" s="287"/>
      <c r="S101" s="428" t="s">
        <v>462</v>
      </c>
      <c r="T101" s="74">
        <v>1</v>
      </c>
      <c r="U101" s="200">
        <v>11.313000000000001</v>
      </c>
      <c r="V101" s="16">
        <f>AVERAGE(U101:U103)</f>
        <v>14.819333333333333</v>
      </c>
      <c r="Y101" s="305" t="s">
        <v>347</v>
      </c>
      <c r="Z101" s="306">
        <v>-9.2289999999999992</v>
      </c>
      <c r="AA101" s="306" t="s">
        <v>174</v>
      </c>
      <c r="AB101" s="306" t="s">
        <v>13</v>
      </c>
      <c r="AC101" s="306" t="s">
        <v>11</v>
      </c>
      <c r="AD101" s="306" t="s">
        <v>9</v>
      </c>
      <c r="AE101" s="319" t="s">
        <v>69</v>
      </c>
    </row>
    <row r="102" spans="4:31" ht="18" customHeight="1">
      <c r="D102" s="441"/>
      <c r="E102" s="74">
        <v>2</v>
      </c>
      <c r="F102" s="200">
        <v>7.6429999999999998</v>
      </c>
      <c r="G102" s="16"/>
      <c r="H102" s="287"/>
      <c r="I102" s="441"/>
      <c r="J102" s="74">
        <v>2</v>
      </c>
      <c r="K102" s="200">
        <v>3.9980000000000002</v>
      </c>
      <c r="L102" s="16"/>
      <c r="N102" s="429"/>
      <c r="O102" s="74">
        <v>2</v>
      </c>
      <c r="P102" s="200">
        <v>10.701000000000001</v>
      </c>
      <c r="Q102" s="16"/>
      <c r="R102" s="287"/>
      <c r="S102" s="429"/>
      <c r="T102" s="74">
        <v>2</v>
      </c>
      <c r="U102" s="200">
        <v>15.907999999999999</v>
      </c>
      <c r="V102" s="16"/>
      <c r="Y102" s="308" t="s">
        <v>347</v>
      </c>
      <c r="Z102" s="309">
        <v>-1.1160000000000001</v>
      </c>
      <c r="AA102" s="309" t="s">
        <v>175</v>
      </c>
      <c r="AB102" s="309" t="s">
        <v>28</v>
      </c>
      <c r="AC102" s="309" t="s">
        <v>27</v>
      </c>
      <c r="AD102" s="309">
        <v>0.85299999999999998</v>
      </c>
      <c r="AE102" s="320" t="s">
        <v>71</v>
      </c>
    </row>
    <row r="103" spans="4:31" ht="18" customHeight="1">
      <c r="D103" s="442"/>
      <c r="E103" s="74">
        <v>3</v>
      </c>
      <c r="F103" s="200">
        <v>3.2559999999999998</v>
      </c>
      <c r="G103" s="16"/>
      <c r="H103" s="287"/>
      <c r="I103" s="442"/>
      <c r="J103" s="74">
        <v>3</v>
      </c>
      <c r="K103" s="200">
        <v>6.157</v>
      </c>
      <c r="L103" s="16"/>
      <c r="N103" s="430"/>
      <c r="O103" s="74">
        <v>3</v>
      </c>
      <c r="P103" s="200">
        <v>13.667999999999999</v>
      </c>
      <c r="Q103" s="16"/>
      <c r="R103" s="287"/>
      <c r="S103" s="430"/>
      <c r="T103" s="74">
        <v>3</v>
      </c>
      <c r="U103" s="200">
        <v>17.236999999999998</v>
      </c>
      <c r="V103" s="16"/>
    </row>
    <row r="104" spans="4:31" ht="18" customHeight="1">
      <c r="D104" s="440" t="s">
        <v>522</v>
      </c>
      <c r="E104" s="74">
        <v>1</v>
      </c>
      <c r="F104" s="200">
        <v>6.4649999999999999</v>
      </c>
      <c r="G104" s="16">
        <f>AVERAGE(F104:F106)</f>
        <v>5.742</v>
      </c>
      <c r="H104" s="287"/>
      <c r="I104" s="440" t="s">
        <v>522</v>
      </c>
      <c r="J104" s="74">
        <v>1</v>
      </c>
      <c r="K104" s="200">
        <v>2.8010000000000002</v>
      </c>
      <c r="L104" s="16">
        <f>AVERAGE(K104:K106)</f>
        <v>3.347</v>
      </c>
      <c r="N104" s="428" t="s">
        <v>460</v>
      </c>
      <c r="O104" s="74">
        <v>1</v>
      </c>
      <c r="P104" s="200">
        <v>21.638999999999999</v>
      </c>
      <c r="Q104" s="16">
        <f>AVERAGE(P104:P106)</f>
        <v>14.871333333333332</v>
      </c>
      <c r="R104" s="287"/>
      <c r="S104" s="428" t="s">
        <v>460</v>
      </c>
      <c r="T104" s="74">
        <v>1</v>
      </c>
      <c r="U104" s="200">
        <v>23.024999999999999</v>
      </c>
      <c r="V104" s="16">
        <f>AVERAGE(U104:U106)</f>
        <v>16.374666666666666</v>
      </c>
      <c r="Z104" s="23"/>
      <c r="AE104" s="23"/>
    </row>
    <row r="105" spans="4:31" ht="18" customHeight="1">
      <c r="D105" s="441"/>
      <c r="E105" s="74">
        <v>2</v>
      </c>
      <c r="F105" s="200">
        <v>2.9780000000000002</v>
      </c>
      <c r="G105" s="16"/>
      <c r="H105" s="287"/>
      <c r="I105" s="441"/>
      <c r="J105" s="74">
        <v>2</v>
      </c>
      <c r="K105" s="200">
        <v>1.778</v>
      </c>
      <c r="L105" s="16"/>
      <c r="N105" s="429"/>
      <c r="O105" s="74">
        <v>2</v>
      </c>
      <c r="P105" s="200">
        <v>9.2129999999999992</v>
      </c>
      <c r="Q105" s="16"/>
      <c r="R105" s="287"/>
      <c r="S105" s="429"/>
      <c r="T105" s="74">
        <v>2</v>
      </c>
      <c r="U105" s="200">
        <v>17.974</v>
      </c>
      <c r="V105" s="16"/>
      <c r="Z105" s="23"/>
      <c r="AE105" s="23"/>
    </row>
    <row r="106" spans="4:31" ht="18" customHeight="1">
      <c r="D106" s="442"/>
      <c r="E106" s="74">
        <v>3</v>
      </c>
      <c r="F106" s="200">
        <v>7.7830000000000004</v>
      </c>
      <c r="G106" s="16"/>
      <c r="H106" s="287"/>
      <c r="I106" s="442"/>
      <c r="J106" s="74">
        <v>3</v>
      </c>
      <c r="K106" s="200">
        <v>5.4619999999999997</v>
      </c>
      <c r="L106" s="16"/>
      <c r="N106" s="430"/>
      <c r="O106" s="74">
        <v>3</v>
      </c>
      <c r="P106" s="200">
        <v>13.762</v>
      </c>
      <c r="Q106" s="16"/>
      <c r="R106" s="287"/>
      <c r="S106" s="430"/>
      <c r="T106" s="74">
        <v>3</v>
      </c>
      <c r="U106" s="200">
        <v>8.125</v>
      </c>
      <c r="V106" s="16"/>
      <c r="Z106" s="23"/>
      <c r="AE106" s="23"/>
    </row>
    <row r="107" spans="4:31" ht="18" customHeight="1">
      <c r="E107" s="150"/>
      <c r="J107" s="150"/>
      <c r="O107" s="150"/>
      <c r="P107" s="23"/>
      <c r="T107" s="150"/>
      <c r="Z107" s="23"/>
      <c r="AE107" s="23"/>
    </row>
    <row r="108" spans="4:31" ht="18" customHeight="1">
      <c r="J108" s="150"/>
      <c r="O108" s="150"/>
      <c r="T108" s="150"/>
      <c r="Z108" s="23"/>
      <c r="AE108" s="23"/>
    </row>
  </sheetData>
  <mergeCells count="88">
    <mergeCell ref="P5:Q5"/>
    <mergeCell ref="R5:S5"/>
    <mergeCell ref="T5:U5"/>
    <mergeCell ref="V5:W5"/>
    <mergeCell ref="T4:W4"/>
    <mergeCell ref="O4:S4"/>
    <mergeCell ref="S92:S94"/>
    <mergeCell ref="S95:S97"/>
    <mergeCell ref="S98:S100"/>
    <mergeCell ref="S101:S103"/>
    <mergeCell ref="S104:S106"/>
    <mergeCell ref="N92:N94"/>
    <mergeCell ref="N95:N97"/>
    <mergeCell ref="N98:N100"/>
    <mergeCell ref="N101:N103"/>
    <mergeCell ref="N104:N106"/>
    <mergeCell ref="I92:I94"/>
    <mergeCell ref="I95:I97"/>
    <mergeCell ref="I98:I100"/>
    <mergeCell ref="I101:I103"/>
    <mergeCell ref="I104:I106"/>
    <mergeCell ref="D92:D94"/>
    <mergeCell ref="D95:D97"/>
    <mergeCell ref="D98:D100"/>
    <mergeCell ref="D101:D103"/>
    <mergeCell ref="D104:D106"/>
    <mergeCell ref="E5:F5"/>
    <mergeCell ref="G5:H5"/>
    <mergeCell ref="I5:J5"/>
    <mergeCell ref="K5:L5"/>
    <mergeCell ref="D4:H4"/>
    <mergeCell ref="I4:L4"/>
    <mergeCell ref="D65:D67"/>
    <mergeCell ref="N83:N85"/>
    <mergeCell ref="D71:L71"/>
    <mergeCell ref="N71:V71"/>
    <mergeCell ref="D72:G72"/>
    <mergeCell ref="I72:L72"/>
    <mergeCell ref="N72:Q72"/>
    <mergeCell ref="S72:V72"/>
    <mergeCell ref="N77:N79"/>
    <mergeCell ref="S77:S79"/>
    <mergeCell ref="S65:S67"/>
    <mergeCell ref="N65:N67"/>
    <mergeCell ref="N50:V50"/>
    <mergeCell ref="D51:G51"/>
    <mergeCell ref="I51:L51"/>
    <mergeCell ref="N51:Q51"/>
    <mergeCell ref="S51:V51"/>
    <mergeCell ref="N62:N64"/>
    <mergeCell ref="S62:S64"/>
    <mergeCell ref="S53:S55"/>
    <mergeCell ref="D56:D58"/>
    <mergeCell ref="I56:I58"/>
    <mergeCell ref="S56:S58"/>
    <mergeCell ref="D53:D55"/>
    <mergeCell ref="I53:I55"/>
    <mergeCell ref="N53:N55"/>
    <mergeCell ref="D59:D61"/>
    <mergeCell ref="I59:I61"/>
    <mergeCell ref="N59:N61"/>
    <mergeCell ref="N56:N58"/>
    <mergeCell ref="D49:I49"/>
    <mergeCell ref="S83:S85"/>
    <mergeCell ref="D80:D82"/>
    <mergeCell ref="I80:I82"/>
    <mergeCell ref="N80:N82"/>
    <mergeCell ref="S80:S82"/>
    <mergeCell ref="S74:S76"/>
    <mergeCell ref="D77:D79"/>
    <mergeCell ref="I77:I79"/>
    <mergeCell ref="I65:I67"/>
    <mergeCell ref="D50:L50"/>
    <mergeCell ref="D83:D85"/>
    <mergeCell ref="I83:I85"/>
    <mergeCell ref="S59:S61"/>
    <mergeCell ref="D62:D64"/>
    <mergeCell ref="I62:I64"/>
    <mergeCell ref="S90:V90"/>
    <mergeCell ref="D89:L89"/>
    <mergeCell ref="N89:V89"/>
    <mergeCell ref="D74:D76"/>
    <mergeCell ref="I74:I76"/>
    <mergeCell ref="N74:N76"/>
    <mergeCell ref="D90:G90"/>
    <mergeCell ref="I90:L90"/>
    <mergeCell ref="N90:Q90"/>
    <mergeCell ref="D88:I88"/>
  </mergeCells>
  <pageMargins left="0.7" right="0.7" top="0.75" bottom="0.75" header="0.3" footer="0.3"/>
  <pageSetup scale="27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8CF6-DD23-4E4E-A931-AF60A6F2A0ED}">
  <sheetPr>
    <pageSetUpPr fitToPage="1"/>
  </sheetPr>
  <dimension ref="B2:Y139"/>
  <sheetViews>
    <sheetView zoomScale="25" zoomScaleNormal="100" workbookViewId="0">
      <selection activeCell="K139" sqref="K139"/>
    </sheetView>
  </sheetViews>
  <sheetFormatPr baseColWidth="10" defaultRowHeight="18" customHeight="1"/>
  <cols>
    <col min="1" max="1" width="10.83203125" style="42"/>
    <col min="2" max="2" width="15.33203125" style="42" customWidth="1"/>
    <col min="3" max="3" width="19.1640625" style="2" customWidth="1"/>
    <col min="4" max="4" width="29.5" style="42" customWidth="1"/>
    <col min="5" max="5" width="13" style="42" bestFit="1" customWidth="1"/>
    <col min="6" max="6" width="17.5" style="42" customWidth="1"/>
    <col min="7" max="7" width="14.6640625" style="42" customWidth="1"/>
    <col min="8" max="8" width="18.5" style="42" customWidth="1"/>
    <col min="9" max="9" width="16.6640625" style="42" customWidth="1"/>
    <col min="10" max="11" width="13" style="42" bestFit="1" customWidth="1"/>
    <col min="12" max="12" width="10.83203125" style="42"/>
    <col min="13" max="14" width="11" style="42" bestFit="1" customWidth="1"/>
    <col min="15" max="16" width="11.5" style="42" bestFit="1" customWidth="1"/>
    <col min="17" max="17" width="10.83203125" style="42"/>
    <col min="18" max="18" width="45" style="42" customWidth="1"/>
    <col min="19" max="19" width="29.1640625" style="42" customWidth="1"/>
    <col min="20" max="21" width="11.5" style="42" bestFit="1" customWidth="1"/>
    <col min="22" max="16384" width="10.83203125" style="42"/>
  </cols>
  <sheetData>
    <row r="2" spans="3:22" ht="18" customHeight="1">
      <c r="C2" s="220" t="s">
        <v>758</v>
      </c>
      <c r="D2" s="220"/>
      <c r="J2" s="220"/>
      <c r="K2" s="220"/>
      <c r="L2" s="220"/>
    </row>
    <row r="3" spans="3:22" ht="18" customHeight="1">
      <c r="D3" s="155"/>
      <c r="E3" s="28" t="s">
        <v>38</v>
      </c>
      <c r="F3" s="28" t="s">
        <v>39</v>
      </c>
      <c r="G3" s="28" t="s">
        <v>40</v>
      </c>
      <c r="H3" s="156" t="s">
        <v>213</v>
      </c>
    </row>
    <row r="4" spans="3:22" ht="18" customHeight="1">
      <c r="D4" s="155" t="s">
        <v>214</v>
      </c>
      <c r="E4" s="155">
        <v>8073.71</v>
      </c>
      <c r="F4" s="155">
        <v>14699.12</v>
      </c>
      <c r="G4" s="155">
        <v>18838.11</v>
      </c>
      <c r="H4" s="155">
        <v>38043.279999999999</v>
      </c>
    </row>
    <row r="5" spans="3:22" ht="18" customHeight="1">
      <c r="D5" s="155" t="s">
        <v>215</v>
      </c>
      <c r="E5" s="155">
        <v>9179.19</v>
      </c>
      <c r="F5" s="155">
        <v>13103.93</v>
      </c>
      <c r="G5" s="155">
        <v>9638.94</v>
      </c>
      <c r="H5" s="155">
        <v>11538.44</v>
      </c>
    </row>
    <row r="6" spans="3:22" ht="18" customHeight="1">
      <c r="D6" s="155" t="s">
        <v>242</v>
      </c>
      <c r="E6" s="155">
        <v>8796.18</v>
      </c>
      <c r="F6" s="155">
        <v>8369.09</v>
      </c>
      <c r="G6" s="155">
        <v>8016.85</v>
      </c>
      <c r="H6" s="155">
        <v>6997.24</v>
      </c>
    </row>
    <row r="7" spans="3:22" ht="18" customHeight="1">
      <c r="D7" s="155" t="s">
        <v>216</v>
      </c>
      <c r="E7" s="158">
        <f>(E5+E6)/(E6+E5+E4)</f>
        <v>0.69005776787510353</v>
      </c>
      <c r="F7" s="158">
        <f t="shared" ref="F7:H7" si="0">(F5+F6)/(F6+F5+F4)</f>
        <v>0.5936342168309644</v>
      </c>
      <c r="G7" s="158">
        <f t="shared" si="0"/>
        <v>0.48380112840776129</v>
      </c>
      <c r="H7" s="158">
        <f t="shared" si="0"/>
        <v>0.32760729430162733</v>
      </c>
    </row>
    <row r="8" spans="3:22" ht="18" customHeight="1">
      <c r="D8" s="155" t="s">
        <v>217</v>
      </c>
      <c r="E8" s="158">
        <f>(1-E7)^(1/2)</f>
        <v>0.55672455678270238</v>
      </c>
      <c r="F8" s="158">
        <f t="shared" ref="F8:H8" si="1">(1-F7)^(1/2)</f>
        <v>0.63746826051893413</v>
      </c>
      <c r="G8" s="158">
        <f t="shared" si="1"/>
        <v>0.7184698125824347</v>
      </c>
      <c r="H8" s="158">
        <f t="shared" si="1"/>
        <v>0.81999555224304277</v>
      </c>
    </row>
    <row r="9" spans="3:22" ht="18" customHeight="1">
      <c r="D9" s="157" t="s">
        <v>218</v>
      </c>
      <c r="E9" s="158">
        <f>100*(1-E8)</f>
        <v>44.327544321729761</v>
      </c>
      <c r="F9" s="158">
        <f t="shared" ref="F9:H9" si="2">100*(1-F8)</f>
        <v>36.253173948106586</v>
      </c>
      <c r="G9" s="158">
        <f t="shared" si="2"/>
        <v>28.153018741756529</v>
      </c>
      <c r="H9" s="158">
        <f t="shared" si="2"/>
        <v>18.000444775695723</v>
      </c>
    </row>
    <row r="14" spans="3:22" ht="18" customHeight="1">
      <c r="C14" s="220" t="s">
        <v>759</v>
      </c>
      <c r="D14" s="220"/>
    </row>
    <row r="16" spans="3:22" ht="18" customHeight="1">
      <c r="C16" s="2" t="s">
        <v>44</v>
      </c>
      <c r="D16" s="27"/>
      <c r="E16" s="28" t="s">
        <v>0</v>
      </c>
      <c r="F16" s="28" t="s">
        <v>37</v>
      </c>
      <c r="G16" s="28" t="s">
        <v>38</v>
      </c>
      <c r="H16" s="28" t="s">
        <v>39</v>
      </c>
      <c r="I16" s="28" t="s">
        <v>40</v>
      </c>
      <c r="J16" s="119"/>
      <c r="K16" s="120"/>
      <c r="L16" s="119"/>
      <c r="M16" s="119"/>
      <c r="N16" s="119"/>
      <c r="O16" s="119"/>
      <c r="P16" s="119"/>
      <c r="R16" s="272" t="s">
        <v>608</v>
      </c>
      <c r="S16" s="272"/>
      <c r="T16" s="272"/>
      <c r="U16" s="273"/>
      <c r="V16" s="273"/>
    </row>
    <row r="17" spans="3:25" ht="18" customHeight="1">
      <c r="D17" s="27"/>
      <c r="E17" s="27"/>
      <c r="F17" s="27"/>
      <c r="G17" s="27"/>
      <c r="H17" s="27"/>
      <c r="I17" s="27"/>
      <c r="J17" s="119"/>
      <c r="K17" s="26" t="s">
        <v>41</v>
      </c>
      <c r="L17" s="32"/>
      <c r="M17" s="32"/>
      <c r="N17" s="32"/>
      <c r="O17" s="32"/>
      <c r="P17" s="32"/>
      <c r="R17" s="10" t="s">
        <v>72</v>
      </c>
      <c r="S17" s="12">
        <v>1</v>
      </c>
      <c r="T17" s="12"/>
      <c r="U17" s="12"/>
      <c r="V17" s="12"/>
      <c r="W17" s="12"/>
      <c r="X17" s="11"/>
      <c r="Y17"/>
    </row>
    <row r="18" spans="3:25" ht="18" customHeight="1">
      <c r="D18" s="26" t="s">
        <v>41</v>
      </c>
      <c r="E18" s="32">
        <v>14.44</v>
      </c>
      <c r="F18" s="27">
        <v>14.66</v>
      </c>
      <c r="G18" s="27">
        <v>14.55</v>
      </c>
      <c r="H18" s="27">
        <v>14.93</v>
      </c>
      <c r="I18" s="27">
        <v>13.97</v>
      </c>
      <c r="J18" s="119"/>
      <c r="K18" s="27"/>
      <c r="L18" s="27">
        <v>14.072300000000002</v>
      </c>
      <c r="M18" s="27">
        <v>15.134499999999999</v>
      </c>
      <c r="N18" s="27">
        <v>14.9475</v>
      </c>
      <c r="O18" s="27">
        <v>15.684799999999999</v>
      </c>
      <c r="P18" s="27">
        <v>13.118300000000001</v>
      </c>
      <c r="R18" s="5" t="s">
        <v>51</v>
      </c>
      <c r="S18" s="13">
        <v>10</v>
      </c>
      <c r="T18" s="13"/>
      <c r="U18" s="13"/>
      <c r="V18" s="13"/>
      <c r="W18" s="13"/>
      <c r="X18" s="6"/>
      <c r="Y18"/>
    </row>
    <row r="19" spans="3:25" ht="18" customHeight="1">
      <c r="D19" s="26" t="s">
        <v>42</v>
      </c>
      <c r="E19" s="27">
        <v>19.690000000000001</v>
      </c>
      <c r="F19" s="27">
        <v>20.34</v>
      </c>
      <c r="G19" s="27">
        <v>23.2</v>
      </c>
      <c r="H19" s="27">
        <v>21.9</v>
      </c>
      <c r="I19" s="27">
        <v>20.38</v>
      </c>
      <c r="J19" s="119"/>
      <c r="K19" s="27"/>
      <c r="L19" s="27">
        <v>14.8157</v>
      </c>
      <c r="M19" s="27">
        <v>14.1835</v>
      </c>
      <c r="N19" s="27">
        <v>14.1572</v>
      </c>
      <c r="O19" s="27">
        <v>14.1835</v>
      </c>
      <c r="P19" s="27">
        <v>14.8157</v>
      </c>
      <c r="R19" s="5" t="s">
        <v>52</v>
      </c>
      <c r="S19" s="13">
        <v>0.05</v>
      </c>
      <c r="T19" s="13"/>
      <c r="U19" s="13"/>
      <c r="V19" s="13"/>
      <c r="W19" s="13"/>
      <c r="X19" s="6"/>
      <c r="Y19"/>
    </row>
    <row r="20" spans="3:25" ht="18" customHeight="1">
      <c r="D20" s="31"/>
      <c r="E20" s="27"/>
      <c r="F20" s="27"/>
      <c r="G20" s="27"/>
      <c r="H20" s="27"/>
      <c r="I20" s="27"/>
      <c r="J20" s="119"/>
      <c r="K20" s="27" t="s">
        <v>43</v>
      </c>
      <c r="L20" s="32">
        <f>AVERAGE(L18:L19)</f>
        <v>14.444000000000001</v>
      </c>
      <c r="M20" s="32">
        <f t="shared" ref="M20:P20" si="3">AVERAGE(M18:M19)</f>
        <v>14.658999999999999</v>
      </c>
      <c r="N20" s="32">
        <f t="shared" si="3"/>
        <v>14.552350000000001</v>
      </c>
      <c r="O20" s="32">
        <f t="shared" si="3"/>
        <v>14.934149999999999</v>
      </c>
      <c r="P20" s="32">
        <f t="shared" si="3"/>
        <v>13.967000000000001</v>
      </c>
      <c r="R20" s="5"/>
      <c r="S20" s="13"/>
      <c r="T20" s="13"/>
      <c r="U20" s="13"/>
      <c r="V20" s="13"/>
      <c r="W20" s="13"/>
      <c r="X20" s="6"/>
      <c r="Y20"/>
    </row>
    <row r="21" spans="3:25" ht="18" customHeight="1">
      <c r="D21" s="26" t="s">
        <v>33</v>
      </c>
      <c r="E21" s="32">
        <f>E19-E18</f>
        <v>5.2500000000000018</v>
      </c>
      <c r="F21" s="32">
        <f t="shared" ref="F21:I21" si="4">F19-F18</f>
        <v>5.68</v>
      </c>
      <c r="G21" s="32">
        <f t="shared" si="4"/>
        <v>8.6499999999999986</v>
      </c>
      <c r="H21" s="32">
        <f t="shared" si="4"/>
        <v>6.9699999999999989</v>
      </c>
      <c r="I21" s="32">
        <f t="shared" si="4"/>
        <v>6.4099999999999984</v>
      </c>
      <c r="J21" s="119"/>
      <c r="K21" s="119"/>
      <c r="L21" s="119"/>
      <c r="M21" s="119"/>
      <c r="N21" s="119"/>
      <c r="O21" s="119"/>
      <c r="P21" s="119"/>
      <c r="R21" s="5" t="s">
        <v>53</v>
      </c>
      <c r="S21" s="13" t="s">
        <v>54</v>
      </c>
      <c r="T21" s="13" t="s">
        <v>55</v>
      </c>
      <c r="U21" s="13" t="s">
        <v>56</v>
      </c>
      <c r="V21" s="13" t="s">
        <v>57</v>
      </c>
      <c r="W21" s="13" t="s">
        <v>58</v>
      </c>
      <c r="X21" s="6"/>
      <c r="Y21"/>
    </row>
    <row r="22" spans="3:25" ht="18" customHeight="1">
      <c r="D22" s="31"/>
      <c r="E22" s="27"/>
      <c r="F22" s="27"/>
      <c r="G22" s="27"/>
      <c r="H22" s="27"/>
      <c r="I22" s="27"/>
      <c r="J22" s="119"/>
      <c r="K22" s="26" t="s">
        <v>42</v>
      </c>
      <c r="L22" s="32"/>
      <c r="M22" s="32"/>
      <c r="N22" s="32"/>
      <c r="O22" s="32"/>
      <c r="P22" s="32"/>
      <c r="R22" s="5" t="s">
        <v>580</v>
      </c>
      <c r="S22" s="13">
        <v>-8.3000000000000004E-2</v>
      </c>
      <c r="T22" s="13" t="s">
        <v>100</v>
      </c>
      <c r="U22" s="13" t="s">
        <v>28</v>
      </c>
      <c r="V22" s="13" t="s">
        <v>27</v>
      </c>
      <c r="W22" s="13">
        <v>0.998</v>
      </c>
      <c r="X22" s="6" t="s">
        <v>60</v>
      </c>
      <c r="Y22"/>
    </row>
    <row r="23" spans="3:25" ht="18" customHeight="1">
      <c r="D23" s="26" t="s">
        <v>34</v>
      </c>
      <c r="E23" s="32">
        <v>5.68</v>
      </c>
      <c r="F23" s="27"/>
      <c r="G23" s="27"/>
      <c r="H23" s="27"/>
      <c r="I23" s="27"/>
      <c r="J23" s="119"/>
      <c r="K23" s="27"/>
      <c r="L23" s="27">
        <v>19.129100000000001</v>
      </c>
      <c r="M23" s="27">
        <v>19.863199999999999</v>
      </c>
      <c r="N23" s="27">
        <v>23.2331</v>
      </c>
      <c r="O23" s="27">
        <v>22.571200000000001</v>
      </c>
      <c r="P23" s="27">
        <v>20.5383</v>
      </c>
      <c r="R23" s="5" t="s">
        <v>582</v>
      </c>
      <c r="S23" s="13">
        <v>-2.5369999999999999</v>
      </c>
      <c r="T23" s="13" t="s">
        <v>101</v>
      </c>
      <c r="U23" s="13" t="s">
        <v>13</v>
      </c>
      <c r="V23" s="13" t="s">
        <v>11</v>
      </c>
      <c r="W23" s="13" t="s">
        <v>9</v>
      </c>
      <c r="X23" s="6" t="s">
        <v>63</v>
      </c>
      <c r="Y23"/>
    </row>
    <row r="24" spans="3:25" ht="18" customHeight="1">
      <c r="D24" s="26" t="s">
        <v>35</v>
      </c>
      <c r="E24" s="27">
        <f>E21-5.68</f>
        <v>-0.42999999999999794</v>
      </c>
      <c r="F24" s="27">
        <f t="shared" ref="F24:H24" si="5">F21-5.68</f>
        <v>0</v>
      </c>
      <c r="G24" s="27">
        <f t="shared" si="5"/>
        <v>2.9699999999999989</v>
      </c>
      <c r="H24" s="27">
        <f t="shared" si="5"/>
        <v>1.2899999999999991</v>
      </c>
      <c r="I24" s="27">
        <f>I21-5.68</f>
        <v>0.72999999999999865</v>
      </c>
      <c r="J24" s="119"/>
      <c r="K24" s="27"/>
      <c r="L24" s="27">
        <v>20.257300000000001</v>
      </c>
      <c r="M24" s="27">
        <v>20.8154</v>
      </c>
      <c r="N24" s="27">
        <v>23.1722</v>
      </c>
      <c r="O24" s="27">
        <v>21.235199999999999</v>
      </c>
      <c r="P24" s="27">
        <v>20.2163</v>
      </c>
      <c r="R24" s="5" t="s">
        <v>584</v>
      </c>
      <c r="S24" s="13">
        <v>-1.764</v>
      </c>
      <c r="T24" s="13" t="s">
        <v>102</v>
      </c>
      <c r="U24" s="13" t="s">
        <v>13</v>
      </c>
      <c r="V24" s="13" t="s">
        <v>11</v>
      </c>
      <c r="W24" s="13" t="s">
        <v>9</v>
      </c>
      <c r="X24" s="6" t="s">
        <v>65</v>
      </c>
      <c r="Y24"/>
    </row>
    <row r="25" spans="3:25" ht="18" customHeight="1">
      <c r="D25" s="31"/>
      <c r="E25" s="33"/>
      <c r="F25" s="33"/>
      <c r="G25" s="33"/>
      <c r="H25" s="33"/>
      <c r="I25" s="33"/>
      <c r="J25" s="119"/>
      <c r="K25" s="27" t="s">
        <v>43</v>
      </c>
      <c r="L25" s="32">
        <f>AVERAGE(L23:L24)</f>
        <v>19.693200000000001</v>
      </c>
      <c r="M25" s="32">
        <f t="shared" ref="M25:P25" si="6">AVERAGE(M23:M24)</f>
        <v>20.339300000000001</v>
      </c>
      <c r="N25" s="32">
        <f t="shared" si="6"/>
        <v>23.202649999999998</v>
      </c>
      <c r="O25" s="32">
        <f t="shared" si="6"/>
        <v>21.903199999999998</v>
      </c>
      <c r="P25" s="32">
        <f t="shared" si="6"/>
        <v>20.377299999999998</v>
      </c>
      <c r="R25" s="5" t="s">
        <v>586</v>
      </c>
      <c r="S25" s="13">
        <v>-1.095</v>
      </c>
      <c r="T25" s="13" t="s">
        <v>103</v>
      </c>
      <c r="U25" s="13" t="s">
        <v>13</v>
      </c>
      <c r="V25" s="13" t="s">
        <v>26</v>
      </c>
      <c r="W25" s="13">
        <v>3.0000000000000001E-3</v>
      </c>
      <c r="X25" s="6" t="s">
        <v>76</v>
      </c>
      <c r="Y25"/>
    </row>
    <row r="26" spans="3:25" ht="18" customHeight="1">
      <c r="D26" s="26" t="s">
        <v>36</v>
      </c>
      <c r="E26" s="34">
        <f>2^(-E24)</f>
        <v>1.3472335768656882</v>
      </c>
      <c r="F26" s="34">
        <f>2^(-F24)</f>
        <v>1</v>
      </c>
      <c r="G26" s="34">
        <f t="shared" ref="G26:I26" si="7">2^(-G24)</f>
        <v>0.12762651571339928</v>
      </c>
      <c r="H26" s="34">
        <f t="shared" si="7"/>
        <v>0.40895102927889082</v>
      </c>
      <c r="I26" s="34">
        <f t="shared" si="7"/>
        <v>0.60290391384538078</v>
      </c>
      <c r="J26" s="119"/>
      <c r="K26" s="119"/>
      <c r="L26" s="119"/>
      <c r="M26" s="119"/>
      <c r="N26" s="119"/>
      <c r="O26" s="119"/>
      <c r="P26" s="119"/>
      <c r="R26" s="5" t="s">
        <v>588</v>
      </c>
      <c r="S26" s="13">
        <v>-2.4540000000000002</v>
      </c>
      <c r="T26" s="13" t="s">
        <v>104</v>
      </c>
      <c r="U26" s="13" t="s">
        <v>13</v>
      </c>
      <c r="V26" s="13" t="s">
        <v>11</v>
      </c>
      <c r="W26" s="13" t="s">
        <v>9</v>
      </c>
      <c r="X26" s="6" t="s">
        <v>67</v>
      </c>
      <c r="Y26"/>
    </row>
    <row r="27" spans="3:25" ht="18" customHeight="1"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R27" s="5" t="s">
        <v>590</v>
      </c>
      <c r="S27" s="13">
        <v>-1.681</v>
      </c>
      <c r="T27" s="13" t="s">
        <v>105</v>
      </c>
      <c r="U27" s="13" t="s">
        <v>13</v>
      </c>
      <c r="V27" s="13" t="s">
        <v>11</v>
      </c>
      <c r="W27" s="13" t="s">
        <v>9</v>
      </c>
      <c r="X27" s="6" t="s">
        <v>69</v>
      </c>
      <c r="Y27"/>
    </row>
    <row r="28" spans="3:25" ht="18" customHeight="1">
      <c r="C28" s="2" t="s">
        <v>45</v>
      </c>
      <c r="D28" s="27"/>
      <c r="E28" s="28" t="s">
        <v>0</v>
      </c>
      <c r="F28" s="28" t="s">
        <v>37</v>
      </c>
      <c r="G28" s="28" t="s">
        <v>38</v>
      </c>
      <c r="H28" s="28" t="s">
        <v>39</v>
      </c>
      <c r="I28" s="28" t="s">
        <v>40</v>
      </c>
      <c r="J28" s="119"/>
      <c r="K28" s="29" t="s">
        <v>41</v>
      </c>
      <c r="L28" s="30"/>
      <c r="M28" s="30"/>
      <c r="N28" s="30"/>
      <c r="O28" s="30"/>
      <c r="P28" s="30"/>
      <c r="R28" s="5" t="s">
        <v>592</v>
      </c>
      <c r="S28" s="13">
        <v>-1.012</v>
      </c>
      <c r="T28" s="13" t="s">
        <v>106</v>
      </c>
      <c r="U28" s="13" t="s">
        <v>13</v>
      </c>
      <c r="V28" s="13" t="s">
        <v>26</v>
      </c>
      <c r="W28" s="13">
        <v>7.0000000000000001E-3</v>
      </c>
      <c r="X28" s="6" t="s">
        <v>80</v>
      </c>
      <c r="Y28"/>
    </row>
    <row r="29" spans="3:25" ht="18" customHeight="1">
      <c r="D29" s="27"/>
      <c r="E29" s="27"/>
      <c r="F29" s="27"/>
      <c r="G29" s="27"/>
      <c r="H29" s="27"/>
      <c r="I29" s="27"/>
      <c r="J29" s="119"/>
      <c r="K29" s="30"/>
      <c r="L29" s="30">
        <v>14.796099999999999</v>
      </c>
      <c r="M29" s="30">
        <v>15.152100000000001</v>
      </c>
      <c r="N29" s="30">
        <v>15.132400000000001</v>
      </c>
      <c r="O29" s="30">
        <v>14.8233</v>
      </c>
      <c r="P29" s="30">
        <v>15.4316</v>
      </c>
      <c r="R29" s="268" t="s">
        <v>594</v>
      </c>
      <c r="S29" s="13">
        <v>0.77280000000000004</v>
      </c>
      <c r="T29" s="13" t="s">
        <v>107</v>
      </c>
      <c r="U29" s="13" t="s">
        <v>28</v>
      </c>
      <c r="V29" s="13" t="s">
        <v>27</v>
      </c>
      <c r="W29" s="13">
        <v>5.0999999999999997E-2</v>
      </c>
      <c r="X29" s="6" t="s">
        <v>71</v>
      </c>
      <c r="Y29"/>
    </row>
    <row r="30" spans="3:25" ht="18" customHeight="1">
      <c r="D30" s="26" t="s">
        <v>41</v>
      </c>
      <c r="E30" s="32">
        <v>15.01</v>
      </c>
      <c r="F30" s="27">
        <v>14.99</v>
      </c>
      <c r="G30" s="27">
        <v>14.97</v>
      </c>
      <c r="H30" s="27">
        <v>14.86</v>
      </c>
      <c r="I30" s="27">
        <v>14.78</v>
      </c>
      <c r="J30" s="119"/>
      <c r="K30" s="30"/>
      <c r="L30" s="30">
        <v>15.232200000000001</v>
      </c>
      <c r="M30" s="30">
        <v>14.821400000000001</v>
      </c>
      <c r="N30" s="30">
        <v>14.8124</v>
      </c>
      <c r="O30" s="30">
        <v>14.904199999999999</v>
      </c>
      <c r="P30" s="30">
        <v>14.131399999999999</v>
      </c>
      <c r="R30" s="268" t="s">
        <v>596</v>
      </c>
      <c r="S30" s="13">
        <v>1.4419999999999999</v>
      </c>
      <c r="T30" s="13" t="s">
        <v>108</v>
      </c>
      <c r="U30" s="13" t="s">
        <v>13</v>
      </c>
      <c r="V30" s="13" t="s">
        <v>11</v>
      </c>
      <c r="W30" s="13" t="s">
        <v>9</v>
      </c>
      <c r="X30" s="6" t="s">
        <v>84</v>
      </c>
      <c r="Y30"/>
    </row>
    <row r="31" spans="3:25" ht="18" customHeight="1">
      <c r="D31" s="26" t="s">
        <v>42</v>
      </c>
      <c r="E31" s="27">
        <v>20.09</v>
      </c>
      <c r="F31" s="27">
        <v>19.78</v>
      </c>
      <c r="G31" s="27">
        <v>21.88</v>
      </c>
      <c r="H31" s="27">
        <v>21.25</v>
      </c>
      <c r="I31" s="27">
        <v>20.71</v>
      </c>
      <c r="J31" s="119"/>
      <c r="K31" s="30" t="s">
        <v>43</v>
      </c>
      <c r="L31" s="32">
        <f>AVERAGE(L29:L30)</f>
        <v>15.014150000000001</v>
      </c>
      <c r="M31" s="32">
        <f t="shared" ref="M31" si="8">AVERAGE(M29:M30)</f>
        <v>14.986750000000001</v>
      </c>
      <c r="N31" s="32">
        <f t="shared" ref="N31" si="9">AVERAGE(N29:N30)</f>
        <v>14.9724</v>
      </c>
      <c r="O31" s="32">
        <f t="shared" ref="O31" si="10">AVERAGE(O29:O30)</f>
        <v>14.86375</v>
      </c>
      <c r="P31" s="32">
        <f t="shared" ref="P31" si="11">AVERAGE(P29:P30)</f>
        <v>14.781499999999999</v>
      </c>
      <c r="R31" s="269" t="s">
        <v>598</v>
      </c>
      <c r="S31" s="37">
        <v>0.66959999999999997</v>
      </c>
      <c r="T31" s="37" t="s">
        <v>109</v>
      </c>
      <c r="U31" s="37" t="s">
        <v>28</v>
      </c>
      <c r="V31" s="37" t="s">
        <v>27</v>
      </c>
      <c r="W31" s="37">
        <v>0.111</v>
      </c>
      <c r="X31" s="8" t="s">
        <v>88</v>
      </c>
      <c r="Y31"/>
    </row>
    <row r="32" spans="3:25" ht="18" customHeight="1">
      <c r="D32" s="31"/>
      <c r="E32" s="27"/>
      <c r="F32" s="27"/>
      <c r="G32" s="27"/>
      <c r="H32" s="27"/>
      <c r="I32" s="27"/>
      <c r="J32" s="119"/>
      <c r="K32" s="122"/>
      <c r="L32" s="122"/>
      <c r="M32" s="122"/>
      <c r="N32" s="122"/>
      <c r="O32" s="122"/>
      <c r="P32" s="122"/>
    </row>
    <row r="33" spans="3:25" ht="18" customHeight="1">
      <c r="D33" s="26" t="s">
        <v>33</v>
      </c>
      <c r="E33" s="32">
        <f>E31-E30</f>
        <v>5.08</v>
      </c>
      <c r="F33" s="32">
        <f t="shared" ref="F33:I33" si="12">F31-F30</f>
        <v>4.7900000000000009</v>
      </c>
      <c r="G33" s="32">
        <f t="shared" si="12"/>
        <v>6.9099999999999984</v>
      </c>
      <c r="H33" s="32">
        <f t="shared" si="12"/>
        <v>6.3900000000000006</v>
      </c>
      <c r="I33" s="32">
        <f t="shared" si="12"/>
        <v>5.9300000000000015</v>
      </c>
      <c r="J33" s="119"/>
      <c r="K33" s="29" t="s">
        <v>42</v>
      </c>
      <c r="L33" s="30"/>
      <c r="M33" s="30"/>
      <c r="N33" s="30"/>
      <c r="O33" s="30"/>
      <c r="P33" s="30"/>
    </row>
    <row r="34" spans="3:25" ht="18" customHeight="1">
      <c r="D34" s="31"/>
      <c r="E34" s="27"/>
      <c r="F34" s="27"/>
      <c r="G34" s="27"/>
      <c r="H34" s="27"/>
      <c r="I34" s="27"/>
      <c r="J34" s="119"/>
      <c r="K34" s="30"/>
      <c r="L34" s="30">
        <v>20.018699999999999</v>
      </c>
      <c r="M34" s="30">
        <v>19.539300000000001</v>
      </c>
      <c r="N34" s="30">
        <v>21.754200000000001</v>
      </c>
      <c r="O34" s="30">
        <v>21.192499999999999</v>
      </c>
      <c r="P34" s="30">
        <v>20.397099999999998</v>
      </c>
      <c r="R34" s="274"/>
      <c r="S34" s="274"/>
      <c r="T34" s="274"/>
      <c r="U34" s="275"/>
      <c r="V34" s="149"/>
      <c r="W34" s="149"/>
      <c r="X34" s="149"/>
    </row>
    <row r="35" spans="3:25" ht="18" customHeight="1">
      <c r="D35" s="26" t="s">
        <v>34</v>
      </c>
      <c r="E35" s="32">
        <v>4.79</v>
      </c>
      <c r="F35" s="27"/>
      <c r="G35" s="27"/>
      <c r="H35" s="27"/>
      <c r="I35" s="27"/>
      <c r="J35" s="119"/>
      <c r="K35" s="30"/>
      <c r="L35" s="30">
        <v>20.162199999999999</v>
      </c>
      <c r="M35" s="30">
        <v>20.0151</v>
      </c>
      <c r="N35" s="30">
        <v>22.011800000000001</v>
      </c>
      <c r="O35" s="30">
        <v>21.313600000000001</v>
      </c>
      <c r="P35" s="30">
        <v>21.026399999999999</v>
      </c>
      <c r="R35" s="56"/>
      <c r="S35" s="13"/>
      <c r="T35" s="13"/>
      <c r="U35" s="13"/>
      <c r="V35" s="13"/>
      <c r="W35" s="13"/>
      <c r="X35" s="13"/>
      <c r="Y35"/>
    </row>
    <row r="36" spans="3:25" ht="18" customHeight="1">
      <c r="D36" s="26" t="s">
        <v>35</v>
      </c>
      <c r="E36" s="27">
        <f>E33-4.79</f>
        <v>0.29000000000000004</v>
      </c>
      <c r="F36" s="27">
        <f t="shared" ref="F36:I36" si="13">F33-4.79</f>
        <v>0</v>
      </c>
      <c r="G36" s="27">
        <f t="shared" si="13"/>
        <v>2.1199999999999983</v>
      </c>
      <c r="H36" s="27">
        <f t="shared" si="13"/>
        <v>1.6000000000000005</v>
      </c>
      <c r="I36" s="27">
        <f t="shared" si="13"/>
        <v>1.1400000000000015</v>
      </c>
      <c r="J36" s="119"/>
      <c r="K36" s="30" t="s">
        <v>43</v>
      </c>
      <c r="L36" s="32">
        <f>AVERAGE(L34:L35)</f>
        <v>20.090449999999997</v>
      </c>
      <c r="M36" s="32">
        <f t="shared" ref="M36" si="14">AVERAGE(M34:M35)</f>
        <v>19.777200000000001</v>
      </c>
      <c r="N36" s="32">
        <f t="shared" ref="N36" si="15">AVERAGE(N34:N35)</f>
        <v>21.883000000000003</v>
      </c>
      <c r="O36" s="32">
        <f t="shared" ref="O36" si="16">AVERAGE(O34:O35)</f>
        <v>21.253050000000002</v>
      </c>
      <c r="P36" s="32">
        <f t="shared" ref="P36" si="17">AVERAGE(P34:P35)</f>
        <v>20.711749999999999</v>
      </c>
      <c r="R36" s="56"/>
      <c r="S36" s="13"/>
      <c r="T36" s="13"/>
      <c r="U36" s="13"/>
      <c r="V36" s="13"/>
      <c r="W36" s="13"/>
      <c r="X36" s="13"/>
      <c r="Y36"/>
    </row>
    <row r="37" spans="3:25" ht="18" customHeight="1">
      <c r="D37" s="31"/>
      <c r="E37" s="35"/>
      <c r="F37" s="35"/>
      <c r="G37" s="35"/>
      <c r="H37" s="35"/>
      <c r="I37" s="35"/>
      <c r="J37" s="119"/>
      <c r="K37" s="119"/>
      <c r="L37" s="119"/>
      <c r="M37" s="119"/>
      <c r="N37" s="119"/>
      <c r="O37" s="119"/>
      <c r="P37" s="119"/>
      <c r="R37" s="56"/>
      <c r="S37" s="13"/>
      <c r="T37" s="13"/>
      <c r="U37" s="13"/>
      <c r="V37" s="13"/>
      <c r="W37" s="13"/>
      <c r="X37" s="13"/>
      <c r="Y37"/>
    </row>
    <row r="38" spans="3:25" ht="18" customHeight="1">
      <c r="D38" s="26" t="s">
        <v>36</v>
      </c>
      <c r="E38" s="34">
        <f>2^(-E36)</f>
        <v>0.81790205855778109</v>
      </c>
      <c r="F38" s="34">
        <f t="shared" ref="F38:I38" si="18">2^(-F36)</f>
        <v>1</v>
      </c>
      <c r="G38" s="34">
        <f t="shared" si="18"/>
        <v>0.23004691265621907</v>
      </c>
      <c r="H38" s="34">
        <f t="shared" si="18"/>
        <v>0.32987697769322344</v>
      </c>
      <c r="I38" s="34">
        <f t="shared" si="18"/>
        <v>0.45375957765857999</v>
      </c>
      <c r="J38" s="119"/>
      <c r="K38" s="119"/>
      <c r="L38" s="119"/>
      <c r="M38" s="119"/>
      <c r="N38" s="119"/>
      <c r="O38" s="119"/>
      <c r="P38" s="119"/>
      <c r="R38" s="56"/>
      <c r="S38" s="13"/>
      <c r="T38" s="13"/>
      <c r="U38" s="13"/>
      <c r="V38" s="13"/>
      <c r="W38" s="13"/>
      <c r="X38" s="13"/>
      <c r="Y38"/>
    </row>
    <row r="39" spans="3:25" ht="18" customHeight="1"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R39" s="56"/>
      <c r="S39" s="13"/>
      <c r="T39" s="13"/>
      <c r="U39" s="13"/>
      <c r="V39" s="13"/>
      <c r="W39" s="13"/>
      <c r="X39" s="13"/>
      <c r="Y39"/>
    </row>
    <row r="40" spans="3:25" ht="18" customHeight="1">
      <c r="C40" s="2" t="s">
        <v>46</v>
      </c>
      <c r="D40" s="27"/>
      <c r="E40" s="28" t="s">
        <v>0</v>
      </c>
      <c r="F40" s="28" t="s">
        <v>37</v>
      </c>
      <c r="G40" s="28" t="s">
        <v>38</v>
      </c>
      <c r="H40" s="28" t="s">
        <v>39</v>
      </c>
      <c r="I40" s="28" t="s">
        <v>40</v>
      </c>
      <c r="J40" s="119"/>
      <c r="K40" s="29" t="s">
        <v>41</v>
      </c>
      <c r="L40" s="30"/>
      <c r="M40" s="30"/>
      <c r="N40" s="30"/>
      <c r="O40" s="30"/>
      <c r="P40" s="30"/>
      <c r="R40" s="56"/>
      <c r="S40" s="13"/>
      <c r="T40" s="13"/>
      <c r="U40" s="13"/>
      <c r="V40" s="13"/>
      <c r="W40" s="13"/>
      <c r="X40" s="13"/>
      <c r="Y40"/>
    </row>
    <row r="41" spans="3:25" ht="18" customHeight="1">
      <c r="D41" s="27"/>
      <c r="E41" s="27"/>
      <c r="F41" s="27"/>
      <c r="G41" s="27"/>
      <c r="H41" s="27"/>
      <c r="I41" s="27"/>
      <c r="J41" s="119"/>
      <c r="K41" s="30"/>
      <c r="L41" s="30">
        <v>12.9076</v>
      </c>
      <c r="M41" s="30">
        <v>13.529199999999999</v>
      </c>
      <c r="N41" s="30">
        <v>12.4815</v>
      </c>
      <c r="O41" s="30">
        <v>12.183400000000001</v>
      </c>
      <c r="P41" s="30">
        <v>13.3208</v>
      </c>
      <c r="R41" s="56"/>
      <c r="S41" s="13"/>
      <c r="T41" s="13"/>
      <c r="U41" s="13"/>
      <c r="V41" s="13"/>
      <c r="W41" s="13"/>
      <c r="X41" s="13"/>
      <c r="Y41"/>
    </row>
    <row r="42" spans="3:25" ht="18" customHeight="1">
      <c r="D42" s="26" t="s">
        <v>41</v>
      </c>
      <c r="E42" s="32">
        <v>12.61</v>
      </c>
      <c r="F42" s="27">
        <v>12.87</v>
      </c>
      <c r="G42" s="27">
        <v>12.7</v>
      </c>
      <c r="H42" s="27">
        <v>12.56</v>
      </c>
      <c r="I42" s="27">
        <v>12.81</v>
      </c>
      <c r="J42" s="119"/>
      <c r="K42" s="30"/>
      <c r="L42" s="30">
        <v>12.321899999999999</v>
      </c>
      <c r="M42" s="30">
        <v>12.2134</v>
      </c>
      <c r="N42" s="30">
        <v>12.923400000000001</v>
      </c>
      <c r="O42" s="30">
        <v>12.942500000000001</v>
      </c>
      <c r="P42" s="30">
        <v>12.301500000000001</v>
      </c>
      <c r="R42" s="56"/>
      <c r="S42" s="13"/>
      <c r="T42" s="13"/>
      <c r="U42" s="13"/>
      <c r="V42" s="13"/>
      <c r="W42" s="13"/>
      <c r="X42" s="13"/>
      <c r="Y42"/>
    </row>
    <row r="43" spans="3:25" ht="18" customHeight="1">
      <c r="D43" s="26" t="s">
        <v>42</v>
      </c>
      <c r="E43" s="27">
        <v>17.55</v>
      </c>
      <c r="F43" s="27">
        <v>17.79</v>
      </c>
      <c r="G43" s="27">
        <v>19.14</v>
      </c>
      <c r="H43" s="27">
        <v>19.98</v>
      </c>
      <c r="I43" s="27">
        <v>18.600000000000001</v>
      </c>
      <c r="J43" s="119"/>
      <c r="K43" s="30" t="s">
        <v>43</v>
      </c>
      <c r="L43" s="32">
        <f>AVERAGE(L41:L42)</f>
        <v>12.614750000000001</v>
      </c>
      <c r="M43" s="32">
        <f t="shared" ref="M43" si="19">AVERAGE(M41:M42)</f>
        <v>12.8713</v>
      </c>
      <c r="N43" s="32">
        <f t="shared" ref="N43" si="20">AVERAGE(N41:N42)</f>
        <v>12.702450000000001</v>
      </c>
      <c r="O43" s="32">
        <f t="shared" ref="O43" si="21">AVERAGE(O41:O42)</f>
        <v>12.562950000000001</v>
      </c>
      <c r="P43" s="32">
        <f t="shared" ref="P43" si="22">AVERAGE(P41:P42)</f>
        <v>12.811150000000001</v>
      </c>
      <c r="R43" s="56"/>
      <c r="S43" s="13"/>
      <c r="T43" s="13"/>
      <c r="U43" s="13"/>
      <c r="V43" s="13"/>
      <c r="W43" s="13"/>
      <c r="X43" s="13"/>
      <c r="Y43"/>
    </row>
    <row r="44" spans="3:25" ht="18" customHeight="1">
      <c r="D44" s="31"/>
      <c r="E44" s="27"/>
      <c r="F44" s="27"/>
      <c r="G44" s="27"/>
      <c r="H44" s="27"/>
      <c r="I44" s="27"/>
      <c r="J44" s="119"/>
      <c r="K44" s="122"/>
      <c r="L44" s="122"/>
      <c r="M44" s="122"/>
      <c r="N44" s="122"/>
      <c r="O44" s="122"/>
      <c r="P44" s="122"/>
      <c r="R44" s="56"/>
      <c r="S44" s="13"/>
      <c r="T44" s="13"/>
      <c r="U44" s="13"/>
      <c r="V44" s="13"/>
      <c r="W44" s="13"/>
      <c r="X44" s="13"/>
      <c r="Y44"/>
    </row>
    <row r="45" spans="3:25" ht="18" customHeight="1">
      <c r="D45" s="26" t="s">
        <v>33</v>
      </c>
      <c r="E45" s="32">
        <f>E43-E42</f>
        <v>4.9400000000000013</v>
      </c>
      <c r="F45" s="32">
        <f t="shared" ref="F45:I45" si="23">F43-F42</f>
        <v>4.92</v>
      </c>
      <c r="G45" s="32">
        <f t="shared" si="23"/>
        <v>6.4400000000000013</v>
      </c>
      <c r="H45" s="32">
        <f t="shared" si="23"/>
        <v>7.42</v>
      </c>
      <c r="I45" s="32">
        <f t="shared" si="23"/>
        <v>5.7900000000000009</v>
      </c>
      <c r="J45" s="119"/>
      <c r="K45" s="29" t="s">
        <v>42</v>
      </c>
      <c r="L45" s="30"/>
      <c r="M45" s="30"/>
      <c r="N45" s="30"/>
      <c r="O45" s="30"/>
      <c r="P45" s="30"/>
      <c r="R45" s="56"/>
      <c r="S45" s="13"/>
      <c r="T45" s="13"/>
      <c r="U45" s="13"/>
      <c r="V45" s="13"/>
      <c r="W45" s="13"/>
      <c r="X45" s="13"/>
      <c r="Y45"/>
    </row>
    <row r="46" spans="3:25" ht="18" customHeight="1">
      <c r="D46" s="31"/>
      <c r="E46" s="27"/>
      <c r="F46" s="27"/>
      <c r="G46" s="27"/>
      <c r="H46" s="27"/>
      <c r="I46" s="27"/>
      <c r="J46" s="119"/>
      <c r="K46" s="30"/>
      <c r="L46" s="30">
        <v>16.334499999999998</v>
      </c>
      <c r="M46" s="30">
        <v>16.6676</v>
      </c>
      <c r="N46" s="30">
        <v>20.471800000000002</v>
      </c>
      <c r="O46" s="30">
        <v>22.129300000000001</v>
      </c>
      <c r="P46" s="30">
        <v>19.0855</v>
      </c>
      <c r="R46" s="56"/>
      <c r="S46" s="13"/>
      <c r="T46" s="13"/>
      <c r="U46" s="13"/>
      <c r="V46" s="13"/>
      <c r="W46" s="13"/>
      <c r="X46" s="13"/>
      <c r="Y46"/>
    </row>
    <row r="47" spans="3:25" ht="18" customHeight="1">
      <c r="D47" s="26" t="s">
        <v>34</v>
      </c>
      <c r="E47" s="32">
        <v>4.92</v>
      </c>
      <c r="F47" s="27"/>
      <c r="G47" s="27"/>
      <c r="H47" s="27"/>
      <c r="I47" s="27"/>
      <c r="J47" s="119"/>
      <c r="K47" s="30"/>
      <c r="L47" s="30">
        <v>18.7623</v>
      </c>
      <c r="M47" s="30">
        <v>18.915700000000001</v>
      </c>
      <c r="N47" s="30">
        <v>17.801400000000001</v>
      </c>
      <c r="O47" s="30">
        <v>17.831499999999998</v>
      </c>
      <c r="P47" s="30">
        <v>18.107399999999998</v>
      </c>
      <c r="R47" s="276"/>
      <c r="S47" s="13"/>
      <c r="T47" s="13"/>
      <c r="U47" s="13"/>
      <c r="V47" s="13"/>
      <c r="W47" s="13"/>
      <c r="X47" s="13"/>
      <c r="Y47"/>
    </row>
    <row r="48" spans="3:25" ht="18" customHeight="1">
      <c r="D48" s="26" t="s">
        <v>35</v>
      </c>
      <c r="E48" s="35">
        <f>E45-4.92</f>
        <v>2.000000000000135E-2</v>
      </c>
      <c r="F48" s="35">
        <f t="shared" ref="F48:I48" si="24">F45-4.92</f>
        <v>0</v>
      </c>
      <c r="G48" s="35">
        <f t="shared" si="24"/>
        <v>1.5200000000000014</v>
      </c>
      <c r="H48" s="35">
        <f t="shared" si="24"/>
        <v>2.5</v>
      </c>
      <c r="I48" s="35">
        <f t="shared" si="24"/>
        <v>0.87000000000000099</v>
      </c>
      <c r="J48" s="119"/>
      <c r="K48" s="30" t="s">
        <v>43</v>
      </c>
      <c r="L48" s="32">
        <f>AVERAGE(L46:L47)</f>
        <v>17.548400000000001</v>
      </c>
      <c r="M48" s="32">
        <f t="shared" ref="M48" si="25">AVERAGE(M46:M47)</f>
        <v>17.791650000000001</v>
      </c>
      <c r="N48" s="32">
        <f t="shared" ref="N48" si="26">AVERAGE(N46:N47)</f>
        <v>19.136600000000001</v>
      </c>
      <c r="O48" s="32">
        <f t="shared" ref="O48" si="27">AVERAGE(O46:O47)</f>
        <v>19.980399999999999</v>
      </c>
      <c r="P48" s="32">
        <f t="shared" ref="P48" si="28">AVERAGE(P46:P47)</f>
        <v>18.596449999999997</v>
      </c>
      <c r="R48" s="276"/>
      <c r="S48" s="13"/>
      <c r="T48" s="13"/>
      <c r="U48" s="13"/>
      <c r="V48" s="13"/>
      <c r="W48" s="13"/>
      <c r="X48" s="13"/>
      <c r="Y48"/>
    </row>
    <row r="49" spans="3:25" ht="18" customHeight="1">
      <c r="D49" s="31"/>
      <c r="E49" s="35"/>
      <c r="F49" s="35"/>
      <c r="G49" s="35"/>
      <c r="H49" s="35"/>
      <c r="I49" s="35"/>
      <c r="J49" s="119"/>
      <c r="K49" s="119"/>
      <c r="L49" s="119"/>
      <c r="M49" s="119"/>
      <c r="N49" s="119"/>
      <c r="O49" s="119"/>
      <c r="P49" s="119"/>
      <c r="R49" s="276"/>
      <c r="S49" s="13"/>
      <c r="T49" s="13"/>
      <c r="U49" s="13"/>
      <c r="V49" s="13"/>
      <c r="W49" s="13"/>
      <c r="X49" s="13"/>
      <c r="Y49"/>
    </row>
    <row r="50" spans="3:25" ht="18" customHeight="1">
      <c r="D50" s="26" t="s">
        <v>36</v>
      </c>
      <c r="E50" s="34">
        <f>2^(-E48)</f>
        <v>0.98623270449335831</v>
      </c>
      <c r="F50" s="34">
        <f t="shared" ref="F50:I50" si="29">2^(-F48)</f>
        <v>1</v>
      </c>
      <c r="G50" s="34">
        <f>2^(-G48)</f>
        <v>0.34868591658760106</v>
      </c>
      <c r="H50" s="34">
        <f t="shared" si="29"/>
        <v>0.17677669529663687</v>
      </c>
      <c r="I50" s="34">
        <f t="shared" si="29"/>
        <v>0.54714685063036939</v>
      </c>
      <c r="J50" s="119"/>
      <c r="K50" s="119"/>
      <c r="L50" s="119"/>
      <c r="M50" s="119"/>
      <c r="N50" s="119"/>
      <c r="O50" s="119"/>
      <c r="P50" s="119"/>
      <c r="R50" s="271"/>
      <c r="S50" s="1"/>
      <c r="T50" s="1"/>
      <c r="U50" s="1"/>
      <c r="V50" s="1"/>
      <c r="W50" s="1"/>
      <c r="X50" s="1"/>
      <c r="Y50"/>
    </row>
    <row r="51" spans="3:25" ht="18" customHeight="1">
      <c r="D51" s="123"/>
      <c r="E51" s="123"/>
      <c r="F51" s="123"/>
      <c r="G51" s="123"/>
      <c r="H51" s="123"/>
      <c r="I51" s="123"/>
      <c r="J51" s="119"/>
      <c r="K51" s="119"/>
      <c r="L51" s="119"/>
      <c r="M51" s="119"/>
      <c r="N51" s="119"/>
      <c r="O51" s="119"/>
      <c r="P51" s="119"/>
    </row>
    <row r="52" spans="3:25" ht="18" customHeight="1">
      <c r="C52" s="2" t="s">
        <v>47</v>
      </c>
      <c r="D52" s="27"/>
      <c r="E52" s="28" t="s">
        <v>0</v>
      </c>
      <c r="F52" s="28" t="s">
        <v>37</v>
      </c>
      <c r="G52" s="28" t="s">
        <v>38</v>
      </c>
      <c r="H52" s="28" t="s">
        <v>39</v>
      </c>
      <c r="I52" s="28" t="s">
        <v>40</v>
      </c>
      <c r="J52" s="119"/>
      <c r="K52" s="124" t="s">
        <v>41</v>
      </c>
      <c r="L52" s="32"/>
      <c r="M52" s="32"/>
      <c r="N52" s="32"/>
      <c r="O52" s="32"/>
      <c r="P52" s="32"/>
    </row>
    <row r="53" spans="3:25" ht="18" customHeight="1">
      <c r="D53" s="27"/>
      <c r="E53" s="27"/>
      <c r="F53" s="27"/>
      <c r="G53" s="27"/>
      <c r="H53" s="27"/>
      <c r="I53" s="27"/>
      <c r="J53" s="119"/>
      <c r="K53" s="32"/>
      <c r="L53" s="32">
        <v>14.905800000000001</v>
      </c>
      <c r="M53" s="32">
        <v>14.1806</v>
      </c>
      <c r="N53" s="32">
        <v>14.284800000000001</v>
      </c>
      <c r="O53" s="32">
        <v>15.008900000000001</v>
      </c>
      <c r="P53" s="32">
        <v>13.9377</v>
      </c>
    </row>
    <row r="54" spans="3:25" ht="18" customHeight="1">
      <c r="D54" s="26" t="s">
        <v>41</v>
      </c>
      <c r="E54" s="32">
        <v>14.11</v>
      </c>
      <c r="F54" s="27">
        <v>14.23</v>
      </c>
      <c r="G54" s="27">
        <v>14.27</v>
      </c>
      <c r="H54" s="27">
        <v>14.67</v>
      </c>
      <c r="I54" s="27">
        <v>14.13</v>
      </c>
      <c r="J54" s="119"/>
      <c r="K54" s="32"/>
      <c r="L54" s="32">
        <v>13.3222</v>
      </c>
      <c r="M54" s="32">
        <v>14.2813</v>
      </c>
      <c r="N54" s="32">
        <v>14.263199999999999</v>
      </c>
      <c r="O54" s="32">
        <v>14.324400000000001</v>
      </c>
      <c r="P54" s="32">
        <v>14.3157</v>
      </c>
    </row>
    <row r="55" spans="3:25" ht="18" customHeight="1">
      <c r="D55" s="26" t="s">
        <v>42</v>
      </c>
      <c r="E55" s="27">
        <v>19.690000000000001</v>
      </c>
      <c r="F55" s="27">
        <v>19.8</v>
      </c>
      <c r="G55" s="27">
        <v>22.74</v>
      </c>
      <c r="H55" s="27">
        <v>21.34</v>
      </c>
      <c r="I55" s="27">
        <v>21.02</v>
      </c>
      <c r="J55" s="119"/>
      <c r="K55" s="32" t="s">
        <v>43</v>
      </c>
      <c r="L55" s="32">
        <f>AVERAGE(L53:L54)</f>
        <v>14.114000000000001</v>
      </c>
      <c r="M55" s="32">
        <f t="shared" ref="M55" si="30">AVERAGE(M53:M54)</f>
        <v>14.23095</v>
      </c>
      <c r="N55" s="32">
        <f t="shared" ref="N55" si="31">AVERAGE(N53:N54)</f>
        <v>14.274000000000001</v>
      </c>
      <c r="O55" s="32">
        <f t="shared" ref="O55" si="32">AVERAGE(O53:O54)</f>
        <v>14.666650000000001</v>
      </c>
      <c r="P55" s="32">
        <f t="shared" ref="P55" si="33">AVERAGE(P53:P54)</f>
        <v>14.1267</v>
      </c>
    </row>
    <row r="56" spans="3:25" ht="18" customHeight="1">
      <c r="D56" s="31"/>
      <c r="E56" s="27"/>
      <c r="F56" s="27"/>
      <c r="G56" s="27"/>
      <c r="H56" s="27"/>
      <c r="I56" s="27"/>
      <c r="J56" s="119"/>
      <c r="K56" s="119"/>
      <c r="L56" s="119"/>
      <c r="M56" s="119"/>
      <c r="N56" s="119"/>
      <c r="O56" s="119"/>
      <c r="P56" s="119"/>
    </row>
    <row r="57" spans="3:25" ht="18" customHeight="1">
      <c r="D57" s="26" t="s">
        <v>33</v>
      </c>
      <c r="E57" s="32">
        <f>E55-E54</f>
        <v>5.5800000000000018</v>
      </c>
      <c r="F57" s="32">
        <f t="shared" ref="F57:I57" si="34">F55-F54</f>
        <v>5.57</v>
      </c>
      <c r="G57" s="32">
        <f t="shared" si="34"/>
        <v>8.4699999999999989</v>
      </c>
      <c r="H57" s="32">
        <f t="shared" si="34"/>
        <v>6.67</v>
      </c>
      <c r="I57" s="32">
        <f t="shared" si="34"/>
        <v>6.8899999999999988</v>
      </c>
      <c r="J57" s="119"/>
      <c r="K57" s="124" t="s">
        <v>42</v>
      </c>
      <c r="L57" s="32"/>
      <c r="M57" s="32"/>
      <c r="N57" s="32"/>
      <c r="O57" s="32"/>
      <c r="P57" s="32"/>
    </row>
    <row r="58" spans="3:25" ht="18" customHeight="1">
      <c r="D58" s="31"/>
      <c r="E58" s="27"/>
      <c r="F58" s="27"/>
      <c r="G58" s="27"/>
      <c r="H58" s="27"/>
      <c r="I58" s="27"/>
      <c r="J58" s="119"/>
      <c r="K58" s="32"/>
      <c r="L58" s="125">
        <v>19.3005</v>
      </c>
      <c r="M58" s="125">
        <v>20.4955</v>
      </c>
      <c r="N58" s="125">
        <v>21.8492</v>
      </c>
      <c r="O58" s="125">
        <v>21.683900000000001</v>
      </c>
      <c r="P58" s="125">
        <v>20.594200000000001</v>
      </c>
    </row>
    <row r="59" spans="3:25" ht="18" customHeight="1">
      <c r="D59" s="26" t="s">
        <v>34</v>
      </c>
      <c r="E59" s="32">
        <v>5.57</v>
      </c>
      <c r="F59" s="27"/>
      <c r="G59" s="27"/>
      <c r="H59" s="27"/>
      <c r="I59" s="27"/>
      <c r="J59" s="119"/>
      <c r="K59" s="32"/>
      <c r="L59" s="125">
        <v>20.071100000000001</v>
      </c>
      <c r="M59" s="125">
        <v>19.104500000000002</v>
      </c>
      <c r="N59" s="125">
        <v>23.6311</v>
      </c>
      <c r="O59" s="125">
        <v>20.996099999999998</v>
      </c>
      <c r="P59" s="125">
        <v>21.4467</v>
      </c>
    </row>
    <row r="60" spans="3:25" ht="18" customHeight="1">
      <c r="D60" s="26" t="s">
        <v>35</v>
      </c>
      <c r="E60" s="27">
        <f>E57-5.57</f>
        <v>1.0000000000001563E-2</v>
      </c>
      <c r="F60" s="27">
        <f t="shared" ref="F60:H60" si="35">F57-5.57</f>
        <v>0</v>
      </c>
      <c r="G60" s="27">
        <f t="shared" si="35"/>
        <v>2.8999999999999986</v>
      </c>
      <c r="H60" s="27">
        <f t="shared" si="35"/>
        <v>1.0999999999999996</v>
      </c>
      <c r="I60" s="27">
        <f>I57-5.57</f>
        <v>1.3199999999999985</v>
      </c>
      <c r="J60" s="119"/>
      <c r="K60" s="32" t="s">
        <v>43</v>
      </c>
      <c r="L60" s="32">
        <f>AVERAGE(L58:L59)</f>
        <v>19.6858</v>
      </c>
      <c r="M60" s="32">
        <f t="shared" ref="M60:P60" si="36">AVERAGE(M58:M59)</f>
        <v>19.8</v>
      </c>
      <c r="N60" s="32">
        <f t="shared" si="36"/>
        <v>22.74015</v>
      </c>
      <c r="O60" s="32">
        <f t="shared" si="36"/>
        <v>21.34</v>
      </c>
      <c r="P60" s="32">
        <f t="shared" si="36"/>
        <v>21.02045</v>
      </c>
    </row>
    <row r="61" spans="3:25" ht="18" customHeight="1">
      <c r="D61" s="31"/>
      <c r="E61" s="33"/>
      <c r="F61" s="33"/>
      <c r="G61" s="33"/>
      <c r="H61" s="33"/>
      <c r="I61" s="33"/>
      <c r="J61" s="119"/>
      <c r="K61" s="119"/>
      <c r="L61" s="119"/>
      <c r="M61" s="119"/>
      <c r="N61" s="119"/>
      <c r="O61" s="119"/>
      <c r="P61" s="119"/>
    </row>
    <row r="62" spans="3:25" ht="18" customHeight="1">
      <c r="D62" s="26" t="s">
        <v>36</v>
      </c>
      <c r="E62" s="34">
        <f>2^(-E60)</f>
        <v>0.99309249543703471</v>
      </c>
      <c r="F62" s="34">
        <f t="shared" ref="F62:I62" si="37">2^(-F60)</f>
        <v>1</v>
      </c>
      <c r="G62" s="34">
        <f t="shared" si="37"/>
        <v>0.13397168281703678</v>
      </c>
      <c r="H62" s="34">
        <f t="shared" si="37"/>
        <v>0.46651649576840382</v>
      </c>
      <c r="I62" s="34">
        <f t="shared" si="37"/>
        <v>0.4005349387948115</v>
      </c>
      <c r="J62" s="119"/>
      <c r="K62" s="119"/>
      <c r="L62" s="119"/>
      <c r="M62" s="119"/>
      <c r="N62" s="119"/>
      <c r="O62" s="119"/>
      <c r="P62" s="119"/>
    </row>
    <row r="63" spans="3:25" ht="18" customHeight="1">
      <c r="D63" s="123"/>
      <c r="E63" s="123"/>
      <c r="F63" s="123"/>
      <c r="G63" s="123"/>
      <c r="H63" s="123"/>
      <c r="I63" s="123"/>
      <c r="J63" s="119"/>
      <c r="K63" s="119"/>
      <c r="L63" s="119"/>
      <c r="M63" s="119"/>
      <c r="N63" s="119"/>
      <c r="O63" s="119"/>
      <c r="P63" s="119"/>
    </row>
    <row r="64" spans="3:25" ht="18" customHeight="1">
      <c r="D64" s="123"/>
      <c r="E64" s="123"/>
      <c r="F64" s="123"/>
      <c r="G64" s="123"/>
      <c r="H64" s="123"/>
      <c r="I64" s="123"/>
      <c r="J64" s="119"/>
      <c r="K64" s="119"/>
      <c r="L64" s="119"/>
      <c r="M64" s="119"/>
      <c r="N64" s="119"/>
      <c r="O64" s="119"/>
      <c r="P64" s="119"/>
    </row>
    <row r="65" spans="2:18" ht="18" customHeight="1">
      <c r="C65" s="36" t="s">
        <v>48</v>
      </c>
      <c r="D65" s="27"/>
      <c r="E65" s="28" t="s">
        <v>0</v>
      </c>
      <c r="F65" s="28" t="s">
        <v>37</v>
      </c>
      <c r="G65" s="28" t="s">
        <v>38</v>
      </c>
      <c r="H65" s="28" t="s">
        <v>39</v>
      </c>
      <c r="I65" s="28" t="s">
        <v>40</v>
      </c>
      <c r="J65" s="119"/>
      <c r="K65" s="29" t="s">
        <v>41</v>
      </c>
      <c r="L65" s="30"/>
      <c r="M65" s="30"/>
      <c r="N65" s="30"/>
      <c r="O65" s="30"/>
      <c r="P65" s="30"/>
    </row>
    <row r="66" spans="2:18" ht="18" customHeight="1">
      <c r="D66" s="27"/>
      <c r="E66" s="27"/>
      <c r="F66" s="27"/>
      <c r="G66" s="27"/>
      <c r="H66" s="27"/>
      <c r="I66" s="27"/>
      <c r="J66" s="119"/>
      <c r="K66" s="30"/>
      <c r="L66" s="30">
        <v>15.7552</v>
      </c>
      <c r="M66" s="30">
        <v>15.390700000000001</v>
      </c>
      <c r="N66" s="30">
        <v>16.616299999999999</v>
      </c>
      <c r="O66" s="30">
        <v>16.007400000000001</v>
      </c>
      <c r="P66" s="30">
        <v>15.241099999999999</v>
      </c>
    </row>
    <row r="67" spans="2:18" ht="18" customHeight="1">
      <c r="D67" s="26" t="s">
        <v>41</v>
      </c>
      <c r="E67" s="25">
        <v>16.21</v>
      </c>
      <c r="F67" s="27">
        <v>16.13</v>
      </c>
      <c r="G67" s="27">
        <v>16.97</v>
      </c>
      <c r="H67" s="27">
        <v>16</v>
      </c>
      <c r="I67" s="27">
        <v>15.28</v>
      </c>
      <c r="J67" s="119"/>
      <c r="K67" s="30"/>
      <c r="L67" s="30">
        <v>16.6737</v>
      </c>
      <c r="M67" s="30">
        <v>16.8735</v>
      </c>
      <c r="N67" s="30">
        <v>17.332599999999999</v>
      </c>
      <c r="O67" s="30">
        <v>15.9872</v>
      </c>
      <c r="P67" s="30">
        <v>15.3217</v>
      </c>
    </row>
    <row r="68" spans="2:18" ht="18" customHeight="1">
      <c r="D68" s="26" t="s">
        <v>42</v>
      </c>
      <c r="E68" s="32">
        <v>21.23</v>
      </c>
      <c r="F68" s="27">
        <v>21.45</v>
      </c>
      <c r="G68" s="27">
        <v>24.97</v>
      </c>
      <c r="H68" s="27">
        <v>23.22</v>
      </c>
      <c r="I68" s="27">
        <v>21.6</v>
      </c>
      <c r="J68" s="119"/>
      <c r="K68" s="30" t="s">
        <v>43</v>
      </c>
      <c r="L68" s="32">
        <f>AVERAGE(L66:L67)</f>
        <v>16.214449999999999</v>
      </c>
      <c r="M68" s="32">
        <f t="shared" ref="M68" si="38">AVERAGE(M66:M67)</f>
        <v>16.132100000000001</v>
      </c>
      <c r="N68" s="32">
        <f t="shared" ref="N68" si="39">AVERAGE(N66:N67)</f>
        <v>16.974449999999997</v>
      </c>
      <c r="O68" s="32">
        <f>AVERAGE(O66:O67)</f>
        <v>15.997299999999999</v>
      </c>
      <c r="P68" s="32">
        <f t="shared" ref="P68" si="40">AVERAGE(P66:P67)</f>
        <v>15.2814</v>
      </c>
    </row>
    <row r="69" spans="2:18" ht="18" customHeight="1">
      <c r="D69" s="31"/>
      <c r="E69" s="27"/>
      <c r="F69" s="27"/>
      <c r="G69" s="27"/>
      <c r="H69" s="27"/>
      <c r="I69" s="27"/>
      <c r="J69" s="119"/>
      <c r="K69" s="122"/>
      <c r="L69" s="122"/>
      <c r="M69" s="122"/>
      <c r="N69" s="122"/>
      <c r="O69" s="122"/>
      <c r="P69" s="122"/>
    </row>
    <row r="70" spans="2:18" ht="18" customHeight="1">
      <c r="D70" s="26" t="s">
        <v>33</v>
      </c>
      <c r="E70" s="32">
        <f>E68-E67</f>
        <v>5.0199999999999996</v>
      </c>
      <c r="F70" s="32">
        <f t="shared" ref="F70:I70" si="41">F68-F67</f>
        <v>5.32</v>
      </c>
      <c r="G70" s="32">
        <f t="shared" si="41"/>
        <v>8</v>
      </c>
      <c r="H70" s="32">
        <f t="shared" si="41"/>
        <v>7.2199999999999989</v>
      </c>
      <c r="I70" s="32">
        <f t="shared" si="41"/>
        <v>6.3200000000000021</v>
      </c>
      <c r="J70" s="119"/>
      <c r="K70" s="29" t="s">
        <v>42</v>
      </c>
      <c r="L70" s="30"/>
      <c r="M70" s="30"/>
      <c r="N70" s="30"/>
      <c r="O70" s="30"/>
      <c r="P70" s="30"/>
    </row>
    <row r="71" spans="2:18" ht="18" customHeight="1">
      <c r="D71" s="31"/>
      <c r="E71" s="27"/>
      <c r="F71" s="27"/>
      <c r="G71" s="27"/>
      <c r="H71" s="27"/>
      <c r="I71" s="27"/>
      <c r="J71" s="119"/>
      <c r="K71" s="30"/>
      <c r="L71" s="118">
        <v>21.341899999999999</v>
      </c>
      <c r="M71" s="118">
        <v>21.884499999999999</v>
      </c>
      <c r="N71" s="118">
        <v>25.027799999999999</v>
      </c>
      <c r="O71" s="118">
        <v>23.613499999999998</v>
      </c>
      <c r="P71" s="118">
        <v>21.456600000000002</v>
      </c>
    </row>
    <row r="72" spans="2:18" ht="18" customHeight="1">
      <c r="D72" s="26" t="s">
        <v>34</v>
      </c>
      <c r="E72" s="32">
        <v>5.32</v>
      </c>
      <c r="F72" s="27"/>
      <c r="G72" s="27"/>
      <c r="H72" s="27"/>
      <c r="I72" s="27"/>
      <c r="J72" s="119"/>
      <c r="K72" s="30"/>
      <c r="L72" s="118">
        <v>21.127500000000001</v>
      </c>
      <c r="M72" s="118">
        <v>21.019300000000001</v>
      </c>
      <c r="N72" s="118">
        <v>24.921800000000001</v>
      </c>
      <c r="O72" s="118">
        <v>22.8306</v>
      </c>
      <c r="P72" s="118">
        <v>21.741800000000001</v>
      </c>
    </row>
    <row r="73" spans="2:18" ht="18" customHeight="1">
      <c r="D73" s="26" t="s">
        <v>35</v>
      </c>
      <c r="E73" s="35">
        <f>E70-5.32</f>
        <v>-0.30000000000000071</v>
      </c>
      <c r="F73" s="35">
        <f t="shared" ref="F73:I73" si="42">F70-5.32</f>
        <v>0</v>
      </c>
      <c r="G73" s="35">
        <f>G70-5.32</f>
        <v>2.6799999999999997</v>
      </c>
      <c r="H73" s="35">
        <f>H70-5.32</f>
        <v>1.8999999999999986</v>
      </c>
      <c r="I73" s="35">
        <f t="shared" si="42"/>
        <v>1.0000000000000018</v>
      </c>
      <c r="J73" s="119"/>
      <c r="K73" s="30" t="s">
        <v>43</v>
      </c>
      <c r="L73" s="32">
        <f>AVERAGE(L71:L72)</f>
        <v>21.2347</v>
      </c>
      <c r="M73" s="32">
        <f t="shared" ref="M73" si="43">AVERAGE(M71:M72)</f>
        <v>21.451900000000002</v>
      </c>
      <c r="N73" s="32">
        <f t="shared" ref="N73" si="44">AVERAGE(N71:N72)</f>
        <v>24.974800000000002</v>
      </c>
      <c r="O73" s="32">
        <f t="shared" ref="O73" si="45">AVERAGE(O71:O72)</f>
        <v>23.222049999999999</v>
      </c>
      <c r="P73" s="32">
        <f t="shared" ref="P73" si="46">AVERAGE(P71:P72)</f>
        <v>21.599200000000003</v>
      </c>
    </row>
    <row r="74" spans="2:18" ht="18" customHeight="1">
      <c r="D74" s="31"/>
      <c r="E74" s="35"/>
      <c r="F74" s="35"/>
      <c r="G74" s="35"/>
      <c r="H74" s="35"/>
      <c r="I74" s="35"/>
      <c r="J74" s="119"/>
      <c r="K74" s="119"/>
      <c r="L74" s="119"/>
      <c r="M74" s="119"/>
      <c r="N74" s="119"/>
      <c r="O74" s="119"/>
      <c r="P74" s="119"/>
    </row>
    <row r="75" spans="2:18" ht="18" customHeight="1">
      <c r="D75" s="26" t="s">
        <v>36</v>
      </c>
      <c r="E75" s="34">
        <f>2^(-E73)</f>
        <v>1.231144413344917</v>
      </c>
      <c r="F75" s="34">
        <f>2^(-F73)</f>
        <v>1</v>
      </c>
      <c r="G75" s="34">
        <f t="shared" ref="G75:I75" si="47">2^(-G73)</f>
        <v>0.15604131861270151</v>
      </c>
      <c r="H75" s="34">
        <f t="shared" si="47"/>
        <v>0.26794336563407356</v>
      </c>
      <c r="I75" s="34">
        <f t="shared" si="47"/>
        <v>0.49999999999999944</v>
      </c>
      <c r="J75" s="119"/>
      <c r="K75" s="119"/>
      <c r="L75" s="119"/>
      <c r="M75" s="119"/>
      <c r="N75" s="119"/>
      <c r="O75" s="119"/>
      <c r="P75" s="119"/>
    </row>
    <row r="76" spans="2:18" ht="18" customHeight="1">
      <c r="B76" s="130"/>
      <c r="C76" s="264"/>
      <c r="D76" s="123"/>
      <c r="E76" s="120"/>
      <c r="F76" s="120"/>
      <c r="G76" s="120"/>
      <c r="H76" s="120"/>
      <c r="I76" s="120"/>
      <c r="J76" s="119"/>
      <c r="K76" s="119"/>
      <c r="L76" s="119"/>
      <c r="M76" s="119"/>
      <c r="N76" s="119"/>
      <c r="O76" s="119"/>
      <c r="P76" s="119"/>
    </row>
    <row r="77" spans="2:18" ht="18" customHeight="1">
      <c r="B77" s="130"/>
      <c r="C77" s="264"/>
      <c r="D77" s="123"/>
      <c r="E77" s="120"/>
      <c r="F77" s="120"/>
      <c r="G77" s="120"/>
      <c r="H77" s="120"/>
      <c r="I77" s="120"/>
      <c r="J77" s="119"/>
      <c r="K77" s="119"/>
      <c r="L77" s="119"/>
      <c r="M77" s="119"/>
      <c r="N77" s="119"/>
      <c r="O77" s="119"/>
      <c r="P77" s="119"/>
    </row>
    <row r="78" spans="2:18" ht="18" customHeight="1">
      <c r="D78" s="126"/>
      <c r="E78" s="126"/>
      <c r="F78" s="126"/>
      <c r="G78" s="126"/>
      <c r="H78" s="126"/>
      <c r="I78" s="126"/>
      <c r="J78" s="126"/>
      <c r="K78" s="119"/>
      <c r="L78" s="119"/>
      <c r="M78" s="119"/>
      <c r="N78" s="119"/>
      <c r="O78" s="119"/>
      <c r="P78" s="119"/>
    </row>
    <row r="79" spans="2:18" ht="18" customHeight="1">
      <c r="C79" s="530" t="s">
        <v>770</v>
      </c>
      <c r="D79" s="530"/>
      <c r="E79" s="530"/>
      <c r="F79" s="530"/>
      <c r="G79" s="126"/>
      <c r="H79" s="126"/>
      <c r="I79" s="126"/>
      <c r="J79" s="126"/>
      <c r="K79" s="126"/>
      <c r="L79" s="119"/>
      <c r="M79" s="126"/>
      <c r="N79" s="126"/>
      <c r="O79" s="126"/>
      <c r="P79" s="126"/>
    </row>
    <row r="80" spans="2:18" ht="18" customHeight="1">
      <c r="C80" s="267" t="s">
        <v>44</v>
      </c>
      <c r="D80" s="128"/>
      <c r="E80" s="129" t="s">
        <v>0</v>
      </c>
      <c r="F80" s="129" t="s">
        <v>37</v>
      </c>
      <c r="G80" s="129" t="s">
        <v>38</v>
      </c>
      <c r="H80" s="129" t="s">
        <v>39</v>
      </c>
      <c r="I80" s="129" t="s">
        <v>40</v>
      </c>
      <c r="J80" s="126"/>
      <c r="R80"/>
    </row>
    <row r="81" spans="3:18" ht="18" customHeight="1">
      <c r="C81" s="131"/>
      <c r="D81" s="132"/>
      <c r="E81" s="133"/>
      <c r="F81" s="133"/>
      <c r="G81" s="133"/>
      <c r="H81" s="133"/>
      <c r="I81" s="133"/>
      <c r="J81" s="126"/>
      <c r="K81" s="10" t="s">
        <v>51</v>
      </c>
      <c r="L81" s="12">
        <v>10</v>
      </c>
      <c r="M81" s="12"/>
      <c r="N81" s="12"/>
      <c r="O81" s="12"/>
      <c r="P81" s="12"/>
      <c r="Q81" s="11"/>
      <c r="R81"/>
    </row>
    <row r="82" spans="3:18" ht="18" customHeight="1">
      <c r="C82" s="131"/>
      <c r="D82" s="134" t="s">
        <v>49</v>
      </c>
      <c r="E82" s="133">
        <v>71461.224000000002</v>
      </c>
      <c r="F82" s="133">
        <v>77503.457999999999</v>
      </c>
      <c r="G82" s="133">
        <v>80063.659</v>
      </c>
      <c r="H82" s="133">
        <v>85087.144</v>
      </c>
      <c r="I82" s="133">
        <v>89404.266000000003</v>
      </c>
      <c r="J82" s="126"/>
      <c r="K82" s="5" t="s">
        <v>52</v>
      </c>
      <c r="L82" s="13">
        <v>0.05</v>
      </c>
      <c r="M82" s="13"/>
      <c r="N82" s="13"/>
      <c r="O82" s="13"/>
      <c r="P82" s="13"/>
      <c r="Q82" s="6"/>
      <c r="R82"/>
    </row>
    <row r="83" spans="3:18" ht="18" customHeight="1">
      <c r="C83" s="131"/>
      <c r="D83" s="134" t="s">
        <v>42</v>
      </c>
      <c r="E83" s="133">
        <v>23390.794000000002</v>
      </c>
      <c r="F83" s="133">
        <v>19202.522000000001</v>
      </c>
      <c r="G83" s="133">
        <v>9409.2960000000003</v>
      </c>
      <c r="H83" s="133">
        <v>12187.852999999999</v>
      </c>
      <c r="I83" s="133">
        <v>10257.075000000001</v>
      </c>
      <c r="J83" s="126"/>
      <c r="K83" s="5"/>
      <c r="L83" s="13"/>
      <c r="M83" s="13"/>
      <c r="N83" s="13"/>
      <c r="O83" s="13"/>
      <c r="P83" s="13"/>
      <c r="Q83" s="6"/>
      <c r="R83"/>
    </row>
    <row r="84" spans="3:18" ht="18" customHeight="1">
      <c r="C84" s="131"/>
      <c r="D84" s="135"/>
      <c r="J84" s="126"/>
      <c r="K84" s="5" t="s">
        <v>53</v>
      </c>
      <c r="L84" s="13" t="s">
        <v>54</v>
      </c>
      <c r="M84" s="13" t="s">
        <v>55</v>
      </c>
      <c r="N84" s="13" t="s">
        <v>56</v>
      </c>
      <c r="O84" s="13" t="s">
        <v>57</v>
      </c>
      <c r="P84" s="13" t="s">
        <v>58</v>
      </c>
      <c r="Q84" s="6"/>
      <c r="R84"/>
    </row>
    <row r="85" spans="3:18" ht="18" customHeight="1">
      <c r="C85" s="131"/>
      <c r="D85" s="134" t="s">
        <v>98</v>
      </c>
      <c r="E85" s="32">
        <f>E83/E82</f>
        <v>0.3273214855653746</v>
      </c>
      <c r="F85" s="32">
        <f t="shared" ref="F85:I85" si="48">F83/F82</f>
        <v>0.24776342237529583</v>
      </c>
      <c r="G85" s="32">
        <f t="shared" si="48"/>
        <v>0.11752268279420006</v>
      </c>
      <c r="H85" s="32">
        <f t="shared" si="48"/>
        <v>0.1432396532195275</v>
      </c>
      <c r="I85" s="32">
        <f t="shared" si="48"/>
        <v>0.1147269079978801</v>
      </c>
      <c r="J85" s="126"/>
      <c r="K85" s="5" t="s">
        <v>580</v>
      </c>
      <c r="L85" s="13">
        <v>6.6000000000000003E-2</v>
      </c>
      <c r="M85" s="13" t="s">
        <v>581</v>
      </c>
      <c r="N85" s="13" t="s">
        <v>28</v>
      </c>
      <c r="O85" s="13" t="s">
        <v>27</v>
      </c>
      <c r="P85" s="13">
        <v>0.97699999999999998</v>
      </c>
      <c r="Q85" s="6" t="s">
        <v>60</v>
      </c>
      <c r="R85"/>
    </row>
    <row r="86" spans="3:18" ht="18" customHeight="1">
      <c r="C86" s="131"/>
      <c r="D86" s="135"/>
      <c r="E86" s="136"/>
      <c r="F86" s="136"/>
      <c r="G86" s="136"/>
      <c r="H86" s="136"/>
      <c r="I86" s="136"/>
      <c r="J86" s="126"/>
      <c r="K86" s="5" t="s">
        <v>582</v>
      </c>
      <c r="L86" s="13">
        <v>0.47710000000000002</v>
      </c>
      <c r="M86" s="13" t="s">
        <v>583</v>
      </c>
      <c r="N86" s="13" t="s">
        <v>13</v>
      </c>
      <c r="O86" s="13" t="s">
        <v>26</v>
      </c>
      <c r="P86" s="13">
        <v>4.0000000000000001E-3</v>
      </c>
      <c r="Q86" s="6" t="s">
        <v>63</v>
      </c>
      <c r="R86"/>
    </row>
    <row r="87" spans="3:18" ht="18" customHeight="1">
      <c r="C87" s="131"/>
      <c r="D87" s="134" t="s">
        <v>36</v>
      </c>
      <c r="E87" s="339">
        <f>E85/$F$85</f>
        <v>1.3211049574120324</v>
      </c>
      <c r="F87" s="340">
        <f t="shared" ref="F87:I87" si="49">F85/$F$85</f>
        <v>1</v>
      </c>
      <c r="G87" s="340">
        <f t="shared" si="49"/>
        <v>0.4743342728620546</v>
      </c>
      <c r="H87" s="340">
        <f t="shared" si="49"/>
        <v>0.57813075007721459</v>
      </c>
      <c r="I87" s="341">
        <f t="shared" si="49"/>
        <v>0.46305022306359361</v>
      </c>
      <c r="J87" s="126"/>
      <c r="K87" s="5" t="s">
        <v>584</v>
      </c>
      <c r="L87" s="13">
        <v>0.59489999999999998</v>
      </c>
      <c r="M87" s="13" t="s">
        <v>585</v>
      </c>
      <c r="N87" s="13" t="s">
        <v>13</v>
      </c>
      <c r="O87" s="13" t="s">
        <v>11</v>
      </c>
      <c r="P87" s="13" t="s">
        <v>9</v>
      </c>
      <c r="Q87" s="6" t="s">
        <v>65</v>
      </c>
      <c r="R87"/>
    </row>
    <row r="88" spans="3:18" ht="18" customHeight="1">
      <c r="C88" s="131"/>
      <c r="D88" s="126"/>
      <c r="E88" s="126"/>
      <c r="F88" s="126"/>
      <c r="G88" s="126"/>
      <c r="H88" s="126"/>
      <c r="I88" s="126"/>
      <c r="J88" s="126"/>
      <c r="K88" s="5" t="s">
        <v>586</v>
      </c>
      <c r="L88" s="13">
        <v>0.67200000000000004</v>
      </c>
      <c r="M88" s="13" t="s">
        <v>587</v>
      </c>
      <c r="N88" s="13" t="s">
        <v>13</v>
      </c>
      <c r="O88" s="13" t="s">
        <v>11</v>
      </c>
      <c r="P88" s="13" t="s">
        <v>9</v>
      </c>
      <c r="Q88" s="6" t="s">
        <v>76</v>
      </c>
      <c r="R88"/>
    </row>
    <row r="89" spans="3:18" ht="18" customHeight="1">
      <c r="C89" s="267" t="s">
        <v>45</v>
      </c>
      <c r="D89" s="27"/>
      <c r="E89" s="28" t="s">
        <v>0</v>
      </c>
      <c r="F89" s="28" t="s">
        <v>37</v>
      </c>
      <c r="G89" s="28" t="s">
        <v>38</v>
      </c>
      <c r="H89" s="28" t="s">
        <v>39</v>
      </c>
      <c r="I89" s="28" t="s">
        <v>40</v>
      </c>
      <c r="J89" s="126"/>
      <c r="K89" s="5" t="s">
        <v>588</v>
      </c>
      <c r="L89" s="13">
        <v>0.41110000000000002</v>
      </c>
      <c r="M89" s="13" t="s">
        <v>589</v>
      </c>
      <c r="N89" s="13" t="s">
        <v>13</v>
      </c>
      <c r="O89" s="13" t="s">
        <v>30</v>
      </c>
      <c r="P89" s="13">
        <v>1.4999999999999999E-2</v>
      </c>
      <c r="Q89" s="6" t="s">
        <v>67</v>
      </c>
      <c r="R89"/>
    </row>
    <row r="90" spans="3:18" ht="18" customHeight="1">
      <c r="C90" s="131"/>
      <c r="D90" s="27"/>
      <c r="E90" s="27"/>
      <c r="F90" s="27"/>
      <c r="G90" s="27"/>
      <c r="H90" s="27"/>
      <c r="I90" s="27"/>
      <c r="J90" s="126"/>
      <c r="K90" s="5" t="s">
        <v>590</v>
      </c>
      <c r="L90" s="13">
        <v>0.52890000000000004</v>
      </c>
      <c r="M90" s="13" t="s">
        <v>591</v>
      </c>
      <c r="N90" s="13" t="s">
        <v>13</v>
      </c>
      <c r="O90" s="13" t="s">
        <v>26</v>
      </c>
      <c r="P90" s="13">
        <v>1E-3</v>
      </c>
      <c r="Q90" s="6" t="s">
        <v>69</v>
      </c>
      <c r="R90"/>
    </row>
    <row r="91" spans="3:18" ht="18" customHeight="1">
      <c r="C91" s="131"/>
      <c r="D91" s="26" t="s">
        <v>49</v>
      </c>
      <c r="E91" s="25">
        <v>84218.032000000007</v>
      </c>
      <c r="F91" s="27">
        <v>83087.224000000002</v>
      </c>
      <c r="G91" s="27">
        <v>99448.638000000006</v>
      </c>
      <c r="H91" s="27">
        <v>89626.789000000004</v>
      </c>
      <c r="I91" s="27">
        <v>86985.626000000004</v>
      </c>
      <c r="J91" s="126"/>
      <c r="K91" s="5" t="s">
        <v>592</v>
      </c>
      <c r="L91" s="13">
        <v>0.60599999999999998</v>
      </c>
      <c r="M91" s="13" t="s">
        <v>593</v>
      </c>
      <c r="N91" s="13" t="s">
        <v>13</v>
      </c>
      <c r="O91" s="13" t="s">
        <v>11</v>
      </c>
      <c r="P91" s="13" t="s">
        <v>9</v>
      </c>
      <c r="Q91" s="6" t="s">
        <v>80</v>
      </c>
      <c r="R91"/>
    </row>
    <row r="92" spans="3:18" ht="18" customHeight="1">
      <c r="C92" s="131"/>
      <c r="D92" s="26" t="s">
        <v>42</v>
      </c>
      <c r="E92" s="32">
        <v>62770.294999999998</v>
      </c>
      <c r="F92" s="27">
        <v>60706.315999999999</v>
      </c>
      <c r="G92" s="27">
        <v>54086.902000000002</v>
      </c>
      <c r="H92" s="27">
        <v>24472.981</v>
      </c>
      <c r="I92" s="27">
        <v>22877.760999999999</v>
      </c>
      <c r="J92" s="126"/>
      <c r="K92" s="268" t="s">
        <v>594</v>
      </c>
      <c r="L92" s="13">
        <v>0.1178</v>
      </c>
      <c r="M92" s="13" t="s">
        <v>595</v>
      </c>
      <c r="N92" s="13" t="s">
        <v>28</v>
      </c>
      <c r="O92" s="13" t="s">
        <v>27</v>
      </c>
      <c r="P92" s="13">
        <v>0.84199999999999997</v>
      </c>
      <c r="Q92" s="6" t="s">
        <v>71</v>
      </c>
      <c r="R92"/>
    </row>
    <row r="93" spans="3:18" ht="18" customHeight="1">
      <c r="C93" s="131"/>
      <c r="D93" s="31"/>
      <c r="E93" s="27"/>
      <c r="F93" s="27"/>
      <c r="G93" s="27"/>
      <c r="H93" s="27"/>
      <c r="I93" s="27"/>
      <c r="J93" s="126"/>
      <c r="K93" s="268" t="s">
        <v>596</v>
      </c>
      <c r="L93" s="13">
        <v>0.19489999999999999</v>
      </c>
      <c r="M93" s="13" t="s">
        <v>597</v>
      </c>
      <c r="N93" s="13" t="s">
        <v>28</v>
      </c>
      <c r="O93" s="13" t="s">
        <v>27</v>
      </c>
      <c r="P93" s="13">
        <v>0.46</v>
      </c>
      <c r="Q93" s="6" t="s">
        <v>84</v>
      </c>
      <c r="R93"/>
    </row>
    <row r="94" spans="3:18" ht="18" customHeight="1">
      <c r="C94" s="131"/>
      <c r="D94" s="26" t="s">
        <v>98</v>
      </c>
      <c r="E94" s="32">
        <f>E92/E91</f>
        <v>0.7453308217888539</v>
      </c>
      <c r="F94" s="32">
        <f t="shared" ref="F94:I94" si="50">F92/F91</f>
        <v>0.73063358092214026</v>
      </c>
      <c r="G94" s="32">
        <f t="shared" si="50"/>
        <v>0.5438676998271208</v>
      </c>
      <c r="H94" s="32">
        <f t="shared" si="50"/>
        <v>0.27305430968859096</v>
      </c>
      <c r="I94" s="32">
        <f t="shared" si="50"/>
        <v>0.263006223579974</v>
      </c>
      <c r="J94" s="126"/>
      <c r="K94" s="269" t="s">
        <v>598</v>
      </c>
      <c r="L94" s="37">
        <v>7.7079999999999996E-2</v>
      </c>
      <c r="M94" s="37" t="s">
        <v>599</v>
      </c>
      <c r="N94" s="37" t="s">
        <v>28</v>
      </c>
      <c r="O94" s="37" t="s">
        <v>27</v>
      </c>
      <c r="P94" s="37">
        <v>0.96099999999999997</v>
      </c>
      <c r="Q94" s="8" t="s">
        <v>88</v>
      </c>
    </row>
    <row r="95" spans="3:18" ht="18" customHeight="1">
      <c r="C95" s="131"/>
      <c r="D95" s="26" t="s">
        <v>99</v>
      </c>
      <c r="E95" s="35"/>
      <c r="F95" s="35"/>
      <c r="G95" s="35"/>
      <c r="H95" s="35"/>
      <c r="I95" s="35"/>
      <c r="J95" s="126"/>
      <c r="K95" s="126"/>
      <c r="L95" s="119"/>
      <c r="M95" s="126"/>
      <c r="N95" s="126"/>
      <c r="O95" s="126"/>
      <c r="P95" s="126"/>
    </row>
    <row r="96" spans="3:18" ht="18" customHeight="1">
      <c r="C96" s="131"/>
      <c r="D96" s="26" t="s">
        <v>36</v>
      </c>
      <c r="E96" s="339">
        <f>E94/$F$94</f>
        <v>1.0201157478255571</v>
      </c>
      <c r="F96" s="340">
        <f t="shared" ref="F96:I96" si="51">F94/$F$94</f>
        <v>1</v>
      </c>
      <c r="G96" s="340">
        <f t="shared" si="51"/>
        <v>0.74437818631426678</v>
      </c>
      <c r="H96" s="340">
        <f t="shared" si="51"/>
        <v>0.37372263856797583</v>
      </c>
      <c r="I96" s="341">
        <f t="shared" si="51"/>
        <v>0.35997007316311835</v>
      </c>
      <c r="J96" s="126"/>
      <c r="K96" s="126"/>
      <c r="L96" s="119"/>
      <c r="M96" s="126"/>
      <c r="N96" s="126"/>
      <c r="O96" s="126"/>
      <c r="P96" s="126"/>
    </row>
    <row r="97" spans="3:16" ht="18" customHeight="1">
      <c r="C97" s="131"/>
      <c r="D97" s="126"/>
      <c r="E97" s="126"/>
      <c r="F97" s="126"/>
      <c r="G97" s="126"/>
      <c r="H97" s="126"/>
      <c r="I97" s="126"/>
      <c r="J97" s="126"/>
      <c r="K97" s="126"/>
      <c r="L97" s="119"/>
      <c r="M97" s="126"/>
      <c r="N97" s="126"/>
      <c r="O97" s="126"/>
      <c r="P97" s="126"/>
    </row>
    <row r="98" spans="3:16" ht="18" customHeight="1">
      <c r="C98" s="267" t="s">
        <v>46</v>
      </c>
      <c r="D98" s="27"/>
      <c r="E98" s="28" t="s">
        <v>0</v>
      </c>
      <c r="F98" s="28" t="s">
        <v>37</v>
      </c>
      <c r="G98" s="28" t="s">
        <v>38</v>
      </c>
      <c r="H98" s="28" t="s">
        <v>39</v>
      </c>
      <c r="I98" s="28" t="s">
        <v>40</v>
      </c>
      <c r="J98" s="130"/>
      <c r="K98" s="130"/>
      <c r="L98" s="130"/>
      <c r="M98" s="130"/>
    </row>
    <row r="99" spans="3:16" ht="18" customHeight="1">
      <c r="C99" s="131"/>
      <c r="D99" s="27"/>
      <c r="E99" s="27"/>
      <c r="F99" s="27"/>
      <c r="G99" s="27"/>
      <c r="H99" s="27"/>
      <c r="I99" s="27"/>
      <c r="J99" s="130"/>
      <c r="K99" s="240"/>
      <c r="L99" s="240"/>
      <c r="M99" s="240"/>
    </row>
    <row r="100" spans="3:16" ht="18" customHeight="1">
      <c r="C100" s="131"/>
      <c r="D100" s="26" t="s">
        <v>49</v>
      </c>
      <c r="E100" s="25">
        <v>50859.019</v>
      </c>
      <c r="F100" s="27">
        <v>51481.947999999997</v>
      </c>
      <c r="G100" s="27">
        <v>24403.434000000001</v>
      </c>
      <c r="H100" s="27">
        <v>26914.576000000001</v>
      </c>
      <c r="I100" s="27">
        <v>240071.04000000001</v>
      </c>
      <c r="J100" s="130"/>
      <c r="K100" s="130"/>
      <c r="L100" s="130"/>
      <c r="M100" s="130"/>
    </row>
    <row r="101" spans="3:16" ht="18" customHeight="1">
      <c r="C101" s="131"/>
      <c r="D101" s="26" t="s">
        <v>42</v>
      </c>
      <c r="E101" s="32">
        <v>48494.993000000002</v>
      </c>
      <c r="F101" s="27">
        <v>49392.919000000002</v>
      </c>
      <c r="G101" s="27">
        <v>14001.986000000001</v>
      </c>
      <c r="H101" s="27">
        <v>10432.166999999999</v>
      </c>
      <c r="I101" s="27">
        <v>7333.2550000000001</v>
      </c>
      <c r="J101" s="130"/>
      <c r="K101" s="130"/>
      <c r="L101" s="130"/>
      <c r="M101" s="130"/>
    </row>
    <row r="102" spans="3:16" ht="18" customHeight="1">
      <c r="C102" s="131"/>
      <c r="D102" s="31"/>
      <c r="E102" s="27"/>
      <c r="F102" s="27"/>
      <c r="G102" s="27"/>
      <c r="H102" s="27"/>
      <c r="I102" s="27"/>
      <c r="J102" s="130"/>
      <c r="K102" s="130"/>
      <c r="L102" s="130"/>
      <c r="M102" s="130"/>
    </row>
    <row r="103" spans="3:16" ht="18" customHeight="1">
      <c r="C103" s="131"/>
      <c r="D103" s="26" t="s">
        <v>98</v>
      </c>
      <c r="E103" s="32">
        <f>E101/E100</f>
        <v>0.95351805743638118</v>
      </c>
      <c r="F103" s="32">
        <f t="shared" ref="F103:I103" si="52">F101/F100</f>
        <v>0.95942210656053661</v>
      </c>
      <c r="G103" s="32">
        <f t="shared" si="52"/>
        <v>0.57377113401335234</v>
      </c>
      <c r="H103" s="32">
        <f t="shared" si="52"/>
        <v>0.38760287362505724</v>
      </c>
      <c r="I103" s="32">
        <f t="shared" si="52"/>
        <v>3.0546187495168096E-2</v>
      </c>
      <c r="J103" s="130"/>
      <c r="K103" s="130"/>
      <c r="L103" s="130"/>
      <c r="M103" s="130"/>
    </row>
    <row r="104" spans="3:16" ht="18" customHeight="1">
      <c r="C104" s="131"/>
      <c r="D104" s="31"/>
      <c r="E104" s="35"/>
      <c r="F104" s="35"/>
      <c r="G104" s="35"/>
      <c r="H104" s="35"/>
      <c r="I104" s="35"/>
      <c r="J104" s="130"/>
      <c r="K104" s="130"/>
      <c r="L104" s="130"/>
      <c r="M104" s="130"/>
    </row>
    <row r="105" spans="3:16" ht="18" customHeight="1">
      <c r="C105" s="131"/>
      <c r="D105" s="26" t="s">
        <v>36</v>
      </c>
      <c r="E105" s="339">
        <f>E103/$F$103</f>
        <v>0.99384624443841407</v>
      </c>
      <c r="F105" s="340">
        <f t="shared" ref="F105:I105" si="53">F103/$F$103</f>
        <v>1</v>
      </c>
      <c r="G105" s="340">
        <f t="shared" si="53"/>
        <v>0.59803826708796926</v>
      </c>
      <c r="H105" s="340">
        <f t="shared" si="53"/>
        <v>0.40399618788708896</v>
      </c>
      <c r="I105" s="341">
        <f t="shared" si="53"/>
        <v>3.1838110969398148E-2</v>
      </c>
      <c r="J105" s="130"/>
      <c r="K105" s="130"/>
      <c r="L105" s="130"/>
      <c r="M105" s="130"/>
    </row>
    <row r="106" spans="3:16" ht="18" customHeight="1">
      <c r="C106" s="131"/>
      <c r="D106" s="137"/>
      <c r="E106" s="137"/>
      <c r="F106" s="137"/>
      <c r="G106" s="137"/>
      <c r="H106" s="137"/>
      <c r="I106" s="137"/>
      <c r="J106" s="130"/>
      <c r="K106" s="130"/>
      <c r="L106" s="130"/>
      <c r="M106" s="130"/>
    </row>
    <row r="107" spans="3:16" ht="18" customHeight="1">
      <c r="C107" s="267" t="s">
        <v>47</v>
      </c>
      <c r="D107" s="128"/>
      <c r="E107" s="129" t="s">
        <v>0</v>
      </c>
      <c r="F107" s="129" t="s">
        <v>37</v>
      </c>
      <c r="G107" s="129" t="s">
        <v>38</v>
      </c>
      <c r="H107" s="129" t="s">
        <v>39</v>
      </c>
      <c r="I107" s="129" t="s">
        <v>40</v>
      </c>
      <c r="J107" s="130"/>
      <c r="K107" s="130"/>
      <c r="L107" s="130"/>
      <c r="M107" s="130"/>
    </row>
    <row r="108" spans="3:16" ht="18" customHeight="1">
      <c r="C108" s="131"/>
      <c r="D108" s="132"/>
      <c r="E108" s="133"/>
      <c r="F108" s="133"/>
      <c r="G108" s="133"/>
      <c r="H108" s="133"/>
      <c r="I108" s="133"/>
      <c r="J108" s="130"/>
      <c r="K108" s="130"/>
      <c r="L108" s="130"/>
      <c r="M108" s="130"/>
    </row>
    <row r="109" spans="3:16" ht="18" customHeight="1">
      <c r="C109" s="131"/>
      <c r="D109" s="134" t="s">
        <v>49</v>
      </c>
      <c r="E109" s="133">
        <v>53260.930999999997</v>
      </c>
      <c r="F109" s="133">
        <v>35352.576000000001</v>
      </c>
      <c r="G109" s="133">
        <v>43658.082000000002</v>
      </c>
      <c r="H109" s="133">
        <v>56250.366000000002</v>
      </c>
      <c r="I109" s="133">
        <v>61414.671000000002</v>
      </c>
      <c r="J109" s="130"/>
      <c r="K109" s="130"/>
      <c r="L109" s="130"/>
      <c r="M109" s="130"/>
    </row>
    <row r="110" spans="3:16" ht="18" customHeight="1">
      <c r="C110" s="131"/>
      <c r="D110" s="134" t="s">
        <v>42</v>
      </c>
      <c r="E110" s="133">
        <v>53835.010999999999</v>
      </c>
      <c r="F110" s="133">
        <v>51447.182000000001</v>
      </c>
      <c r="G110" s="133">
        <v>40659.061000000002</v>
      </c>
      <c r="H110" s="133">
        <v>41131.182000000001</v>
      </c>
      <c r="I110" s="133">
        <v>32621.253000000001</v>
      </c>
    </row>
    <row r="111" spans="3:16" ht="18" customHeight="1">
      <c r="C111" s="131"/>
      <c r="D111" s="135"/>
      <c r="E111" s="133"/>
      <c r="F111" s="133"/>
      <c r="G111" s="133"/>
      <c r="H111" s="133"/>
      <c r="I111" s="133"/>
    </row>
    <row r="112" spans="3:16" ht="18" customHeight="1">
      <c r="C112" s="131"/>
      <c r="D112" s="134" t="s">
        <v>98</v>
      </c>
      <c r="E112" s="32">
        <f>E110/E109</f>
        <v>1.0107786324651367</v>
      </c>
      <c r="F112" s="32">
        <f t="shared" ref="F112:I112" si="54">F110/F109</f>
        <v>1.4552597807865542</v>
      </c>
      <c r="G112" s="32">
        <f t="shared" si="54"/>
        <v>0.93130662496808725</v>
      </c>
      <c r="H112" s="32">
        <f t="shared" si="54"/>
        <v>0.73121625555289715</v>
      </c>
      <c r="I112" s="32">
        <f t="shared" si="54"/>
        <v>0.53116384845568898</v>
      </c>
    </row>
    <row r="113" spans="3:9" ht="18" customHeight="1">
      <c r="C113" s="131"/>
      <c r="D113" s="135"/>
      <c r="E113" s="136"/>
      <c r="F113" s="136"/>
      <c r="G113" s="136"/>
      <c r="H113" s="136"/>
      <c r="I113" s="136"/>
    </row>
    <row r="114" spans="3:9" ht="18" customHeight="1">
      <c r="C114" s="131"/>
      <c r="D114" s="134" t="s">
        <v>36</v>
      </c>
      <c r="E114" s="339">
        <f>E112/$F$112</f>
        <v>0.69456920737465877</v>
      </c>
      <c r="F114" s="340">
        <f t="shared" ref="F114:I114" si="55">F112/$F$112</f>
        <v>1</v>
      </c>
      <c r="G114" s="340">
        <f t="shared" si="55"/>
        <v>0.63995902124411408</v>
      </c>
      <c r="H114" s="340">
        <f t="shared" si="55"/>
        <v>0.50246441577439982</v>
      </c>
      <c r="I114" s="341">
        <f t="shared" si="55"/>
        <v>0.36499589658734327</v>
      </c>
    </row>
    <row r="115" spans="3:9" ht="18" customHeight="1">
      <c r="C115" s="131"/>
      <c r="D115" s="137"/>
      <c r="E115" s="137"/>
      <c r="F115" s="137"/>
      <c r="G115" s="137"/>
      <c r="H115" s="137"/>
      <c r="I115" s="137"/>
    </row>
    <row r="116" spans="3:9" ht="18" customHeight="1">
      <c r="C116" s="267" t="s">
        <v>48</v>
      </c>
      <c r="D116" s="128"/>
      <c r="E116" s="129" t="s">
        <v>0</v>
      </c>
      <c r="F116" s="129" t="s">
        <v>37</v>
      </c>
      <c r="G116" s="129" t="s">
        <v>38</v>
      </c>
      <c r="H116" s="129" t="s">
        <v>39</v>
      </c>
      <c r="I116" s="129" t="s">
        <v>40</v>
      </c>
    </row>
    <row r="117" spans="3:9" ht="18" customHeight="1">
      <c r="C117" s="131"/>
      <c r="D117" s="132"/>
      <c r="E117" s="133"/>
      <c r="F117" s="133"/>
      <c r="G117" s="133"/>
      <c r="H117" s="133"/>
      <c r="I117" s="133"/>
    </row>
    <row r="118" spans="3:9" ht="18" customHeight="1">
      <c r="C118" s="131"/>
      <c r="D118" s="134" t="s">
        <v>49</v>
      </c>
      <c r="E118" s="133">
        <v>62217.508000000002</v>
      </c>
      <c r="F118" s="133">
        <v>78239.578999999998</v>
      </c>
      <c r="G118" s="133">
        <v>86796.387000000002</v>
      </c>
      <c r="H118" s="133">
        <v>85616.620999999999</v>
      </c>
      <c r="I118" s="133">
        <v>94941.055999999997</v>
      </c>
    </row>
    <row r="119" spans="3:9" ht="18" customHeight="1">
      <c r="C119" s="127"/>
      <c r="D119" s="134" t="s">
        <v>42</v>
      </c>
      <c r="E119" s="133">
        <v>45376.131999999998</v>
      </c>
      <c r="F119" s="133">
        <v>42531.233</v>
      </c>
      <c r="G119" s="133">
        <v>23168.027999999998</v>
      </c>
      <c r="H119" s="133">
        <v>23721.149000000001</v>
      </c>
      <c r="I119" s="133">
        <v>39112.061000000002</v>
      </c>
    </row>
    <row r="120" spans="3:9" ht="18" customHeight="1">
      <c r="C120" s="127"/>
      <c r="D120" s="135"/>
      <c r="E120" s="133"/>
      <c r="F120" s="133"/>
      <c r="G120" s="133"/>
      <c r="H120" s="133"/>
      <c r="I120" s="133"/>
    </row>
    <row r="121" spans="3:9" ht="18" customHeight="1">
      <c r="C121" s="127"/>
      <c r="D121" s="134" t="s">
        <v>98</v>
      </c>
      <c r="E121" s="32">
        <f>E119/E118</f>
        <v>0.72931452027940424</v>
      </c>
      <c r="F121" s="32">
        <f t="shared" ref="F121:I121" si="56">F119/F118</f>
        <v>0.54360252884285076</v>
      </c>
      <c r="G121" s="32">
        <f t="shared" si="56"/>
        <v>0.26692387552951941</v>
      </c>
      <c r="H121" s="32">
        <f t="shared" si="56"/>
        <v>0.27706242926826091</v>
      </c>
      <c r="I121" s="32">
        <f t="shared" si="56"/>
        <v>0.41196151220395105</v>
      </c>
    </row>
    <row r="122" spans="3:9" ht="18" customHeight="1">
      <c r="C122" s="127"/>
      <c r="D122" s="135"/>
      <c r="E122" s="136"/>
      <c r="F122" s="136"/>
      <c r="G122" s="136"/>
      <c r="H122" s="136"/>
      <c r="I122" s="136"/>
    </row>
    <row r="123" spans="3:9" ht="18" customHeight="1">
      <c r="C123" s="127"/>
      <c r="D123" s="134" t="s">
        <v>36</v>
      </c>
      <c r="E123" s="138">
        <f>E121/$F$121</f>
        <v>1.3416319490490094</v>
      </c>
      <c r="F123" s="138">
        <f t="shared" ref="F123:I123" si="57">F121/$F$121</f>
        <v>1</v>
      </c>
      <c r="G123" s="138">
        <f t="shared" si="57"/>
        <v>0.49102765599290293</v>
      </c>
      <c r="H123" s="138">
        <f t="shared" si="57"/>
        <v>0.50967833033822485</v>
      </c>
      <c r="I123" s="138">
        <f t="shared" si="57"/>
        <v>0.75783590094932096</v>
      </c>
    </row>
    <row r="126" spans="3:9" ht="18" customHeight="1">
      <c r="C126" s="530" t="s">
        <v>789</v>
      </c>
      <c r="D126" s="530"/>
      <c r="E126" s="530"/>
      <c r="F126" s="530"/>
      <c r="G126" s="530"/>
    </row>
    <row r="127" spans="3:9" ht="18" customHeight="1">
      <c r="D127"/>
      <c r="E127" s="343" t="s">
        <v>0</v>
      </c>
      <c r="F127" s="343" t="s">
        <v>37</v>
      </c>
      <c r="G127" s="343" t="s">
        <v>38</v>
      </c>
      <c r="H127" s="343" t="s">
        <v>39</v>
      </c>
      <c r="I127" s="343" t="s">
        <v>40</v>
      </c>
    </row>
    <row r="128" spans="3:9" ht="18" customHeight="1">
      <c r="C128" s="267" t="s">
        <v>44</v>
      </c>
      <c r="D128" s="344" t="s">
        <v>42</v>
      </c>
      <c r="E128" s="128">
        <v>23390.794000000002</v>
      </c>
      <c r="F128" s="128">
        <v>19202.522000000001</v>
      </c>
      <c r="G128" s="128">
        <v>9409.2960000000003</v>
      </c>
      <c r="H128" s="128">
        <v>12187.852999999999</v>
      </c>
      <c r="I128" s="128">
        <v>10257.075000000001</v>
      </c>
    </row>
    <row r="129" spans="3:9" ht="18" customHeight="1">
      <c r="C129" s="267" t="s">
        <v>45</v>
      </c>
      <c r="D129" s="26" t="s">
        <v>42</v>
      </c>
      <c r="E129" s="32">
        <v>62770.294999999998</v>
      </c>
      <c r="F129" s="27">
        <v>60706.315999999999</v>
      </c>
      <c r="G129" s="27">
        <v>54086.902000000002</v>
      </c>
      <c r="H129" s="27">
        <v>24472.981</v>
      </c>
      <c r="I129" s="27">
        <v>22877.760999999999</v>
      </c>
    </row>
    <row r="130" spans="3:9" ht="18" customHeight="1">
      <c r="C130" s="267" t="s">
        <v>46</v>
      </c>
      <c r="D130" s="26" t="s">
        <v>42</v>
      </c>
      <c r="E130" s="32">
        <v>48494.993000000002</v>
      </c>
      <c r="F130" s="27">
        <v>49392.919000000002</v>
      </c>
      <c r="G130" s="27">
        <v>14001.986000000001</v>
      </c>
      <c r="H130" s="27">
        <v>10432.166999999999</v>
      </c>
      <c r="I130" s="27">
        <v>7333.2550000000001</v>
      </c>
    </row>
    <row r="131" spans="3:9" ht="18" customHeight="1">
      <c r="C131" s="267" t="s">
        <v>47</v>
      </c>
      <c r="D131" s="344" t="s">
        <v>42</v>
      </c>
      <c r="E131" s="128">
        <v>53835.010999999999</v>
      </c>
      <c r="F131" s="128">
        <v>51447.182000000001</v>
      </c>
      <c r="G131" s="128">
        <v>40659.061000000002</v>
      </c>
      <c r="H131" s="128">
        <v>41131.182000000001</v>
      </c>
      <c r="I131" s="128">
        <v>32621.253000000001</v>
      </c>
    </row>
    <row r="132" spans="3:9" ht="18" customHeight="1">
      <c r="C132" s="267" t="s">
        <v>48</v>
      </c>
      <c r="D132" s="344" t="s">
        <v>42</v>
      </c>
      <c r="E132" s="128">
        <v>45376.131999999998</v>
      </c>
      <c r="F132" s="128">
        <v>42531.233</v>
      </c>
      <c r="G132" s="128">
        <v>23168.027999999998</v>
      </c>
      <c r="H132" s="128">
        <v>23721.149000000001</v>
      </c>
      <c r="I132" s="128">
        <v>39112.061000000002</v>
      </c>
    </row>
    <row r="133" spans="3:9" ht="18" customHeight="1">
      <c r="D133" s="26" t="s">
        <v>771</v>
      </c>
      <c r="E133" s="163"/>
      <c r="F133" s="25">
        <f>AVERAGE(F128:F132)</f>
        <v>44656.034400000004</v>
      </c>
      <c r="G133" s="163"/>
      <c r="H133" s="163"/>
      <c r="I133" s="163"/>
    </row>
    <row r="134" spans="3:9" ht="18" customHeight="1">
      <c r="D134" s="163"/>
      <c r="E134" s="345" t="s">
        <v>0</v>
      </c>
      <c r="F134" s="345" t="s">
        <v>37</v>
      </c>
      <c r="G134" s="345" t="s">
        <v>38</v>
      </c>
      <c r="H134" s="345" t="s">
        <v>39</v>
      </c>
      <c r="I134" s="345" t="s">
        <v>40</v>
      </c>
    </row>
    <row r="135" spans="3:9" ht="18" customHeight="1">
      <c r="C135" s="267" t="s">
        <v>44</v>
      </c>
      <c r="D135" s="344" t="s">
        <v>42</v>
      </c>
      <c r="E135" s="128">
        <f>E128/$F$133</f>
        <v>0.52379917550403887</v>
      </c>
      <c r="F135" s="128">
        <f>F128/$F$133</f>
        <v>0.43000956663541084</v>
      </c>
      <c r="G135" s="128">
        <f t="shared" ref="G135:I135" si="58">G128/$F$133</f>
        <v>0.21070603618130498</v>
      </c>
      <c r="H135" s="128">
        <f t="shared" si="58"/>
        <v>0.27292734708212241</v>
      </c>
      <c r="I135" s="128">
        <f t="shared" si="58"/>
        <v>0.22969068207274579</v>
      </c>
    </row>
    <row r="136" spans="3:9" ht="18" customHeight="1">
      <c r="C136" s="267" t="s">
        <v>45</v>
      </c>
      <c r="D136" s="26" t="s">
        <v>42</v>
      </c>
      <c r="E136" s="128">
        <f t="shared" ref="E136:F139" si="59">E129/$F$133</f>
        <v>1.4056397045412521</v>
      </c>
      <c r="F136" s="128">
        <f t="shared" si="59"/>
        <v>1.3594202175731034</v>
      </c>
      <c r="G136" s="128">
        <f t="shared" ref="G136:I136" si="60">G129/$F$133</f>
        <v>1.2111890974358439</v>
      </c>
      <c r="H136" s="128">
        <f t="shared" si="60"/>
        <v>0.54803301118918879</v>
      </c>
      <c r="I136" s="128">
        <f t="shared" si="60"/>
        <v>0.51231062738522071</v>
      </c>
    </row>
    <row r="137" spans="3:9" ht="18" customHeight="1">
      <c r="C137" s="267" t="s">
        <v>46</v>
      </c>
      <c r="D137" s="26" t="s">
        <v>42</v>
      </c>
      <c r="E137" s="128">
        <f t="shared" si="59"/>
        <v>1.0859672976246184</v>
      </c>
      <c r="F137" s="128">
        <f t="shared" si="59"/>
        <v>1.1060749048509331</v>
      </c>
      <c r="G137" s="128">
        <f t="shared" ref="G137:I137" si="61">G130/$F$133</f>
        <v>0.31355193509972751</v>
      </c>
      <c r="H137" s="128">
        <f t="shared" si="61"/>
        <v>0.23361158553747438</v>
      </c>
      <c r="I137" s="128">
        <f t="shared" si="61"/>
        <v>0.16421644014140224</v>
      </c>
    </row>
    <row r="138" spans="3:9" ht="18" customHeight="1">
      <c r="C138" s="267" t="s">
        <v>47</v>
      </c>
      <c r="D138" s="344" t="s">
        <v>42</v>
      </c>
      <c r="E138" s="128">
        <f t="shared" si="59"/>
        <v>1.2055484040024833</v>
      </c>
      <c r="F138" s="128">
        <f t="shared" si="59"/>
        <v>1.152076817640574</v>
      </c>
      <c r="G138" s="128">
        <f t="shared" ref="G138:I138" si="62">G131/$F$133</f>
        <v>0.91049421531258934</v>
      </c>
      <c r="H138" s="128">
        <f t="shared" si="62"/>
        <v>0.92106660505438875</v>
      </c>
      <c r="I138" s="128">
        <f t="shared" si="62"/>
        <v>0.73050044497457656</v>
      </c>
    </row>
    <row r="139" spans="3:9" ht="18" customHeight="1">
      <c r="C139" s="267" t="s">
        <v>48</v>
      </c>
      <c r="D139" s="344" t="s">
        <v>42</v>
      </c>
      <c r="E139" s="128">
        <f t="shared" si="59"/>
        <v>1.0161254264888329</v>
      </c>
      <c r="F139" s="128">
        <f t="shared" si="59"/>
        <v>0.95241849329997819</v>
      </c>
      <c r="G139" s="128">
        <f t="shared" ref="G139:I139" si="63">G132/$F$133</f>
        <v>0.51881068955822907</v>
      </c>
      <c r="H139" s="128">
        <f t="shared" si="63"/>
        <v>0.53119694390059857</v>
      </c>
      <c r="I139" s="128">
        <f t="shared" si="63"/>
        <v>0.87585164078071376</v>
      </c>
    </row>
  </sheetData>
  <mergeCells count="2">
    <mergeCell ref="C79:F79"/>
    <mergeCell ref="C126:G126"/>
  </mergeCells>
  <pageMargins left="0.7" right="0.7" top="0.75" bottom="0.75" header="0.3" footer="0.3"/>
  <pageSetup scale="25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DBAD-62E6-174D-9C39-8B24B8D9C79F}">
  <dimension ref="C5:AE17"/>
  <sheetViews>
    <sheetView zoomScale="17" workbookViewId="0">
      <selection activeCell="N27" sqref="N27"/>
    </sheetView>
  </sheetViews>
  <sheetFormatPr baseColWidth="10" defaultRowHeight="16"/>
  <sheetData>
    <row r="5" spans="3:31" ht="18">
      <c r="C5" s="335" t="s">
        <v>757</v>
      </c>
      <c r="D5" s="335"/>
      <c r="E5" s="335"/>
      <c r="F5" s="33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3:31" ht="18">
      <c r="C6" s="443" t="s">
        <v>740</v>
      </c>
      <c r="D6" s="444"/>
      <c r="E6" s="444"/>
      <c r="F6" s="444"/>
      <c r="G6" s="444"/>
      <c r="H6" s="444"/>
      <c r="I6" s="444"/>
      <c r="J6" s="444"/>
      <c r="K6" s="445"/>
      <c r="L6" s="23"/>
      <c r="M6" s="443" t="s">
        <v>741</v>
      </c>
      <c r="N6" s="444"/>
      <c r="O6" s="444"/>
      <c r="P6" s="444"/>
      <c r="Q6" s="444"/>
      <c r="R6" s="444"/>
      <c r="S6" s="444"/>
      <c r="T6" s="444"/>
      <c r="U6" s="445"/>
    </row>
    <row r="7" spans="3:31">
      <c r="C7" s="449" t="s">
        <v>742</v>
      </c>
      <c r="D7" s="450"/>
      <c r="E7" s="450"/>
      <c r="F7" s="451"/>
      <c r="G7" s="3"/>
      <c r="H7" s="531" t="s">
        <v>743</v>
      </c>
      <c r="I7" s="450"/>
      <c r="J7" s="450"/>
      <c r="K7" s="451"/>
      <c r="L7" s="23"/>
      <c r="M7" s="449" t="s">
        <v>742</v>
      </c>
      <c r="N7" s="450"/>
      <c r="O7" s="450"/>
      <c r="P7" s="451"/>
      <c r="Q7" s="3"/>
      <c r="R7" s="531" t="s">
        <v>743</v>
      </c>
      <c r="S7" s="450"/>
      <c r="T7" s="450"/>
      <c r="U7" s="451"/>
    </row>
    <row r="8" spans="3:31">
      <c r="C8" s="15" t="s">
        <v>1</v>
      </c>
      <c r="D8" s="15" t="s">
        <v>2</v>
      </c>
      <c r="E8" s="15" t="s">
        <v>16</v>
      </c>
      <c r="F8" s="15" t="s">
        <v>3</v>
      </c>
      <c r="G8" s="15"/>
      <c r="H8" s="15" t="s">
        <v>1</v>
      </c>
      <c r="I8" s="15" t="s">
        <v>2</v>
      </c>
      <c r="J8" s="15" t="s">
        <v>16</v>
      </c>
      <c r="K8" s="15" t="s">
        <v>3</v>
      </c>
      <c r="L8" s="23"/>
      <c r="M8" s="15" t="s">
        <v>1</v>
      </c>
      <c r="N8" s="15" t="s">
        <v>2</v>
      </c>
      <c r="O8" s="15" t="s">
        <v>16</v>
      </c>
      <c r="P8" s="15" t="s">
        <v>3</v>
      </c>
      <c r="Q8" s="15"/>
      <c r="R8" s="15" t="s">
        <v>1</v>
      </c>
      <c r="S8" s="15" t="s">
        <v>2</v>
      </c>
      <c r="T8" s="15" t="s">
        <v>16</v>
      </c>
      <c r="U8" s="15" t="s">
        <v>3</v>
      </c>
    </row>
    <row r="9" spans="3:31" ht="18">
      <c r="C9" s="428" t="s">
        <v>389</v>
      </c>
      <c r="D9" s="74">
        <v>1</v>
      </c>
      <c r="E9" s="171">
        <v>0.82399999999999995</v>
      </c>
      <c r="F9" s="205">
        <f>AVERAGE(E9:E11)</f>
        <v>1.3173333333333332</v>
      </c>
      <c r="G9" s="212"/>
      <c r="H9" s="428" t="s">
        <v>389</v>
      </c>
      <c r="I9" s="74">
        <v>1</v>
      </c>
      <c r="J9" s="326">
        <v>2.6509999999999998</v>
      </c>
      <c r="K9" s="46">
        <f>AVERAGE(J9:J11)</f>
        <v>2.173</v>
      </c>
      <c r="L9" s="23"/>
      <c r="M9" s="428" t="s">
        <v>395</v>
      </c>
      <c r="N9" s="74">
        <v>1</v>
      </c>
      <c r="O9" s="200">
        <v>23.378</v>
      </c>
      <c r="P9" s="41">
        <f>AVERAGE(O9:O11)</f>
        <v>16.837999999999997</v>
      </c>
      <c r="Q9" s="212"/>
      <c r="R9" s="428" t="s">
        <v>395</v>
      </c>
      <c r="S9" s="74">
        <v>1</v>
      </c>
      <c r="T9" s="200">
        <v>3.6419999999999999</v>
      </c>
      <c r="U9" s="41">
        <f>AVERAGE(T9:T11)</f>
        <v>1.9963333333333333</v>
      </c>
      <c r="X9" s="10" t="s">
        <v>53</v>
      </c>
      <c r="Y9" s="12" t="s">
        <v>54</v>
      </c>
      <c r="Z9" s="12" t="s">
        <v>55</v>
      </c>
      <c r="AA9" s="12" t="s">
        <v>56</v>
      </c>
      <c r="AB9" s="12" t="s">
        <v>57</v>
      </c>
      <c r="AC9" s="12" t="s">
        <v>58</v>
      </c>
      <c r="AD9" s="12"/>
      <c r="AE9" s="39"/>
    </row>
    <row r="10" spans="3:31" ht="18">
      <c r="C10" s="429"/>
      <c r="D10" s="74">
        <v>2</v>
      </c>
      <c r="E10" s="171">
        <v>2.2549999999999999</v>
      </c>
      <c r="F10" s="44"/>
      <c r="G10" s="162"/>
      <c r="H10" s="429"/>
      <c r="I10" s="74">
        <v>2</v>
      </c>
      <c r="J10" s="326">
        <v>1.857</v>
      </c>
      <c r="K10" s="327"/>
      <c r="L10" s="23"/>
      <c r="M10" s="429"/>
      <c r="N10" s="74">
        <v>2</v>
      </c>
      <c r="O10" s="200">
        <v>17.856999999999999</v>
      </c>
      <c r="P10" s="25"/>
      <c r="Q10" s="162"/>
      <c r="R10" s="429"/>
      <c r="S10" s="74">
        <v>2</v>
      </c>
      <c r="T10" s="200">
        <v>1.5269999999999999</v>
      </c>
      <c r="U10" s="25"/>
      <c r="X10" s="5" t="s">
        <v>347</v>
      </c>
      <c r="Y10" s="13">
        <v>-0.34670000000000001</v>
      </c>
      <c r="Z10" s="13" t="s">
        <v>828</v>
      </c>
      <c r="AA10" s="13" t="s">
        <v>28</v>
      </c>
      <c r="AB10" s="13" t="s">
        <v>27</v>
      </c>
      <c r="AC10" s="13">
        <v>0.997</v>
      </c>
      <c r="AD10" s="13" t="s">
        <v>60</v>
      </c>
      <c r="AE10" s="40"/>
    </row>
    <row r="11" spans="3:31" ht="18">
      <c r="C11" s="430"/>
      <c r="D11" s="74">
        <v>3</v>
      </c>
      <c r="E11" s="171">
        <v>0.873</v>
      </c>
      <c r="F11" s="44"/>
      <c r="G11" s="162"/>
      <c r="H11" s="430"/>
      <c r="I11" s="74">
        <v>3</v>
      </c>
      <c r="J11" s="326">
        <v>2.0110000000000001</v>
      </c>
      <c r="K11" s="327"/>
      <c r="L11" s="23"/>
      <c r="M11" s="430"/>
      <c r="N11" s="74">
        <v>3</v>
      </c>
      <c r="O11" s="200">
        <v>9.2789999999999999</v>
      </c>
      <c r="P11" s="25"/>
      <c r="Q11" s="162"/>
      <c r="R11" s="430"/>
      <c r="S11" s="74">
        <v>3</v>
      </c>
      <c r="T11" s="200">
        <v>0.82</v>
      </c>
      <c r="U11" s="25"/>
      <c r="X11" s="5" t="s">
        <v>347</v>
      </c>
      <c r="Y11" s="13">
        <v>-15.56</v>
      </c>
      <c r="Z11" s="13" t="s">
        <v>829</v>
      </c>
      <c r="AA11" s="13" t="s">
        <v>13</v>
      </c>
      <c r="AB11" s="13" t="s">
        <v>11</v>
      </c>
      <c r="AC11" s="13" t="s">
        <v>9</v>
      </c>
      <c r="AD11" s="13" t="s">
        <v>63</v>
      </c>
      <c r="AE11" s="40"/>
    </row>
    <row r="12" spans="3:31" ht="18">
      <c r="C12" s="428" t="s">
        <v>390</v>
      </c>
      <c r="D12" s="74">
        <v>1</v>
      </c>
      <c r="E12" s="171">
        <v>2.214</v>
      </c>
      <c r="F12" s="205">
        <f>AVERAGE(E12:E14)</f>
        <v>1.0276666666666667</v>
      </c>
      <c r="G12" s="162"/>
      <c r="H12" s="428" t="s">
        <v>390</v>
      </c>
      <c r="I12" s="74">
        <v>1</v>
      </c>
      <c r="J12" s="326">
        <v>2.649</v>
      </c>
      <c r="K12" s="46">
        <f>AVERAGE(J12:J14)</f>
        <v>1.9409999999999998</v>
      </c>
      <c r="L12" s="23"/>
      <c r="M12" s="428" t="s">
        <v>396</v>
      </c>
      <c r="N12" s="74">
        <v>1</v>
      </c>
      <c r="O12" s="200">
        <v>20.966999999999999</v>
      </c>
      <c r="P12" s="41">
        <f>AVERAGE(O12:O14)</f>
        <v>21.618666666666666</v>
      </c>
      <c r="Q12" s="162"/>
      <c r="R12" s="428" t="s">
        <v>396</v>
      </c>
      <c r="S12" s="74">
        <v>1</v>
      </c>
      <c r="T12" s="200">
        <v>3.23</v>
      </c>
      <c r="U12" s="41">
        <f>AVERAGE(T12:T14)</f>
        <v>2.0706666666666664</v>
      </c>
      <c r="X12" s="5" t="s">
        <v>347</v>
      </c>
      <c r="Y12" s="13">
        <v>-0.2767</v>
      </c>
      <c r="Z12" s="13" t="s">
        <v>830</v>
      </c>
      <c r="AA12" s="13" t="s">
        <v>28</v>
      </c>
      <c r="AB12" s="13" t="s">
        <v>27</v>
      </c>
      <c r="AC12" s="13">
        <v>0.999</v>
      </c>
      <c r="AD12" s="13" t="s">
        <v>65</v>
      </c>
      <c r="AE12" s="40"/>
    </row>
    <row r="13" spans="3:31" ht="18">
      <c r="C13" s="429"/>
      <c r="D13" s="74">
        <v>2</v>
      </c>
      <c r="E13" s="171">
        <v>0.47199999999999998</v>
      </c>
      <c r="F13" s="44"/>
      <c r="G13" s="162"/>
      <c r="H13" s="429"/>
      <c r="I13" s="74">
        <v>2</v>
      </c>
      <c r="J13" s="326">
        <v>2.4609999999999999</v>
      </c>
      <c r="K13" s="327"/>
      <c r="L13" s="23"/>
      <c r="M13" s="429"/>
      <c r="N13" s="74">
        <v>2</v>
      </c>
      <c r="O13" s="200">
        <v>24.492999999999999</v>
      </c>
      <c r="P13" s="25"/>
      <c r="Q13" s="162"/>
      <c r="R13" s="429"/>
      <c r="S13" s="74">
        <v>2</v>
      </c>
      <c r="T13" s="200">
        <v>2.4060000000000001</v>
      </c>
      <c r="U13" s="25"/>
      <c r="X13" s="5" t="s">
        <v>347</v>
      </c>
      <c r="Y13" s="13">
        <v>-15.21</v>
      </c>
      <c r="Z13" s="13" t="s">
        <v>831</v>
      </c>
      <c r="AA13" s="13" t="s">
        <v>13</v>
      </c>
      <c r="AB13" s="13" t="s">
        <v>11</v>
      </c>
      <c r="AC13" s="13" t="s">
        <v>9</v>
      </c>
      <c r="AD13" s="13" t="s">
        <v>67</v>
      </c>
      <c r="AE13" s="40"/>
    </row>
    <row r="14" spans="3:31" ht="18">
      <c r="C14" s="430"/>
      <c r="D14" s="74">
        <v>3</v>
      </c>
      <c r="E14" s="171">
        <v>0.39700000000000002</v>
      </c>
      <c r="F14" s="44"/>
      <c r="G14" s="162"/>
      <c r="H14" s="430"/>
      <c r="I14" s="74">
        <v>3</v>
      </c>
      <c r="J14" s="326">
        <v>0.71299999999999997</v>
      </c>
      <c r="K14" s="327"/>
      <c r="L14" s="23"/>
      <c r="M14" s="430"/>
      <c r="N14" s="74">
        <v>3</v>
      </c>
      <c r="O14" s="200">
        <v>19.396000000000001</v>
      </c>
      <c r="P14" s="25"/>
      <c r="Q14" s="162"/>
      <c r="R14" s="430"/>
      <c r="S14" s="74">
        <v>3</v>
      </c>
      <c r="T14" s="200">
        <v>0.57599999999999996</v>
      </c>
      <c r="U14" s="25"/>
      <c r="X14" s="5" t="s">
        <v>347</v>
      </c>
      <c r="Y14" s="13">
        <v>7.0000000000000007E-2</v>
      </c>
      <c r="Z14" s="13" t="s">
        <v>832</v>
      </c>
      <c r="AA14" s="13" t="s">
        <v>28</v>
      </c>
      <c r="AB14" s="13" t="s">
        <v>27</v>
      </c>
      <c r="AC14" s="13" t="s">
        <v>75</v>
      </c>
      <c r="AD14" s="13" t="s">
        <v>69</v>
      </c>
      <c r="AE14" s="40"/>
    </row>
    <row r="15" spans="3:31" ht="18">
      <c r="C15" s="428" t="s">
        <v>391</v>
      </c>
      <c r="D15" s="74">
        <v>1</v>
      </c>
      <c r="E15" s="171">
        <v>3.4340000000000002</v>
      </c>
      <c r="F15" s="205">
        <f>AVERAGE(E15:E17)</f>
        <v>2.2273333333333336</v>
      </c>
      <c r="G15" s="162"/>
      <c r="H15" s="428" t="s">
        <v>391</v>
      </c>
      <c r="I15" s="74">
        <v>1</v>
      </c>
      <c r="J15" s="326">
        <v>1.0860000000000001</v>
      </c>
      <c r="K15" s="46">
        <f>AVERAGE(J15:J17)</f>
        <v>1.5136666666666665</v>
      </c>
      <c r="L15" s="23"/>
      <c r="M15" s="428" t="s">
        <v>397</v>
      </c>
      <c r="N15" s="74">
        <v>1</v>
      </c>
      <c r="O15" s="200">
        <v>16.305</v>
      </c>
      <c r="P15" s="41">
        <f>AVERAGE(O15:O17)</f>
        <v>12.798333333333334</v>
      </c>
      <c r="Q15" s="162"/>
      <c r="R15" s="428" t="s">
        <v>397</v>
      </c>
      <c r="S15" s="74">
        <v>1</v>
      </c>
      <c r="T15" s="200">
        <v>2.2650000000000001</v>
      </c>
      <c r="U15" s="41">
        <f>AVERAGE(T15:T17)</f>
        <v>1.3443333333333334</v>
      </c>
      <c r="X15" s="7" t="s">
        <v>347</v>
      </c>
      <c r="Y15" s="37">
        <v>15.28</v>
      </c>
      <c r="Z15" s="37" t="s">
        <v>833</v>
      </c>
      <c r="AA15" s="37" t="s">
        <v>13</v>
      </c>
      <c r="AB15" s="37" t="s">
        <v>11</v>
      </c>
      <c r="AC15" s="37" t="s">
        <v>9</v>
      </c>
      <c r="AD15" s="37" t="s">
        <v>71</v>
      </c>
      <c r="AE15" s="24"/>
    </row>
    <row r="16" spans="3:31">
      <c r="C16" s="429"/>
      <c r="D16" s="74">
        <v>2</v>
      </c>
      <c r="E16" s="171">
        <v>1.2410000000000001</v>
      </c>
      <c r="F16" s="44"/>
      <c r="G16" s="162"/>
      <c r="H16" s="429"/>
      <c r="I16" s="74">
        <v>2</v>
      </c>
      <c r="J16" s="326">
        <v>1.6659999999999999</v>
      </c>
      <c r="K16" s="202"/>
      <c r="L16" s="23"/>
      <c r="M16" s="429"/>
      <c r="N16" s="74">
        <v>2</v>
      </c>
      <c r="O16" s="200">
        <v>13.428000000000001</v>
      </c>
      <c r="P16" s="25"/>
      <c r="Q16" s="162"/>
      <c r="R16" s="429"/>
      <c r="S16" s="74">
        <v>2</v>
      </c>
      <c r="T16" s="200">
        <v>0.17199999999999999</v>
      </c>
      <c r="U16" s="25"/>
    </row>
    <row r="17" spans="3:21">
      <c r="C17" s="430"/>
      <c r="D17" s="74">
        <v>3</v>
      </c>
      <c r="E17" s="171">
        <v>2.0070000000000001</v>
      </c>
      <c r="F17" s="44"/>
      <c r="G17" s="162"/>
      <c r="H17" s="430"/>
      <c r="I17" s="74">
        <v>3</v>
      </c>
      <c r="J17" s="326">
        <v>1.7889999999999999</v>
      </c>
      <c r="K17" s="202"/>
      <c r="L17" s="23"/>
      <c r="M17" s="430"/>
      <c r="N17" s="74">
        <v>3</v>
      </c>
      <c r="O17" s="200">
        <v>8.6620000000000008</v>
      </c>
      <c r="P17" s="25"/>
      <c r="Q17" s="162"/>
      <c r="R17" s="430"/>
      <c r="S17" s="74">
        <v>3</v>
      </c>
      <c r="T17" s="200">
        <v>1.5960000000000001</v>
      </c>
      <c r="U17" s="25"/>
    </row>
  </sheetData>
  <mergeCells count="18">
    <mergeCell ref="C15:C17"/>
    <mergeCell ref="H15:H17"/>
    <mergeCell ref="M15:M17"/>
    <mergeCell ref="R15:R17"/>
    <mergeCell ref="C9:C11"/>
    <mergeCell ref="H9:H11"/>
    <mergeCell ref="M9:M11"/>
    <mergeCell ref="R9:R11"/>
    <mergeCell ref="C12:C14"/>
    <mergeCell ref="H12:H14"/>
    <mergeCell ref="M12:M14"/>
    <mergeCell ref="R12:R14"/>
    <mergeCell ref="C6:K6"/>
    <mergeCell ref="M6:U6"/>
    <mergeCell ref="C7:F7"/>
    <mergeCell ref="H7:K7"/>
    <mergeCell ref="M7:P7"/>
    <mergeCell ref="R7:U7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9A2D-5169-BD40-BAE7-32E2DA4B8615}">
  <sheetPr>
    <pageSetUpPr fitToPage="1"/>
  </sheetPr>
  <dimension ref="D2:T93"/>
  <sheetViews>
    <sheetView zoomScale="25" zoomScaleNormal="65" workbookViewId="0">
      <selection activeCell="J89" sqref="J89"/>
    </sheetView>
  </sheetViews>
  <sheetFormatPr baseColWidth="10" defaultRowHeight="18" customHeight="1"/>
  <cols>
    <col min="5" max="5" width="10.83203125" style="80"/>
    <col min="10" max="10" width="10.83203125" style="80"/>
    <col min="12" max="12" width="13.83203125" customWidth="1"/>
    <col min="15" max="15" width="10.83203125" style="80"/>
    <col min="20" max="20" width="10.83203125" style="80"/>
  </cols>
  <sheetData>
    <row r="2" spans="4:19" ht="18" customHeight="1">
      <c r="D2" s="55" t="s">
        <v>756</v>
      </c>
      <c r="E2" s="99"/>
      <c r="F2" s="55"/>
      <c r="G2" s="55"/>
      <c r="H2" s="55"/>
      <c r="I2" s="55"/>
      <c r="J2" s="99"/>
      <c r="K2" s="2"/>
      <c r="L2" s="2"/>
    </row>
    <row r="3" spans="4:19" ht="18" customHeight="1">
      <c r="D3" s="431" t="s">
        <v>352</v>
      </c>
      <c r="E3" s="432"/>
      <c r="F3" s="432"/>
      <c r="G3" s="433"/>
      <c r="H3" s="51"/>
      <c r="I3" s="431" t="s">
        <v>353</v>
      </c>
      <c r="J3" s="432"/>
      <c r="K3" s="432"/>
      <c r="L3" s="433"/>
      <c r="N3" s="10" t="s">
        <v>4</v>
      </c>
      <c r="O3" s="12" t="s">
        <v>263</v>
      </c>
      <c r="P3" s="39"/>
      <c r="Q3" s="80"/>
      <c r="R3" s="80"/>
      <c r="S3" s="80"/>
    </row>
    <row r="4" spans="4:19" ht="18" customHeight="1">
      <c r="D4" s="14" t="s">
        <v>1</v>
      </c>
      <c r="E4" s="82" t="s">
        <v>2</v>
      </c>
      <c r="F4" s="15" t="s">
        <v>16</v>
      </c>
      <c r="G4" s="14" t="s">
        <v>3</v>
      </c>
      <c r="H4" s="14"/>
      <c r="I4" s="14" t="s">
        <v>1</v>
      </c>
      <c r="J4" s="82" t="s">
        <v>2</v>
      </c>
      <c r="K4" s="15" t="s">
        <v>16</v>
      </c>
      <c r="L4" s="14" t="s">
        <v>3</v>
      </c>
      <c r="N4" s="5"/>
      <c r="O4" s="13"/>
      <c r="P4" s="40"/>
      <c r="Q4" s="80"/>
      <c r="R4" s="80"/>
      <c r="S4" s="80"/>
    </row>
    <row r="5" spans="4:19" ht="18" customHeight="1">
      <c r="D5" s="428" t="s">
        <v>438</v>
      </c>
      <c r="E5" s="74">
        <v>1</v>
      </c>
      <c r="F5" s="200">
        <v>3.9079999999999999</v>
      </c>
      <c r="G5" s="17">
        <f>AVERAGE(F5:F7)</f>
        <v>3.9683333333333333</v>
      </c>
      <c r="H5" s="160"/>
      <c r="I5" s="428" t="s">
        <v>438</v>
      </c>
      <c r="J5" s="74">
        <v>1</v>
      </c>
      <c r="K5" s="16">
        <v>1.12E-2</v>
      </c>
      <c r="L5" s="17">
        <f>AVERAGE(K5:K7)</f>
        <v>5.7333333333333333E-3</v>
      </c>
      <c r="N5" s="5" t="s">
        <v>5</v>
      </c>
      <c r="O5" s="13" t="s">
        <v>159</v>
      </c>
      <c r="P5" s="40"/>
      <c r="Q5" s="80"/>
      <c r="R5" s="80"/>
      <c r="S5" s="80"/>
    </row>
    <row r="6" spans="4:19" ht="18" customHeight="1">
      <c r="D6" s="429"/>
      <c r="E6" s="74">
        <v>2</v>
      </c>
      <c r="F6" s="200">
        <v>5.8650000000000002</v>
      </c>
      <c r="G6" s="16"/>
      <c r="H6" s="161"/>
      <c r="I6" s="429"/>
      <c r="J6" s="74">
        <v>2</v>
      </c>
      <c r="K6" s="16">
        <v>2E-3</v>
      </c>
      <c r="L6" s="16"/>
      <c r="N6" s="5" t="s">
        <v>6</v>
      </c>
      <c r="O6" s="13" t="s">
        <v>6</v>
      </c>
      <c r="P6" s="40"/>
      <c r="Q6" s="80"/>
      <c r="R6" s="80"/>
      <c r="S6" s="80"/>
    </row>
    <row r="7" spans="4:19" ht="18" customHeight="1">
      <c r="D7" s="430"/>
      <c r="E7" s="74">
        <v>3</v>
      </c>
      <c r="F7" s="200">
        <v>2.1320000000000001</v>
      </c>
      <c r="G7" s="16"/>
      <c r="H7" s="161"/>
      <c r="I7" s="430"/>
      <c r="J7" s="74">
        <v>3</v>
      </c>
      <c r="K7" s="16">
        <v>4.0000000000000001E-3</v>
      </c>
      <c r="L7" s="16"/>
      <c r="N7" s="5" t="s">
        <v>7</v>
      </c>
      <c r="O7" s="13" t="s">
        <v>160</v>
      </c>
      <c r="P7" s="40"/>
      <c r="Q7" s="80"/>
      <c r="R7" s="80"/>
      <c r="S7" s="80"/>
    </row>
    <row r="8" spans="4:19" ht="18" customHeight="1">
      <c r="D8" s="428" t="s">
        <v>425</v>
      </c>
      <c r="E8" s="74">
        <v>1</v>
      </c>
      <c r="F8" s="200">
        <v>4.6890000000000001</v>
      </c>
      <c r="G8" s="17">
        <f>AVERAGE(F8:F10)</f>
        <v>7.492</v>
      </c>
      <c r="H8" s="161"/>
      <c r="I8" s="428" t="s">
        <v>425</v>
      </c>
      <c r="J8" s="74">
        <v>1</v>
      </c>
      <c r="K8" s="16">
        <v>0</v>
      </c>
      <c r="L8" s="17">
        <v>0</v>
      </c>
      <c r="N8" s="5"/>
      <c r="O8" s="13"/>
      <c r="P8" s="40"/>
      <c r="Q8" s="80"/>
      <c r="R8" s="80"/>
      <c r="S8" s="80"/>
    </row>
    <row r="9" spans="4:19" ht="18" customHeight="1">
      <c r="D9" s="429"/>
      <c r="E9" s="74">
        <v>2</v>
      </c>
      <c r="F9" s="200">
        <v>7.2249999999999996</v>
      </c>
      <c r="G9" s="16"/>
      <c r="H9" s="161"/>
      <c r="I9" s="429"/>
      <c r="J9" s="74">
        <v>2</v>
      </c>
      <c r="K9" s="16">
        <v>0</v>
      </c>
      <c r="L9" s="16"/>
      <c r="N9" s="5" t="s">
        <v>227</v>
      </c>
      <c r="O9" s="13"/>
      <c r="P9" s="40"/>
      <c r="Q9" s="80"/>
      <c r="R9" s="80"/>
      <c r="S9" s="80"/>
    </row>
    <row r="10" spans="4:19" ht="18" customHeight="1">
      <c r="D10" s="430"/>
      <c r="E10" s="74">
        <v>3</v>
      </c>
      <c r="F10" s="200">
        <v>10.561999999999999</v>
      </c>
      <c r="G10" s="16"/>
      <c r="H10" s="161"/>
      <c r="I10" s="430"/>
      <c r="J10" s="74">
        <v>3</v>
      </c>
      <c r="K10" s="16">
        <v>0</v>
      </c>
      <c r="L10" s="16"/>
      <c r="N10" s="5" t="s">
        <v>8</v>
      </c>
      <c r="O10" s="13">
        <v>2.4E-2</v>
      </c>
      <c r="P10" s="40"/>
      <c r="Q10" s="80"/>
      <c r="R10" s="80"/>
      <c r="S10" s="80"/>
    </row>
    <row r="11" spans="4:19" ht="18" customHeight="1">
      <c r="D11" s="428" t="s">
        <v>437</v>
      </c>
      <c r="E11" s="74">
        <v>1</v>
      </c>
      <c r="F11" s="200">
        <v>6.2779999999999996</v>
      </c>
      <c r="G11" s="17">
        <f>AVERAGE(F11:F13)</f>
        <v>4.117</v>
      </c>
      <c r="H11" s="161"/>
      <c r="I11" s="428" t="s">
        <v>437</v>
      </c>
      <c r="J11" s="74">
        <v>1</v>
      </c>
      <c r="K11" s="16">
        <v>0</v>
      </c>
      <c r="L11" s="17">
        <f>AVERAGE(K11:K13)</f>
        <v>0</v>
      </c>
      <c r="N11" s="5" t="s">
        <v>10</v>
      </c>
      <c r="O11" s="13" t="s">
        <v>30</v>
      </c>
      <c r="P11" s="40"/>
      <c r="Q11" s="80"/>
      <c r="R11" s="80"/>
      <c r="S11" s="80"/>
    </row>
    <row r="12" spans="4:19" ht="18" customHeight="1">
      <c r="D12" s="429"/>
      <c r="E12" s="74">
        <v>2</v>
      </c>
      <c r="F12" s="200">
        <v>3.7360000000000002</v>
      </c>
      <c r="G12" s="16"/>
      <c r="H12" s="161"/>
      <c r="I12" s="429"/>
      <c r="J12" s="74">
        <v>2</v>
      </c>
      <c r="K12" s="16">
        <v>0</v>
      </c>
      <c r="L12" s="16"/>
      <c r="N12" s="5" t="s">
        <v>12</v>
      </c>
      <c r="O12" s="13" t="s">
        <v>13</v>
      </c>
      <c r="P12" s="40"/>
      <c r="Q12" s="80"/>
      <c r="R12" s="80"/>
      <c r="S12" s="80"/>
    </row>
    <row r="13" spans="4:19" ht="18" customHeight="1">
      <c r="D13" s="430"/>
      <c r="E13" s="74">
        <v>3</v>
      </c>
      <c r="F13" s="200">
        <v>2.3370000000000002</v>
      </c>
      <c r="G13" s="16"/>
      <c r="H13" s="161"/>
      <c r="I13" s="430"/>
      <c r="J13" s="74">
        <v>3</v>
      </c>
      <c r="K13" s="16">
        <v>0</v>
      </c>
      <c r="L13" s="16"/>
      <c r="N13" s="5" t="s">
        <v>14</v>
      </c>
      <c r="O13" s="13" t="s">
        <v>15</v>
      </c>
      <c r="P13" s="40"/>
      <c r="Q13" s="80"/>
      <c r="R13" s="80"/>
      <c r="S13" s="80"/>
    </row>
    <row r="14" spans="4:19" ht="18" customHeight="1">
      <c r="D14" s="428" t="s">
        <v>439</v>
      </c>
      <c r="E14" s="74">
        <v>1</v>
      </c>
      <c r="F14" s="200">
        <v>5.2569999999999997</v>
      </c>
      <c r="G14" s="17">
        <f>AVERAGE(F14:F16)</f>
        <v>2.4839999999999995</v>
      </c>
      <c r="H14" s="161"/>
      <c r="I14" s="428" t="s">
        <v>439</v>
      </c>
      <c r="J14" s="74">
        <v>1</v>
      </c>
      <c r="K14" s="16">
        <v>0</v>
      </c>
      <c r="L14" s="17">
        <f>AVERAGE(K14:K16)</f>
        <v>0</v>
      </c>
      <c r="N14" s="5" t="s">
        <v>228</v>
      </c>
      <c r="O14" s="13" t="s">
        <v>264</v>
      </c>
      <c r="P14" s="40"/>
      <c r="Q14" s="80"/>
      <c r="R14" s="80"/>
      <c r="S14" s="80"/>
    </row>
    <row r="15" spans="4:19" ht="18" customHeight="1">
      <c r="D15" s="429"/>
      <c r="E15" s="74">
        <v>2</v>
      </c>
      <c r="F15" s="200">
        <v>1.321</v>
      </c>
      <c r="G15" s="16"/>
      <c r="H15" s="161"/>
      <c r="I15" s="429"/>
      <c r="J15" s="74">
        <v>2</v>
      </c>
      <c r="K15" s="16">
        <v>0</v>
      </c>
      <c r="L15" s="17"/>
      <c r="N15" s="5"/>
      <c r="O15" s="13"/>
      <c r="P15" s="40"/>
      <c r="Q15" s="80"/>
      <c r="R15" s="80"/>
      <c r="S15" s="80"/>
    </row>
    <row r="16" spans="4:19" ht="18" customHeight="1">
      <c r="D16" s="430"/>
      <c r="E16" s="74">
        <v>3</v>
      </c>
      <c r="F16" s="200">
        <v>0.874</v>
      </c>
      <c r="G16" s="16"/>
      <c r="H16" s="161"/>
      <c r="I16" s="430"/>
      <c r="J16" s="74">
        <v>3</v>
      </c>
      <c r="K16" s="16">
        <v>0</v>
      </c>
      <c r="L16" s="16"/>
      <c r="N16" s="5" t="s">
        <v>19</v>
      </c>
      <c r="O16" s="13"/>
      <c r="P16" s="40"/>
      <c r="Q16" s="80"/>
      <c r="R16" s="80"/>
      <c r="S16" s="80"/>
    </row>
    <row r="17" spans="4:20" s="159" customFormat="1" ht="18" customHeight="1">
      <c r="D17" s="166"/>
      <c r="E17" s="86"/>
      <c r="F17" s="19"/>
      <c r="G17" s="19"/>
      <c r="H17" s="162"/>
      <c r="I17" s="166"/>
      <c r="J17" s="85"/>
      <c r="K17" s="19"/>
      <c r="L17" s="19"/>
      <c r="N17" s="5" t="s">
        <v>20</v>
      </c>
      <c r="O17" s="13">
        <v>4.516</v>
      </c>
      <c r="P17" s="40"/>
      <c r="Q17" s="80"/>
      <c r="R17" s="80"/>
      <c r="S17" s="80"/>
      <c r="T17" s="80"/>
    </row>
    <row r="18" spans="4:20" s="159" customFormat="1" ht="18" customHeight="1">
      <c r="D18" s="166"/>
      <c r="E18" s="86"/>
      <c r="F18" s="20"/>
      <c r="G18" s="20"/>
      <c r="H18" s="162"/>
      <c r="I18" s="166"/>
      <c r="J18" s="86"/>
      <c r="K18" s="20"/>
      <c r="L18" s="20"/>
      <c r="N18" s="5" t="s">
        <v>21</v>
      </c>
      <c r="O18" s="13">
        <v>1.5E-3</v>
      </c>
      <c r="P18" s="40"/>
      <c r="Q18" s="80"/>
      <c r="R18" s="80"/>
      <c r="S18" s="80"/>
      <c r="T18" s="80"/>
    </row>
    <row r="19" spans="4:20" s="159" customFormat="1" ht="18" customHeight="1">
      <c r="D19" s="166"/>
      <c r="E19" s="86"/>
      <c r="F19" s="20"/>
      <c r="G19" s="20"/>
      <c r="H19" s="162"/>
      <c r="I19" s="166"/>
      <c r="J19" s="86"/>
      <c r="K19" s="20"/>
      <c r="L19" s="20"/>
      <c r="N19" s="5" t="s">
        <v>22</v>
      </c>
      <c r="O19" s="13" t="s">
        <v>291</v>
      </c>
      <c r="P19" s="40"/>
      <c r="Q19" s="80"/>
      <c r="R19" s="80"/>
      <c r="S19" s="80"/>
      <c r="T19" s="80"/>
    </row>
    <row r="20" spans="4:20" s="159" customFormat="1" ht="18" customHeight="1">
      <c r="D20" s="166"/>
      <c r="E20" s="86"/>
      <c r="F20" s="20"/>
      <c r="G20" s="20"/>
      <c r="H20" s="162"/>
      <c r="I20" s="166"/>
      <c r="J20" s="86"/>
      <c r="K20" s="20"/>
      <c r="L20" s="20"/>
      <c r="N20" s="5" t="s">
        <v>23</v>
      </c>
      <c r="O20" s="13" t="s">
        <v>292</v>
      </c>
      <c r="P20" s="40"/>
      <c r="Q20" s="80"/>
      <c r="R20" s="80"/>
      <c r="S20" s="80"/>
      <c r="T20" s="80"/>
    </row>
    <row r="21" spans="4:20" s="159" customFormat="1" ht="18" customHeight="1">
      <c r="D21" s="166"/>
      <c r="E21" s="86"/>
      <c r="F21" s="20"/>
      <c r="G21" s="20"/>
      <c r="H21" s="162"/>
      <c r="I21" s="166"/>
      <c r="J21" s="86"/>
      <c r="K21" s="20"/>
      <c r="L21" s="20"/>
      <c r="N21" s="5" t="s">
        <v>24</v>
      </c>
      <c r="O21" s="13">
        <v>0.85840000000000005</v>
      </c>
      <c r="P21" s="40"/>
      <c r="Q21" s="80"/>
      <c r="R21" s="80"/>
      <c r="S21" s="80"/>
      <c r="T21" s="80"/>
    </row>
    <row r="22" spans="4:20" s="159" customFormat="1" ht="18" customHeight="1">
      <c r="D22" s="166"/>
      <c r="E22" s="86"/>
      <c r="F22" s="20"/>
      <c r="G22" s="20"/>
      <c r="H22" s="162"/>
      <c r="I22" s="166"/>
      <c r="J22" s="86"/>
      <c r="K22" s="20"/>
      <c r="L22" s="20"/>
      <c r="N22" s="5"/>
      <c r="O22" s="13"/>
      <c r="P22" s="40"/>
      <c r="Q22" s="80"/>
      <c r="R22" s="80"/>
      <c r="S22" s="80"/>
      <c r="T22" s="80"/>
    </row>
    <row r="23" spans="4:20" s="159" customFormat="1" ht="18" customHeight="1">
      <c r="D23" s="166"/>
      <c r="E23" s="86"/>
      <c r="F23" s="20"/>
      <c r="G23" s="20"/>
      <c r="H23" s="162"/>
      <c r="I23" s="166"/>
      <c r="J23" s="86"/>
      <c r="K23" s="20"/>
      <c r="L23" s="20"/>
      <c r="N23" s="5" t="s">
        <v>271</v>
      </c>
      <c r="O23" s="13"/>
      <c r="P23" s="40"/>
      <c r="Q23" s="80"/>
      <c r="R23" s="80"/>
      <c r="S23" s="80"/>
      <c r="T23" s="80"/>
    </row>
    <row r="24" spans="4:20" s="159" customFormat="1" ht="18" customHeight="1">
      <c r="D24" s="166"/>
      <c r="E24" s="86"/>
      <c r="F24" s="20"/>
      <c r="G24" s="20"/>
      <c r="H24" s="162"/>
      <c r="I24" s="166"/>
      <c r="J24" s="86"/>
      <c r="K24" s="20"/>
      <c r="L24" s="20"/>
      <c r="N24" s="5" t="s">
        <v>272</v>
      </c>
      <c r="O24" s="13" t="s">
        <v>293</v>
      </c>
      <c r="P24" s="40"/>
      <c r="Q24" s="80"/>
      <c r="R24" s="80"/>
      <c r="S24" s="80"/>
      <c r="T24" s="80"/>
    </row>
    <row r="25" spans="4:20" s="159" customFormat="1" ht="18" customHeight="1">
      <c r="D25" s="166"/>
      <c r="E25" s="86"/>
      <c r="F25" s="20"/>
      <c r="G25" s="20"/>
      <c r="H25" s="162"/>
      <c r="I25" s="166"/>
      <c r="J25" s="86"/>
      <c r="K25" s="20"/>
      <c r="L25" s="20"/>
      <c r="N25" s="5" t="s">
        <v>8</v>
      </c>
      <c r="O25" s="13" t="s">
        <v>9</v>
      </c>
      <c r="P25" s="40"/>
      <c r="Q25" s="80"/>
      <c r="R25" s="80"/>
      <c r="S25" s="80"/>
      <c r="T25" s="80"/>
    </row>
    <row r="26" spans="4:20" s="159" customFormat="1" ht="18" customHeight="1">
      <c r="D26" s="166"/>
      <c r="E26" s="86"/>
      <c r="F26" s="20"/>
      <c r="G26" s="20"/>
      <c r="H26" s="162"/>
      <c r="I26" s="166"/>
      <c r="J26" s="86"/>
      <c r="K26" s="20"/>
      <c r="L26" s="20"/>
      <c r="N26" s="5" t="s">
        <v>10</v>
      </c>
      <c r="O26" s="13" t="s">
        <v>11</v>
      </c>
      <c r="P26" s="40"/>
      <c r="Q26" s="80"/>
      <c r="R26" s="80"/>
      <c r="S26" s="80"/>
      <c r="T26" s="80"/>
    </row>
    <row r="27" spans="4:20" s="159" customFormat="1" ht="18" customHeight="1">
      <c r="D27" s="166"/>
      <c r="E27" s="86"/>
      <c r="F27" s="20"/>
      <c r="G27" s="20"/>
      <c r="H27" s="162"/>
      <c r="I27" s="166"/>
      <c r="J27" s="86"/>
      <c r="K27" s="20"/>
      <c r="L27" s="20"/>
      <c r="N27" s="5" t="s">
        <v>12</v>
      </c>
      <c r="O27" s="13" t="s">
        <v>13</v>
      </c>
      <c r="P27" s="40"/>
      <c r="Q27" s="13"/>
      <c r="T27" s="214"/>
    </row>
    <row r="28" spans="4:20" ht="18" customHeight="1">
      <c r="D28" s="18"/>
      <c r="F28" s="20"/>
      <c r="G28" s="20"/>
      <c r="H28" s="162"/>
      <c r="I28" s="210"/>
      <c r="J28" s="86"/>
      <c r="K28" s="20"/>
      <c r="L28" s="20"/>
      <c r="N28" s="5"/>
      <c r="O28" s="13"/>
      <c r="P28" s="40"/>
    </row>
    <row r="29" spans="4:20" ht="18" customHeight="1">
      <c r="D29" s="18"/>
      <c r="F29" s="20"/>
      <c r="G29" s="20"/>
      <c r="H29" s="162"/>
      <c r="I29" s="253"/>
      <c r="J29" s="86"/>
      <c r="K29" s="20"/>
      <c r="L29" s="20"/>
      <c r="N29" s="5" t="s">
        <v>273</v>
      </c>
      <c r="O29" s="13"/>
      <c r="P29" s="40"/>
    </row>
    <row r="30" spans="4:20" ht="18" customHeight="1">
      <c r="D30" s="18"/>
      <c r="F30" s="20"/>
      <c r="G30" s="20"/>
      <c r="H30" s="162"/>
      <c r="I30" s="253"/>
      <c r="J30" s="86"/>
      <c r="K30" s="20"/>
      <c r="L30" s="20"/>
      <c r="N30" s="5" t="s">
        <v>274</v>
      </c>
      <c r="O30" s="13">
        <v>4</v>
      </c>
      <c r="P30" s="40"/>
    </row>
    <row r="31" spans="4:20" ht="18" customHeight="1">
      <c r="D31" s="18"/>
      <c r="F31" s="20"/>
      <c r="G31" s="20"/>
      <c r="H31" s="162"/>
      <c r="I31" s="253"/>
      <c r="J31" s="86"/>
      <c r="K31" s="20"/>
      <c r="L31" s="20"/>
      <c r="N31" s="7" t="s">
        <v>275</v>
      </c>
      <c r="O31" s="37">
        <v>4</v>
      </c>
      <c r="P31" s="24"/>
    </row>
    <row r="32" spans="4:20" ht="18" customHeight="1">
      <c r="D32" s="18"/>
      <c r="F32" s="20"/>
      <c r="G32" s="20"/>
      <c r="H32" s="162"/>
      <c r="I32" s="342"/>
      <c r="J32" s="86"/>
      <c r="K32" s="20"/>
      <c r="L32" s="20"/>
      <c r="N32" s="56"/>
      <c r="O32" s="13"/>
      <c r="P32" s="159"/>
    </row>
    <row r="33" spans="4:16" ht="18" customHeight="1">
      <c r="D33" s="18"/>
      <c r="F33" s="20"/>
      <c r="G33" s="20"/>
      <c r="H33" s="162"/>
      <c r="I33" s="342"/>
      <c r="J33" s="86"/>
      <c r="K33" s="20"/>
      <c r="L33" s="20"/>
      <c r="N33" s="56"/>
      <c r="O33" s="13"/>
      <c r="P33" s="159"/>
    </row>
    <row r="34" spans="4:16" ht="18" customHeight="1">
      <c r="D34" s="173" t="s">
        <v>769</v>
      </c>
      <c r="E34" s="99"/>
      <c r="F34" s="173"/>
      <c r="G34" s="173"/>
      <c r="H34" s="173"/>
      <c r="I34" s="173"/>
      <c r="J34" s="99"/>
      <c r="K34" s="2"/>
      <c r="L34" s="2"/>
      <c r="N34" s="10" t="s">
        <v>4</v>
      </c>
      <c r="O34" s="12" t="s">
        <v>764</v>
      </c>
      <c r="P34" s="39"/>
    </row>
    <row r="35" spans="4:16" ht="18" customHeight="1">
      <c r="D35" s="431" t="s">
        <v>352</v>
      </c>
      <c r="E35" s="432"/>
      <c r="F35" s="432"/>
      <c r="G35" s="433"/>
      <c r="H35" s="51"/>
      <c r="I35" s="431" t="s">
        <v>353</v>
      </c>
      <c r="J35" s="432"/>
      <c r="K35" s="432"/>
      <c r="L35" s="433"/>
      <c r="N35" s="5"/>
      <c r="O35" s="13"/>
      <c r="P35" s="40"/>
    </row>
    <row r="36" spans="4:16" ht="18" customHeight="1">
      <c r="D36" s="14" t="s">
        <v>1</v>
      </c>
      <c r="E36" s="82" t="s">
        <v>2</v>
      </c>
      <c r="F36" s="15" t="s">
        <v>16</v>
      </c>
      <c r="G36" s="14" t="s">
        <v>3</v>
      </c>
      <c r="H36" s="14"/>
      <c r="I36" s="14" t="s">
        <v>1</v>
      </c>
      <c r="J36" s="82" t="s">
        <v>2</v>
      </c>
      <c r="K36" s="15" t="s">
        <v>16</v>
      </c>
      <c r="L36" s="14" t="s">
        <v>3</v>
      </c>
      <c r="N36" s="5" t="s">
        <v>5</v>
      </c>
      <c r="O36" s="13" t="s">
        <v>159</v>
      </c>
      <c r="P36" s="40"/>
    </row>
    <row r="37" spans="4:16" ht="18" customHeight="1">
      <c r="D37" s="428" t="s">
        <v>438</v>
      </c>
      <c r="E37" s="74">
        <v>1</v>
      </c>
      <c r="F37" s="200">
        <v>3.472</v>
      </c>
      <c r="G37" s="17">
        <f>AVERAGE(F37:F39)</f>
        <v>6.4610000000000012</v>
      </c>
      <c r="H37" s="160"/>
      <c r="I37" s="428" t="s">
        <v>438</v>
      </c>
      <c r="J37" s="74">
        <v>1</v>
      </c>
      <c r="K37" s="200">
        <v>28.087</v>
      </c>
      <c r="L37" s="17">
        <f>AVERAGE(K37:K39)</f>
        <v>25.039666666666665</v>
      </c>
      <c r="N37" s="5" t="s">
        <v>6</v>
      </c>
      <c r="O37" s="13" t="s">
        <v>6</v>
      </c>
      <c r="P37" s="40"/>
    </row>
    <row r="38" spans="4:16" ht="18" customHeight="1">
      <c r="D38" s="429"/>
      <c r="E38" s="74">
        <v>2</v>
      </c>
      <c r="F38" s="200">
        <v>4.2510000000000003</v>
      </c>
      <c r="G38" s="16"/>
      <c r="H38" s="161"/>
      <c r="I38" s="429"/>
      <c r="J38" s="74">
        <v>2</v>
      </c>
      <c r="K38" s="200">
        <v>13.074</v>
      </c>
      <c r="L38" s="16"/>
      <c r="N38" s="5" t="s">
        <v>7</v>
      </c>
      <c r="O38" s="13" t="s">
        <v>160</v>
      </c>
      <c r="P38" s="40"/>
    </row>
    <row r="39" spans="4:16" ht="18" customHeight="1">
      <c r="D39" s="430"/>
      <c r="E39" s="74">
        <v>3</v>
      </c>
      <c r="F39" s="200">
        <v>11.66</v>
      </c>
      <c r="G39" s="16"/>
      <c r="H39" s="161"/>
      <c r="I39" s="430"/>
      <c r="J39" s="74">
        <v>3</v>
      </c>
      <c r="K39" s="200">
        <v>33.957999999999998</v>
      </c>
      <c r="L39" s="16"/>
      <c r="N39" s="5"/>
      <c r="O39" s="13"/>
      <c r="P39" s="40"/>
    </row>
    <row r="40" spans="4:16" ht="18" customHeight="1">
      <c r="D40" s="428" t="s">
        <v>425</v>
      </c>
      <c r="E40" s="74">
        <v>1</v>
      </c>
      <c r="F40" s="200">
        <v>5.9219999999999997</v>
      </c>
      <c r="G40" s="17">
        <f>AVERAGE(F40:F42)</f>
        <v>10.799333333333335</v>
      </c>
      <c r="H40" s="161"/>
      <c r="I40" s="428" t="s">
        <v>425</v>
      </c>
      <c r="J40" s="74">
        <v>1</v>
      </c>
      <c r="K40" s="200">
        <v>11.561</v>
      </c>
      <c r="L40" s="17">
        <f>AVERAGE(K40:K42)</f>
        <v>23.082333333333334</v>
      </c>
      <c r="N40" s="5" t="s">
        <v>17</v>
      </c>
      <c r="O40" s="13"/>
      <c r="P40" s="40"/>
    </row>
    <row r="41" spans="4:16" ht="18" customHeight="1">
      <c r="D41" s="429"/>
      <c r="E41" s="74">
        <v>2</v>
      </c>
      <c r="F41" s="200">
        <v>14.913</v>
      </c>
      <c r="G41" s="16"/>
      <c r="H41" s="161"/>
      <c r="I41" s="429"/>
      <c r="J41" s="74">
        <v>2</v>
      </c>
      <c r="K41" s="200">
        <v>28.411999999999999</v>
      </c>
      <c r="L41" s="16"/>
      <c r="N41" s="5" t="s">
        <v>8</v>
      </c>
      <c r="O41" s="13">
        <v>6.0000000000000001E-3</v>
      </c>
      <c r="P41" s="40"/>
    </row>
    <row r="42" spans="4:16" ht="18" customHeight="1">
      <c r="D42" s="430"/>
      <c r="E42" s="74">
        <v>3</v>
      </c>
      <c r="F42" s="200">
        <v>11.563000000000001</v>
      </c>
      <c r="G42" s="16"/>
      <c r="H42" s="161"/>
      <c r="I42" s="430"/>
      <c r="J42" s="74">
        <v>3</v>
      </c>
      <c r="K42" s="200">
        <v>29.274000000000001</v>
      </c>
      <c r="L42" s="16"/>
      <c r="N42" s="5" t="s">
        <v>10</v>
      </c>
      <c r="O42" s="13" t="s">
        <v>26</v>
      </c>
      <c r="P42" s="40"/>
    </row>
    <row r="43" spans="4:16" ht="18" customHeight="1">
      <c r="D43" s="428" t="s">
        <v>437</v>
      </c>
      <c r="E43" s="74">
        <v>1</v>
      </c>
      <c r="F43" s="200">
        <v>9.0820000000000007</v>
      </c>
      <c r="G43" s="17">
        <f>AVERAGE(F43:F45)</f>
        <v>9.1989999999999998</v>
      </c>
      <c r="H43" s="161"/>
      <c r="I43" s="428" t="s">
        <v>437</v>
      </c>
      <c r="J43" s="74">
        <v>1</v>
      </c>
      <c r="K43" s="200">
        <v>32.96</v>
      </c>
      <c r="L43" s="17">
        <f>AVERAGE(K43:K45)</f>
        <v>27.928333333333338</v>
      </c>
      <c r="N43" s="5" t="s">
        <v>12</v>
      </c>
      <c r="O43" s="13" t="s">
        <v>13</v>
      </c>
      <c r="P43" s="40"/>
    </row>
    <row r="44" spans="4:16" ht="18" customHeight="1">
      <c r="D44" s="429"/>
      <c r="E44" s="74">
        <v>2</v>
      </c>
      <c r="F44" s="200">
        <v>10.364000000000001</v>
      </c>
      <c r="G44" s="16"/>
      <c r="H44" s="161"/>
      <c r="I44" s="429"/>
      <c r="J44" s="74">
        <v>2</v>
      </c>
      <c r="K44" s="200">
        <v>22.452000000000002</v>
      </c>
      <c r="L44" s="16"/>
      <c r="N44" s="5" t="s">
        <v>14</v>
      </c>
      <c r="O44" s="13" t="s">
        <v>15</v>
      </c>
      <c r="P44" s="40"/>
    </row>
    <row r="45" spans="4:16" ht="18" customHeight="1">
      <c r="D45" s="430"/>
      <c r="E45" s="74">
        <v>3</v>
      </c>
      <c r="F45" s="200">
        <v>8.1509999999999998</v>
      </c>
      <c r="G45" s="16"/>
      <c r="H45" s="161"/>
      <c r="I45" s="430"/>
      <c r="J45" s="74">
        <v>3</v>
      </c>
      <c r="K45" s="200">
        <v>28.373000000000001</v>
      </c>
      <c r="L45" s="16"/>
      <c r="N45" s="5" t="s">
        <v>18</v>
      </c>
      <c r="O45" s="13" t="s">
        <v>765</v>
      </c>
      <c r="P45" s="40"/>
    </row>
    <row r="46" spans="4:16" ht="18" customHeight="1">
      <c r="D46" s="428" t="s">
        <v>435</v>
      </c>
      <c r="E46" s="74">
        <v>1</v>
      </c>
      <c r="F46" s="200">
        <v>5.3250000000000002</v>
      </c>
      <c r="G46" s="17">
        <f>AVERAGE(F46:F48)</f>
        <v>12.574333333333334</v>
      </c>
      <c r="H46" s="161"/>
      <c r="I46" s="428" t="s">
        <v>435</v>
      </c>
      <c r="J46" s="74">
        <v>1</v>
      </c>
      <c r="K46" s="200">
        <v>18.190999999999999</v>
      </c>
      <c r="L46" s="17">
        <f>AVERAGE(K46:K48)</f>
        <v>18.318333333333335</v>
      </c>
      <c r="N46" s="5"/>
      <c r="O46" s="13"/>
      <c r="P46" s="40"/>
    </row>
    <row r="47" spans="4:16" ht="18" customHeight="1">
      <c r="D47" s="429"/>
      <c r="E47" s="74">
        <v>2</v>
      </c>
      <c r="F47" s="200">
        <v>14.367000000000001</v>
      </c>
      <c r="G47" s="16"/>
      <c r="H47" s="161"/>
      <c r="I47" s="429"/>
      <c r="J47" s="74">
        <v>2</v>
      </c>
      <c r="K47" s="200">
        <v>22.033000000000001</v>
      </c>
      <c r="L47" s="16"/>
      <c r="N47" s="5" t="s">
        <v>19</v>
      </c>
      <c r="O47" s="13"/>
      <c r="P47" s="40"/>
    </row>
    <row r="48" spans="4:16" ht="18" customHeight="1">
      <c r="D48" s="430"/>
      <c r="E48" s="74">
        <v>3</v>
      </c>
      <c r="F48" s="200">
        <v>18.030999999999999</v>
      </c>
      <c r="G48" s="16"/>
      <c r="H48" s="161"/>
      <c r="I48" s="430"/>
      <c r="J48" s="74">
        <v>3</v>
      </c>
      <c r="K48" s="200">
        <v>14.731</v>
      </c>
      <c r="L48" s="16"/>
      <c r="N48" s="5" t="s">
        <v>20</v>
      </c>
      <c r="O48" s="13">
        <v>6.9080000000000004</v>
      </c>
      <c r="P48" s="40"/>
    </row>
    <row r="49" spans="4:20" ht="18" customHeight="1">
      <c r="D49" s="18"/>
      <c r="F49" s="20"/>
      <c r="G49" s="20"/>
      <c r="H49" s="162"/>
      <c r="I49" s="342"/>
      <c r="J49" s="86"/>
      <c r="K49" s="20"/>
      <c r="L49" s="20"/>
      <c r="N49" s="5" t="s">
        <v>21</v>
      </c>
      <c r="O49" s="13">
        <v>13.53</v>
      </c>
      <c r="P49" s="40"/>
    </row>
    <row r="50" spans="4:20" ht="18" customHeight="1">
      <c r="D50" s="18"/>
      <c r="F50" s="20"/>
      <c r="G50" s="20"/>
      <c r="H50" s="162"/>
      <c r="I50" s="342"/>
      <c r="J50" s="86"/>
      <c r="K50" s="20"/>
      <c r="L50" s="20"/>
      <c r="N50" s="5" t="s">
        <v>22</v>
      </c>
      <c r="O50" s="13" t="s">
        <v>766</v>
      </c>
      <c r="P50" s="40"/>
    </row>
    <row r="51" spans="4:20" ht="18" customHeight="1">
      <c r="D51" s="18"/>
      <c r="F51" s="20"/>
      <c r="G51" s="20"/>
      <c r="H51" s="162"/>
      <c r="I51" s="342"/>
      <c r="J51" s="86"/>
      <c r="K51" s="20"/>
      <c r="L51" s="20"/>
      <c r="N51" s="5" t="s">
        <v>23</v>
      </c>
      <c r="O51" s="13" t="s">
        <v>767</v>
      </c>
      <c r="P51" s="40"/>
    </row>
    <row r="52" spans="4:20" ht="18" customHeight="1">
      <c r="D52" s="18"/>
      <c r="F52" s="20"/>
      <c r="G52" s="20"/>
      <c r="H52" s="162"/>
      <c r="I52" s="342"/>
      <c r="J52" s="86"/>
      <c r="K52" s="20"/>
      <c r="L52" s="20"/>
      <c r="N52" s="5" t="s">
        <v>24</v>
      </c>
      <c r="O52" s="13">
        <v>0.6351</v>
      </c>
      <c r="P52" s="40"/>
    </row>
    <row r="53" spans="4:20" ht="18" customHeight="1">
      <c r="D53" s="18"/>
      <c r="F53" s="20"/>
      <c r="G53" s="20"/>
      <c r="H53" s="162"/>
      <c r="I53" s="342"/>
      <c r="J53" s="86"/>
      <c r="K53" s="20"/>
      <c r="L53" s="20"/>
      <c r="N53" s="5"/>
      <c r="O53" s="13"/>
      <c r="P53" s="40"/>
    </row>
    <row r="54" spans="4:20" ht="18" customHeight="1">
      <c r="D54" s="18"/>
      <c r="F54" s="20"/>
      <c r="G54" s="20"/>
      <c r="H54" s="162"/>
      <c r="I54" s="342"/>
      <c r="J54" s="86"/>
      <c r="K54" s="20"/>
      <c r="L54" s="20"/>
      <c r="N54" s="5" t="s">
        <v>271</v>
      </c>
      <c r="O54" s="13"/>
      <c r="P54" s="40"/>
    </row>
    <row r="55" spans="4:20" ht="18" customHeight="1">
      <c r="D55" s="18"/>
      <c r="F55" s="20"/>
      <c r="G55" s="20"/>
      <c r="H55" s="162"/>
      <c r="I55" s="342"/>
      <c r="J55" s="86"/>
      <c r="K55" s="20"/>
      <c r="L55" s="20"/>
      <c r="N55" s="5" t="s">
        <v>272</v>
      </c>
      <c r="O55" s="13" t="s">
        <v>768</v>
      </c>
      <c r="P55" s="40"/>
    </row>
    <row r="56" spans="4:20" ht="18" customHeight="1">
      <c r="D56" s="18"/>
      <c r="F56" s="20"/>
      <c r="G56" s="20"/>
      <c r="H56" s="162"/>
      <c r="I56" s="342"/>
      <c r="J56" s="86"/>
      <c r="K56" s="20"/>
      <c r="L56" s="20"/>
      <c r="N56" s="5" t="s">
        <v>8</v>
      </c>
      <c r="O56" s="13">
        <v>0.371</v>
      </c>
      <c r="P56" s="40"/>
    </row>
    <row r="57" spans="4:20" ht="18" customHeight="1">
      <c r="D57" s="18"/>
      <c r="F57" s="20"/>
      <c r="G57" s="20"/>
      <c r="H57" s="162"/>
      <c r="I57" s="342"/>
      <c r="J57" s="86"/>
      <c r="K57" s="20"/>
      <c r="L57" s="20"/>
      <c r="N57" s="5" t="s">
        <v>10</v>
      </c>
      <c r="O57" s="13" t="s">
        <v>27</v>
      </c>
      <c r="P57" s="40"/>
    </row>
    <row r="58" spans="4:20" ht="18" customHeight="1">
      <c r="D58" s="18"/>
      <c r="F58" s="20"/>
      <c r="G58" s="20"/>
      <c r="H58" s="162"/>
      <c r="I58" s="342"/>
      <c r="J58" s="86"/>
      <c r="K58" s="20"/>
      <c r="L58" s="20"/>
      <c r="N58" s="5" t="s">
        <v>12</v>
      </c>
      <c r="O58" s="13" t="s">
        <v>28</v>
      </c>
      <c r="P58" s="40"/>
    </row>
    <row r="59" spans="4:20" ht="18" customHeight="1">
      <c r="D59" s="18"/>
      <c r="F59" s="20"/>
      <c r="G59" s="20"/>
      <c r="H59" s="162"/>
      <c r="I59" s="342"/>
      <c r="J59" s="86"/>
      <c r="K59" s="20"/>
      <c r="L59" s="20"/>
      <c r="N59" s="5"/>
      <c r="O59" s="13"/>
      <c r="P59" s="40"/>
    </row>
    <row r="60" spans="4:20" ht="18" customHeight="1">
      <c r="D60" s="18"/>
      <c r="F60" s="20"/>
      <c r="G60" s="20"/>
      <c r="H60" s="162"/>
      <c r="I60" s="342"/>
      <c r="J60" s="86"/>
      <c r="K60" s="20"/>
      <c r="L60" s="20"/>
      <c r="N60" s="5" t="s">
        <v>273</v>
      </c>
      <c r="O60" s="13"/>
      <c r="P60" s="40"/>
    </row>
    <row r="61" spans="4:20" ht="18" customHeight="1">
      <c r="D61" s="18"/>
      <c r="F61" s="20"/>
      <c r="G61" s="20"/>
      <c r="H61" s="162"/>
      <c r="I61" s="342"/>
      <c r="J61" s="86"/>
      <c r="K61" s="20"/>
      <c r="L61" s="20"/>
      <c r="N61" s="5" t="s">
        <v>274</v>
      </c>
      <c r="O61" s="13">
        <v>5</v>
      </c>
      <c r="P61" s="40"/>
    </row>
    <row r="62" spans="4:20" ht="18" customHeight="1">
      <c r="D62" s="18"/>
      <c r="F62" s="20"/>
      <c r="G62" s="20"/>
      <c r="H62" s="162"/>
      <c r="I62" s="342"/>
      <c r="J62" s="86"/>
      <c r="K62" s="20"/>
      <c r="L62" s="20"/>
      <c r="N62" s="7" t="s">
        <v>275</v>
      </c>
      <c r="O62" s="37">
        <v>5</v>
      </c>
      <c r="P62" s="24"/>
    </row>
    <row r="63" spans="4:20" ht="18" customHeight="1">
      <c r="T63"/>
    </row>
    <row r="64" spans="4:20" ht="18" customHeight="1">
      <c r="D64" s="173" t="s">
        <v>834</v>
      </c>
      <c r="E64" s="99"/>
      <c r="F64" s="173"/>
      <c r="G64" s="173"/>
      <c r="H64" s="173"/>
      <c r="I64" s="173"/>
      <c r="J64" s="99"/>
      <c r="K64" s="2"/>
      <c r="L64" s="2"/>
      <c r="T64"/>
    </row>
    <row r="65" spans="4:20" ht="18" customHeight="1">
      <c r="D65" s="434" t="s">
        <v>0</v>
      </c>
      <c r="E65" s="435"/>
      <c r="F65" s="435"/>
      <c r="G65" s="436"/>
      <c r="H65" s="51"/>
      <c r="I65" s="431" t="s">
        <v>343</v>
      </c>
      <c r="J65" s="432"/>
      <c r="K65" s="432"/>
      <c r="L65" s="433"/>
      <c r="N65" s="10" t="s">
        <v>4</v>
      </c>
      <c r="O65" s="12" t="s">
        <v>226</v>
      </c>
      <c r="P65" s="39"/>
      <c r="T65"/>
    </row>
    <row r="66" spans="4:20" ht="18" customHeight="1">
      <c r="D66" s="14" t="s">
        <v>1</v>
      </c>
      <c r="E66" s="82" t="s">
        <v>2</v>
      </c>
      <c r="F66" s="15" t="s">
        <v>16</v>
      </c>
      <c r="G66" s="14" t="s">
        <v>3</v>
      </c>
      <c r="H66" s="14"/>
      <c r="I66" s="14" t="s">
        <v>1</v>
      </c>
      <c r="J66" s="82" t="s">
        <v>2</v>
      </c>
      <c r="K66" s="15" t="s">
        <v>16</v>
      </c>
      <c r="L66" s="14" t="s">
        <v>3</v>
      </c>
      <c r="N66" s="5"/>
      <c r="O66" s="13"/>
      <c r="P66" s="40"/>
      <c r="T66"/>
    </row>
    <row r="67" spans="4:20" ht="18" customHeight="1">
      <c r="D67" s="428" t="s">
        <v>440</v>
      </c>
      <c r="E67" s="74">
        <v>1</v>
      </c>
      <c r="F67" s="200">
        <v>0.11</v>
      </c>
      <c r="G67" s="17">
        <f>AVERAGE(F67:F69)</f>
        <v>0.44466666666666671</v>
      </c>
      <c r="H67" s="160"/>
      <c r="I67" s="428" t="s">
        <v>427</v>
      </c>
      <c r="J67" s="74">
        <v>1</v>
      </c>
      <c r="K67" s="200">
        <v>1.5760000000000001</v>
      </c>
      <c r="L67" s="17">
        <f>AVERAGE(K67:K69)</f>
        <v>1.0336666666666667</v>
      </c>
      <c r="N67" s="5" t="s">
        <v>5</v>
      </c>
      <c r="O67" s="13" t="s">
        <v>343</v>
      </c>
      <c r="P67" s="40"/>
      <c r="T67"/>
    </row>
    <row r="68" spans="4:20" ht="18" customHeight="1">
      <c r="D68" s="429"/>
      <c r="E68" s="74">
        <v>2</v>
      </c>
      <c r="F68" s="200">
        <v>0.57199999999999995</v>
      </c>
      <c r="G68" s="16"/>
      <c r="H68" s="161"/>
      <c r="I68" s="429"/>
      <c r="J68" s="74">
        <v>2</v>
      </c>
      <c r="K68" s="200">
        <v>7.0999999999999994E-2</v>
      </c>
      <c r="L68" s="16"/>
      <c r="N68" s="5" t="s">
        <v>6</v>
      </c>
      <c r="O68" s="13" t="s">
        <v>6</v>
      </c>
      <c r="P68" s="40"/>
      <c r="T68"/>
    </row>
    <row r="69" spans="4:20" ht="18" customHeight="1">
      <c r="D69" s="430"/>
      <c r="E69" s="74">
        <v>3</v>
      </c>
      <c r="F69" s="200">
        <v>0.65200000000000002</v>
      </c>
      <c r="G69" s="16"/>
      <c r="H69" s="161"/>
      <c r="I69" s="430"/>
      <c r="J69" s="74">
        <v>3</v>
      </c>
      <c r="K69" s="200">
        <v>1.454</v>
      </c>
      <c r="L69" s="16"/>
      <c r="N69" s="5" t="s">
        <v>7</v>
      </c>
      <c r="O69" s="13" t="s">
        <v>0</v>
      </c>
      <c r="P69" s="40"/>
    </row>
    <row r="70" spans="4:20" ht="18" customHeight="1">
      <c r="D70" s="428" t="s">
        <v>441</v>
      </c>
      <c r="E70" s="74">
        <v>1</v>
      </c>
      <c r="F70" s="200">
        <v>2.1339999999999999</v>
      </c>
      <c r="G70" s="17">
        <f>AVERAGE(F70:F72)</f>
        <v>1.2013333333333334</v>
      </c>
      <c r="H70" s="161"/>
      <c r="I70" s="428" t="s">
        <v>426</v>
      </c>
      <c r="J70" s="74">
        <v>1</v>
      </c>
      <c r="K70" s="200">
        <v>1.7509999999999999</v>
      </c>
      <c r="L70" s="17">
        <f>AVERAGE(K70:K72)</f>
        <v>0.93333333333333324</v>
      </c>
      <c r="N70" s="5"/>
      <c r="O70" s="13"/>
      <c r="P70" s="40"/>
    </row>
    <row r="71" spans="4:20" ht="18" customHeight="1">
      <c r="D71" s="429"/>
      <c r="E71" s="74">
        <v>2</v>
      </c>
      <c r="F71" s="200">
        <v>0.80800000000000005</v>
      </c>
      <c r="G71" s="16"/>
      <c r="H71" s="161"/>
      <c r="I71" s="429"/>
      <c r="J71" s="74">
        <v>2</v>
      </c>
      <c r="K71" s="200">
        <v>0.48699999999999999</v>
      </c>
      <c r="L71" s="16"/>
      <c r="N71" s="5" t="s">
        <v>17</v>
      </c>
      <c r="O71" s="13"/>
      <c r="P71" s="40"/>
    </row>
    <row r="72" spans="4:20" ht="18" customHeight="1">
      <c r="D72" s="430"/>
      <c r="E72" s="74">
        <v>3</v>
      </c>
      <c r="F72" s="200">
        <v>0.66200000000000003</v>
      </c>
      <c r="G72" s="16"/>
      <c r="H72" s="161"/>
      <c r="I72" s="430"/>
      <c r="J72" s="74">
        <v>3</v>
      </c>
      <c r="K72" s="200">
        <v>0.56200000000000006</v>
      </c>
      <c r="L72" s="16"/>
      <c r="N72" s="5" t="s">
        <v>8</v>
      </c>
      <c r="O72" s="13">
        <v>0.91</v>
      </c>
      <c r="P72" s="40"/>
    </row>
    <row r="73" spans="4:20" ht="18" customHeight="1">
      <c r="D73" s="428" t="s">
        <v>469</v>
      </c>
      <c r="E73" s="74">
        <v>1</v>
      </c>
      <c r="F73" s="200">
        <v>1.006</v>
      </c>
      <c r="G73" s="17">
        <f>AVERAGE(F73:F75)</f>
        <v>1.0486666666666666</v>
      </c>
      <c r="H73" s="161"/>
      <c r="I73" s="428" t="s">
        <v>466</v>
      </c>
      <c r="J73" s="74">
        <v>1</v>
      </c>
      <c r="K73" s="200">
        <v>1.4650000000000001</v>
      </c>
      <c r="L73" s="17">
        <f>AVERAGE(K73:K75)</f>
        <v>2.3086666666666669</v>
      </c>
      <c r="N73" s="5" t="s">
        <v>10</v>
      </c>
      <c r="O73" s="13" t="s">
        <v>27</v>
      </c>
      <c r="P73" s="40"/>
    </row>
    <row r="74" spans="4:20" ht="18" customHeight="1">
      <c r="D74" s="429"/>
      <c r="E74" s="74">
        <v>2</v>
      </c>
      <c r="F74" s="200">
        <v>0.85299999999999998</v>
      </c>
      <c r="G74" s="16"/>
      <c r="H74" s="161"/>
      <c r="I74" s="429"/>
      <c r="J74" s="74">
        <v>2</v>
      </c>
      <c r="K74" s="200">
        <v>2.3860000000000001</v>
      </c>
      <c r="L74" s="16"/>
      <c r="N74" s="5" t="s">
        <v>12</v>
      </c>
      <c r="O74" s="13" t="s">
        <v>28</v>
      </c>
      <c r="P74" s="40"/>
    </row>
    <row r="75" spans="4:20" ht="18" customHeight="1">
      <c r="D75" s="430"/>
      <c r="E75" s="74">
        <v>3</v>
      </c>
      <c r="F75" s="200">
        <v>1.2869999999999999</v>
      </c>
      <c r="G75" s="16"/>
      <c r="H75" s="161"/>
      <c r="I75" s="430"/>
      <c r="J75" s="74">
        <v>3</v>
      </c>
      <c r="K75" s="200">
        <v>3.0750000000000002</v>
      </c>
      <c r="L75" s="16"/>
      <c r="N75" s="5" t="s">
        <v>14</v>
      </c>
      <c r="O75" s="13" t="s">
        <v>15</v>
      </c>
      <c r="P75" s="40"/>
    </row>
    <row r="76" spans="4:20" ht="18" customHeight="1">
      <c r="D76" s="428" t="s">
        <v>468</v>
      </c>
      <c r="E76" s="74">
        <v>1</v>
      </c>
      <c r="F76" s="200">
        <v>3.2650000000000001</v>
      </c>
      <c r="G76" s="17">
        <f>AVERAGE(F76:F78)</f>
        <v>1.962</v>
      </c>
      <c r="H76" s="161"/>
      <c r="I76" s="428" t="s">
        <v>442</v>
      </c>
      <c r="J76" s="74">
        <v>1</v>
      </c>
      <c r="K76" s="200">
        <v>9.7000000000000003E-2</v>
      </c>
      <c r="L76" s="17">
        <f>AVERAGE(K76:K78)</f>
        <v>1.6243333333333334</v>
      </c>
      <c r="N76" s="5" t="s">
        <v>18</v>
      </c>
      <c r="O76" s="13" t="s">
        <v>294</v>
      </c>
      <c r="P76" s="40"/>
    </row>
    <row r="77" spans="4:20" ht="18" customHeight="1">
      <c r="D77" s="429"/>
      <c r="E77" s="74">
        <v>2</v>
      </c>
      <c r="F77" s="200">
        <v>0.97799999999999998</v>
      </c>
      <c r="G77" s="16"/>
      <c r="H77" s="161"/>
      <c r="I77" s="429"/>
      <c r="J77" s="74">
        <v>2</v>
      </c>
      <c r="K77" s="200">
        <v>1.9139999999999999</v>
      </c>
      <c r="L77" s="17"/>
      <c r="N77" s="5"/>
      <c r="O77" s="13"/>
      <c r="P77" s="40"/>
    </row>
    <row r="78" spans="4:20" ht="18" customHeight="1">
      <c r="D78" s="430"/>
      <c r="E78" s="74">
        <v>3</v>
      </c>
      <c r="F78" s="200">
        <v>1.643</v>
      </c>
      <c r="G78" s="16"/>
      <c r="H78" s="161"/>
      <c r="I78" s="430"/>
      <c r="J78" s="74">
        <v>3</v>
      </c>
      <c r="K78" s="200">
        <v>2.8620000000000001</v>
      </c>
      <c r="L78" s="16"/>
      <c r="N78" s="5" t="s">
        <v>19</v>
      </c>
      <c r="O78" s="13"/>
      <c r="P78" s="40"/>
    </row>
    <row r="79" spans="4:20" ht="18" customHeight="1">
      <c r="D79" s="428" t="s">
        <v>467</v>
      </c>
      <c r="E79" s="74">
        <v>1</v>
      </c>
      <c r="F79" s="200">
        <v>0.96499999999999997</v>
      </c>
      <c r="G79" s="17">
        <f>AVERAGE(F79:F81)</f>
        <v>1.7543333333333333</v>
      </c>
      <c r="H79" s="161"/>
      <c r="I79" s="428" t="s">
        <v>473</v>
      </c>
      <c r="J79" s="74">
        <v>1</v>
      </c>
      <c r="K79" s="200">
        <v>0.74199999999999999</v>
      </c>
      <c r="L79" s="17">
        <f>AVERAGE(K79:K81)</f>
        <v>0.7496666666666667</v>
      </c>
      <c r="N79" s="5" t="s">
        <v>20</v>
      </c>
      <c r="O79" s="13">
        <v>1.284</v>
      </c>
      <c r="P79" s="40"/>
    </row>
    <row r="80" spans="4:20" ht="18" customHeight="1">
      <c r="D80" s="429"/>
      <c r="E80" s="74">
        <v>2</v>
      </c>
      <c r="F80" s="200">
        <v>1.7809999999999999</v>
      </c>
      <c r="G80" s="16"/>
      <c r="H80" s="161"/>
      <c r="I80" s="429"/>
      <c r="J80" s="74">
        <v>2</v>
      </c>
      <c r="K80" s="200">
        <v>0.443</v>
      </c>
      <c r="L80" s="16"/>
      <c r="N80" s="5" t="s">
        <v>21</v>
      </c>
      <c r="O80" s="13">
        <v>1.33</v>
      </c>
      <c r="P80" s="40"/>
    </row>
    <row r="81" spans="4:16" ht="18" customHeight="1">
      <c r="D81" s="430"/>
      <c r="E81" s="74">
        <v>3</v>
      </c>
      <c r="F81" s="200">
        <v>2.5169999999999999</v>
      </c>
      <c r="G81" s="16"/>
      <c r="H81" s="161"/>
      <c r="I81" s="430"/>
      <c r="J81" s="74">
        <v>3</v>
      </c>
      <c r="K81" s="200">
        <v>1.0640000000000001</v>
      </c>
      <c r="L81" s="16"/>
      <c r="N81" s="5" t="s">
        <v>22</v>
      </c>
      <c r="O81" s="13" t="s">
        <v>295</v>
      </c>
      <c r="P81" s="40"/>
    </row>
    <row r="82" spans="4:16" ht="18" customHeight="1">
      <c r="D82" s="18"/>
      <c r="F82" s="19"/>
      <c r="G82" s="19"/>
      <c r="H82" s="162"/>
      <c r="I82" s="174"/>
      <c r="J82" s="85"/>
      <c r="K82" s="19"/>
      <c r="L82" s="19"/>
      <c r="N82" s="5" t="s">
        <v>23</v>
      </c>
      <c r="O82" s="13" t="s">
        <v>296</v>
      </c>
      <c r="P82" s="40"/>
    </row>
    <row r="83" spans="4:16" ht="18" customHeight="1">
      <c r="N83" s="5" t="s">
        <v>24</v>
      </c>
      <c r="O83" s="13">
        <v>1.707E-3</v>
      </c>
      <c r="P83" s="40"/>
    </row>
    <row r="84" spans="4:16" ht="18" customHeight="1">
      <c r="N84" s="5"/>
      <c r="O84" s="13"/>
      <c r="P84" s="40"/>
    </row>
    <row r="85" spans="4:16" ht="18" customHeight="1">
      <c r="N85" s="5" t="s">
        <v>271</v>
      </c>
      <c r="O85" s="13"/>
      <c r="P85" s="40"/>
    </row>
    <row r="86" spans="4:16" ht="18" customHeight="1">
      <c r="N86" s="5" t="s">
        <v>272</v>
      </c>
      <c r="O86" s="13" t="s">
        <v>297</v>
      </c>
      <c r="P86" s="40"/>
    </row>
    <row r="87" spans="4:16" ht="18" customHeight="1">
      <c r="N87" s="5" t="s">
        <v>8</v>
      </c>
      <c r="O87" s="13">
        <v>0.91800000000000004</v>
      </c>
      <c r="P87" s="40"/>
    </row>
    <row r="88" spans="4:16" ht="18" customHeight="1">
      <c r="N88" s="5" t="s">
        <v>10</v>
      </c>
      <c r="O88" s="13" t="s">
        <v>27</v>
      </c>
      <c r="P88" s="40"/>
    </row>
    <row r="89" spans="4:16" ht="18" customHeight="1">
      <c r="N89" s="5" t="s">
        <v>12</v>
      </c>
      <c r="O89" s="13" t="s">
        <v>28</v>
      </c>
      <c r="P89" s="40"/>
    </row>
    <row r="90" spans="4:16" ht="18" customHeight="1">
      <c r="N90" s="5"/>
      <c r="O90" s="13"/>
      <c r="P90" s="40"/>
    </row>
    <row r="91" spans="4:16" ht="18" customHeight="1">
      <c r="N91" s="5" t="s">
        <v>273</v>
      </c>
      <c r="O91" s="13"/>
      <c r="P91" s="40"/>
    </row>
    <row r="92" spans="4:16" ht="18" customHeight="1">
      <c r="N92" s="5" t="s">
        <v>274</v>
      </c>
      <c r="O92" s="13">
        <v>5</v>
      </c>
      <c r="P92" s="40"/>
    </row>
    <row r="93" spans="4:16" ht="18" customHeight="1">
      <c r="N93" s="7" t="s">
        <v>275</v>
      </c>
      <c r="O93" s="37">
        <v>5</v>
      </c>
      <c r="P93" s="24"/>
    </row>
  </sheetData>
  <mergeCells count="32">
    <mergeCell ref="D43:D45"/>
    <mergeCell ref="I43:I45"/>
    <mergeCell ref="D46:D48"/>
    <mergeCell ref="I46:I48"/>
    <mergeCell ref="D35:G35"/>
    <mergeCell ref="I35:L35"/>
    <mergeCell ref="D37:D39"/>
    <mergeCell ref="I37:I39"/>
    <mergeCell ref="D40:D42"/>
    <mergeCell ref="I40:I42"/>
    <mergeCell ref="D70:D72"/>
    <mergeCell ref="I70:I72"/>
    <mergeCell ref="D73:D75"/>
    <mergeCell ref="I73:I75"/>
    <mergeCell ref="D76:D78"/>
    <mergeCell ref="I76:I78"/>
    <mergeCell ref="D79:D81"/>
    <mergeCell ref="I79:I81"/>
    <mergeCell ref="D3:G3"/>
    <mergeCell ref="I3:L3"/>
    <mergeCell ref="D5:D7"/>
    <mergeCell ref="I5:I7"/>
    <mergeCell ref="D8:D10"/>
    <mergeCell ref="I8:I10"/>
    <mergeCell ref="D11:D13"/>
    <mergeCell ref="I11:I13"/>
    <mergeCell ref="D14:D16"/>
    <mergeCell ref="I14:I16"/>
    <mergeCell ref="D65:G65"/>
    <mergeCell ref="I65:L65"/>
    <mergeCell ref="D67:D69"/>
    <mergeCell ref="I67:I69"/>
  </mergeCells>
  <pageMargins left="0.7" right="0.7" top="0.75" bottom="0.75" header="0.3" footer="0.3"/>
  <pageSetup scale="5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5</vt:lpstr>
      <vt:lpstr>Figure 6</vt:lpstr>
      <vt:lpstr>Supplementary Fig.2</vt:lpstr>
      <vt:lpstr>Supplementary Fig.3</vt:lpstr>
      <vt:lpstr>Supplementary Fig.4</vt:lpstr>
      <vt:lpstr>Supplementary Fig.5</vt:lpstr>
      <vt:lpstr>Supplementary Fig.6</vt:lpstr>
      <vt:lpstr>Supplementary Fig.7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2020-07-14T14:45:19Z</cp:lastPrinted>
  <dcterms:created xsi:type="dcterms:W3CDTF">2020-05-29T20:17:57Z</dcterms:created>
  <dcterms:modified xsi:type="dcterms:W3CDTF">2020-12-11T15:23:46Z</dcterms:modified>
</cp:coreProperties>
</file>