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035" windowWidth="15480" windowHeight="11640" tabRatio="145" activeTab="0"/>
  </bookViews>
  <sheets>
    <sheet name="Sheet1" sheetId="1" r:id="rId1"/>
    <sheet name="Sheet2" sheetId="2" r:id="rId2"/>
    <sheet name="Sheet3" sheetId="3" r:id="rId3"/>
  </sheets>
  <definedNames>
    <definedName name="OLE_LINK3" localSheetId="0">'Sheet1'!#REF!</definedName>
    <definedName name="_xlnm.Print_Area" localSheetId="0">'Sheet1'!$A$1:$D$63</definedName>
  </definedNames>
  <calcPr fullCalcOnLoad="1"/>
</workbook>
</file>

<file path=xl/sharedStrings.xml><?xml version="1.0" encoding="utf-8"?>
<sst xmlns="http://schemas.openxmlformats.org/spreadsheetml/2006/main" count="36" uniqueCount="28">
  <si>
    <r>
      <t xml:space="preserve">Supplemental Table 2.  GO categories significantly enriched in gene cluster 2 (G2). </t>
    </r>
    <r>
      <rPr>
        <sz val="11"/>
        <rFont val="Arial"/>
        <family val="0"/>
      </rPr>
      <t xml:space="preserve"> All GO terms significantly enriched in G2 based on a one-sided Fisher's Exact test with a global (bootstrap) FDR &lt; 0.05 are listed.  </t>
    </r>
    <r>
      <rPr>
        <b/>
        <i/>
        <sz val="11"/>
        <rFont val="Arial"/>
        <family val="2"/>
      </rPr>
      <t>Population Total:</t>
    </r>
    <r>
      <rPr>
        <sz val="11"/>
        <rFont val="Arial"/>
        <family val="0"/>
      </rPr>
      <t xml:space="preserve"> Number of genes in the filtered list of 2177 probe sets annotated to at least one GO category within the specific system (Biological Process/Cellular Component/Molecular Function). </t>
    </r>
    <r>
      <rPr>
        <b/>
        <i/>
        <sz val="11"/>
        <rFont val="Arial"/>
        <family val="2"/>
      </rPr>
      <t>Population Hits</t>
    </r>
    <r>
      <rPr>
        <sz val="11"/>
        <rFont val="Arial"/>
        <family val="0"/>
      </rPr>
      <t xml:space="preserve">: Number of genes within the population total that are annotated to the specific GO category.  </t>
    </r>
    <r>
      <rPr>
        <b/>
        <i/>
        <sz val="11"/>
        <rFont val="Arial"/>
        <family val="2"/>
      </rPr>
      <t>List Total</t>
    </r>
    <r>
      <rPr>
        <sz val="11"/>
        <rFont val="Arial"/>
        <family val="0"/>
      </rPr>
      <t xml:space="preserve">: Number of genes in G2 annotated to at least one GO category within the specific system.   </t>
    </r>
    <r>
      <rPr>
        <b/>
        <i/>
        <sz val="11"/>
        <rFont val="Arial"/>
        <family val="2"/>
      </rPr>
      <t>List Hits</t>
    </r>
    <r>
      <rPr>
        <sz val="11"/>
        <rFont val="Arial"/>
        <family val="0"/>
      </rPr>
      <t xml:space="preserve">: Number of genes within the list total that are annotated to the specific GO category. </t>
    </r>
    <r>
      <rPr>
        <b/>
        <i/>
        <sz val="11"/>
        <rFont val="Arial"/>
        <family val="2"/>
      </rPr>
      <t>p-value</t>
    </r>
    <r>
      <rPr>
        <sz val="11"/>
        <rFont val="Arial"/>
        <family val="0"/>
      </rPr>
      <t xml:space="preserve">: one-sided Fisher Exact </t>
    </r>
    <r>
      <rPr>
        <i/>
        <sz val="11"/>
        <rFont val="Arial"/>
        <family val="2"/>
      </rPr>
      <t>p</t>
    </r>
    <r>
      <rPr>
        <sz val="11"/>
        <rFont val="Arial"/>
        <family val="0"/>
      </rPr>
      <t>-value (unadjusted, FDR &lt; 0.05).</t>
    </r>
  </si>
  <si>
    <t>List Hits</t>
  </si>
  <si>
    <t>Population Hits</t>
  </si>
  <si>
    <t>organismal physiological process</t>
  </si>
  <si>
    <t>response to stimulus</t>
  </si>
  <si>
    <t>antigen presentation, exogenous antigen</t>
  </si>
  <si>
    <t>antigen processing, exogenous antigen via MHC class II</t>
  </si>
  <si>
    <t>I-kappaB kinase/NF-kappaB cascade</t>
  </si>
  <si>
    <t>signal transducer activity</t>
  </si>
  <si>
    <t>extracellular matrix structural constituent</t>
  </si>
  <si>
    <t>MHC class II receptor activity</t>
  </si>
  <si>
    <t>defense/immunity protein activity</t>
  </si>
  <si>
    <t>receptor activity</t>
  </si>
  <si>
    <t>insulin-like growth factor binding</t>
  </si>
  <si>
    <t>growth factor binding</t>
  </si>
  <si>
    <t>transmembrane receptor activity</t>
  </si>
  <si>
    <t>antigen binding</t>
  </si>
  <si>
    <t>protein binding</t>
  </si>
  <si>
    <t>protease inhibitor activity</t>
  </si>
  <si>
    <t>endopeptidase inhibitor activity</t>
  </si>
  <si>
    <t>calcium ion binding</t>
  </si>
  <si>
    <t>collagen binding</t>
  </si>
  <si>
    <t>enzyme inhibitor activity</t>
  </si>
  <si>
    <t>G2 Biological Processes (List Total = 309, Population Total = 1219)</t>
  </si>
  <si>
    <t>G2 Cellular Components (List Total = 293, Population Total = 1149)</t>
  </si>
  <si>
    <t>G2 Molecular Functions (List Total = 317, Population Total = 1238)</t>
  </si>
  <si>
    <t>GO Category</t>
  </si>
  <si>
    <t>p-value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</si>
</sst>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Arial"/>
      <family val="0"/>
    </font>
    <font>
      <b/>
      <i/>
      <sz val="11"/>
      <name val="Arial"/>
      <family val="0"/>
    </font>
    <font>
      <b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4" xfId="20" applyFont="1" applyFill="1" applyBorder="1" applyAlignment="1">
      <alignment/>
    </xf>
    <xf numFmtId="0" fontId="4" fillId="0" borderId="6" xfId="2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ebi.ac.uk/ego/QuickGO?mode=display&amp;entry=GO%3A0004871" TargetMode="External" /><Relationship Id="rId2" Type="http://schemas.openxmlformats.org/officeDocument/2006/relationships/hyperlink" Target="http://www2.ebi.ac.uk/ego/QuickGO?mode=display&amp;entry=GO%3A0005201" TargetMode="External" /><Relationship Id="rId3" Type="http://schemas.openxmlformats.org/officeDocument/2006/relationships/hyperlink" Target="http://www2.ebi.ac.uk/ego/QuickGO?mode=display&amp;entry=GO%3A0045012" TargetMode="External" /><Relationship Id="rId4" Type="http://schemas.openxmlformats.org/officeDocument/2006/relationships/hyperlink" Target="http://www2.ebi.ac.uk/ego/QuickGO?mode=display&amp;entry=GO%3A0003793" TargetMode="External" /><Relationship Id="rId5" Type="http://schemas.openxmlformats.org/officeDocument/2006/relationships/hyperlink" Target="http://www2.ebi.ac.uk/ego/QuickGO?mode=display&amp;entry=GO%3A0004872" TargetMode="External" /><Relationship Id="rId6" Type="http://schemas.openxmlformats.org/officeDocument/2006/relationships/hyperlink" Target="http://www2.ebi.ac.uk/ego/QuickGO?mode=display&amp;entry=GO%3A0005520" TargetMode="External" /><Relationship Id="rId7" Type="http://schemas.openxmlformats.org/officeDocument/2006/relationships/hyperlink" Target="http://www2.ebi.ac.uk/ego/QuickGO?mode=display&amp;entry=GO%3A0019838" TargetMode="External" /><Relationship Id="rId8" Type="http://schemas.openxmlformats.org/officeDocument/2006/relationships/hyperlink" Target="http://www2.ebi.ac.uk/ego/QuickGO?mode=display&amp;entry=GO%3A0004888" TargetMode="External" /><Relationship Id="rId9" Type="http://schemas.openxmlformats.org/officeDocument/2006/relationships/hyperlink" Target="http://www2.ebi.ac.uk/ego/QuickGO?mode=display&amp;entry=GO%3A0003823" TargetMode="External" /><Relationship Id="rId10" Type="http://schemas.openxmlformats.org/officeDocument/2006/relationships/hyperlink" Target="http://www2.ebi.ac.uk/ego/QuickGO?mode=display&amp;entry=GO%3A0005515" TargetMode="External" /><Relationship Id="rId11" Type="http://schemas.openxmlformats.org/officeDocument/2006/relationships/hyperlink" Target="http://www2.ebi.ac.uk/ego/QuickGO?mode=display&amp;entry=GO%3A0030414" TargetMode="External" /><Relationship Id="rId12" Type="http://schemas.openxmlformats.org/officeDocument/2006/relationships/hyperlink" Target="http://www2.ebi.ac.uk/ego/QuickGO?mode=display&amp;entry=GO%3A0004866" TargetMode="External" /><Relationship Id="rId13" Type="http://schemas.openxmlformats.org/officeDocument/2006/relationships/hyperlink" Target="http://www2.ebi.ac.uk/ego/QuickGO?mode=display&amp;entry=GO%3A0005509" TargetMode="External" /><Relationship Id="rId14" Type="http://schemas.openxmlformats.org/officeDocument/2006/relationships/hyperlink" Target="http://www2.ebi.ac.uk/ego/QuickGO?mode=display&amp;entry=GO%3A0005518" TargetMode="External" /><Relationship Id="rId15" Type="http://schemas.openxmlformats.org/officeDocument/2006/relationships/hyperlink" Target="http://www2.ebi.ac.uk/ego/QuickGO?mode=display&amp;entry=GO%3A000485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workbookViewId="0" topLeftCell="A44">
      <selection activeCell="A64" sqref="A64:D64"/>
    </sheetView>
  </sheetViews>
  <sheetFormatPr defaultColWidth="9.00390625" defaultRowHeight="12.75"/>
  <cols>
    <col min="1" max="1" width="67.625" style="3" bestFit="1" customWidth="1"/>
    <col min="2" max="2" width="8.75390625" style="4" bestFit="1" customWidth="1"/>
    <col min="3" max="3" width="14.75390625" style="4" bestFit="1" customWidth="1"/>
    <col min="4" max="4" width="11.375" style="4" bestFit="1" customWidth="1"/>
    <col min="5" max="5" width="12.00390625" style="3" bestFit="1" customWidth="1"/>
    <col min="6" max="16384" width="10.75390625" style="3" customWidth="1"/>
  </cols>
  <sheetData>
    <row r="1" spans="1:4" s="1" customFormat="1" ht="18">
      <c r="A1" s="5" t="s">
        <v>23</v>
      </c>
      <c r="B1" s="6"/>
      <c r="C1" s="6"/>
      <c r="D1" s="7"/>
    </row>
    <row r="2" spans="1:4" s="2" customFormat="1" ht="14.25">
      <c r="A2" s="8" t="s">
        <v>26</v>
      </c>
      <c r="B2" s="9" t="s">
        <v>1</v>
      </c>
      <c r="C2" s="9" t="s">
        <v>2</v>
      </c>
      <c r="D2" s="10" t="s">
        <v>27</v>
      </c>
    </row>
    <row r="3" spans="1:4" ht="14.25">
      <c r="A3" s="11" t="str">
        <f>HYPERLINK("http://www2.ebi.ac.uk/ego/QuickGO?mode=display&amp;entry=GO%3A0006955","immune response")</f>
        <v>immune response</v>
      </c>
      <c r="B3" s="12">
        <v>61</v>
      </c>
      <c r="C3" s="12">
        <v>88</v>
      </c>
      <c r="D3" s="13">
        <v>1.84136369555357E-19</v>
      </c>
    </row>
    <row r="4" spans="1:4" ht="14.25">
      <c r="A4" s="11" t="str">
        <f>HYPERLINK("http://www2.ebi.ac.uk/ego/QuickGO?mode=display&amp;entry=GO%3A0009607","response to biotic stimulus")</f>
        <v>response to biotic stimulus</v>
      </c>
      <c r="B4" s="12">
        <v>67</v>
      </c>
      <c r="C4" s="12">
        <v>105</v>
      </c>
      <c r="D4" s="13">
        <v>2.35200176130519E-18</v>
      </c>
    </row>
    <row r="5" spans="1:4" ht="14.25">
      <c r="A5" s="11" t="str">
        <f>HYPERLINK("http://www2.ebi.ac.uk/ego/QuickGO?mode=display&amp;entry=GO%3A0006952","defense response")</f>
        <v>defense response</v>
      </c>
      <c r="B5" s="12">
        <v>61</v>
      </c>
      <c r="C5" s="12">
        <v>91</v>
      </c>
      <c r="D5" s="13">
        <v>2.66203075645489E-18</v>
      </c>
    </row>
    <row r="6" spans="1:4" ht="14.25">
      <c r="A6" s="11" t="str">
        <f>HYPERLINK("http://www2.ebi.ac.uk/ego/QuickGO?mode=display&amp;entry=GO%3A0009605","response to external stimulus")</f>
        <v>response to external stimulus</v>
      </c>
      <c r="B6" s="12">
        <v>82</v>
      </c>
      <c r="C6" s="12">
        <v>144</v>
      </c>
      <c r="D6" s="13">
        <v>4.71080914388188E-18</v>
      </c>
    </row>
    <row r="7" spans="1:4" ht="14.25">
      <c r="A7" s="11" t="s">
        <v>3</v>
      </c>
      <c r="B7" s="12">
        <v>87</v>
      </c>
      <c r="C7" s="12">
        <v>164</v>
      </c>
      <c r="D7" s="13">
        <v>1.71670949645309E-16</v>
      </c>
    </row>
    <row r="8" spans="1:4" ht="14.25">
      <c r="A8" s="11" t="s">
        <v>4</v>
      </c>
      <c r="B8" s="12">
        <v>87</v>
      </c>
      <c r="C8" s="12">
        <v>174</v>
      </c>
      <c r="D8" s="13">
        <v>2.24788879884623E-14</v>
      </c>
    </row>
    <row r="9" spans="1:4" ht="14.25">
      <c r="A9" s="11" t="str">
        <f>HYPERLINK("http://www2.ebi.ac.uk/ego/QuickGO?mode=display&amp;entry=GO%3A0030333","antigen processing")</f>
        <v>antigen processing</v>
      </c>
      <c r="B9" s="12">
        <v>12</v>
      </c>
      <c r="C9" s="12">
        <v>12</v>
      </c>
      <c r="D9" s="13">
        <v>5.98564442208551E-08</v>
      </c>
    </row>
    <row r="10" spans="1:4" ht="14.25">
      <c r="A10" s="11" t="str">
        <f>HYPERLINK("http://www2.ebi.ac.uk/ego/QuickGO?mode=display&amp;entry=GO%3A0019882","antigen presentation")</f>
        <v>antigen presentation</v>
      </c>
      <c r="B10" s="12">
        <v>11</v>
      </c>
      <c r="C10" s="12">
        <v>11</v>
      </c>
      <c r="D10" s="13">
        <v>2.42639545700654E-07</v>
      </c>
    </row>
    <row r="11" spans="1:4" ht="14.25">
      <c r="A11" s="11" t="str">
        <f>HYPERLINK("http://www2.ebi.ac.uk/ego/QuickGO?mode=display&amp;entry=GO%3A0001501","skeletal development")</f>
        <v>skeletal development</v>
      </c>
      <c r="B11" s="12">
        <v>15</v>
      </c>
      <c r="C11" s="12">
        <v>19</v>
      </c>
      <c r="D11" s="13">
        <v>1.2134985948697E-06</v>
      </c>
    </row>
    <row r="12" spans="1:4" ht="14.25">
      <c r="A12" s="11" t="str">
        <f>HYPERLINK("http://www2.ebi.ac.uk/ego/QuickGO?mode=display&amp;entry=GO%3A0009613","response to pest/pathogen/parasite")</f>
        <v>response to pest/pathogen/parasite</v>
      </c>
      <c r="B12" s="12">
        <v>26</v>
      </c>
      <c r="C12" s="12">
        <v>45</v>
      </c>
      <c r="D12" s="13">
        <v>2.45122247093093E-06</v>
      </c>
    </row>
    <row r="13" spans="1:4" ht="14.25">
      <c r="A13" s="11" t="str">
        <f>HYPERLINK("http://www2.ebi.ac.uk/ego/QuickGO?mode=display&amp;entry=GO%3A0009611","response to wounding")</f>
        <v>response to wounding</v>
      </c>
      <c r="B13" s="12">
        <v>18</v>
      </c>
      <c r="C13" s="12">
        <v>26</v>
      </c>
      <c r="D13" s="13">
        <v>2.48223092269148E-06</v>
      </c>
    </row>
    <row r="14" spans="1:4" ht="14.25">
      <c r="A14" s="11" t="str">
        <f>HYPERLINK("http://www2.ebi.ac.uk/ego/QuickGO?mode=display&amp;entry=GO%3A0006817","phosphate transport")</f>
        <v>phosphate transport</v>
      </c>
      <c r="B14" s="12">
        <v>11</v>
      </c>
      <c r="C14" s="12">
        <v>13</v>
      </c>
      <c r="D14" s="13">
        <v>1.13384975643634E-05</v>
      </c>
    </row>
    <row r="15" spans="1:4" ht="14.25">
      <c r="A15" s="11" t="str">
        <f>HYPERLINK("http://www2.ebi.ac.uk/ego/QuickGO?mode=display&amp;entry=GO%3A0015698","inorganic anion transport")</f>
        <v>inorganic anion transport</v>
      </c>
      <c r="B15" s="12">
        <v>13</v>
      </c>
      <c r="C15" s="12">
        <v>17</v>
      </c>
      <c r="D15" s="13">
        <v>1.24745392332558E-05</v>
      </c>
    </row>
    <row r="16" spans="1:4" ht="14.25">
      <c r="A16" s="11" t="s">
        <v>5</v>
      </c>
      <c r="B16" s="12">
        <v>8</v>
      </c>
      <c r="C16" s="12">
        <v>8</v>
      </c>
      <c r="D16" s="13">
        <v>1.59205643998687E-05</v>
      </c>
    </row>
    <row r="17" spans="1:4" ht="14.25">
      <c r="A17" s="11" t="s">
        <v>6</v>
      </c>
      <c r="B17" s="12">
        <v>8</v>
      </c>
      <c r="C17" s="12">
        <v>8</v>
      </c>
      <c r="D17" s="13">
        <v>1.59205643998687E-05</v>
      </c>
    </row>
    <row r="18" spans="1:4" ht="14.25">
      <c r="A18" s="11" t="str">
        <f>HYPERLINK("http://www2.ebi.ac.uk/ego/QuickGO?mode=display&amp;entry=GO%3A0006954","inflammatory response")</f>
        <v>inflammatory response</v>
      </c>
      <c r="B18" s="12">
        <v>10</v>
      </c>
      <c r="C18" s="12">
        <v>12</v>
      </c>
      <c r="D18" s="13">
        <v>3.89284690137469E-05</v>
      </c>
    </row>
    <row r="19" spans="1:4" ht="14.25">
      <c r="A19" s="11" t="str">
        <f>HYPERLINK("http://www2.ebi.ac.uk/ego/QuickGO?mode=display&amp;entry=GO%3A0045087","innate immune response")</f>
        <v>innate immune response</v>
      </c>
      <c r="B19" s="12">
        <v>10</v>
      </c>
      <c r="C19" s="12">
        <v>12</v>
      </c>
      <c r="D19" s="13">
        <v>3.89284690137469E-05</v>
      </c>
    </row>
    <row r="20" spans="1:4" ht="14.25">
      <c r="A20" s="11" t="str">
        <f>HYPERLINK("http://www2.ebi.ac.uk/ego/QuickGO?mode=display&amp;entry=GO%3A0007275","development")</f>
        <v>development</v>
      </c>
      <c r="B20" s="12">
        <v>74</v>
      </c>
      <c r="C20" s="12">
        <v>201</v>
      </c>
      <c r="D20" s="13">
        <v>5.11262101697243E-05</v>
      </c>
    </row>
    <row r="21" spans="1:4" ht="14.25">
      <c r="A21" s="11" t="str">
        <f>HYPERLINK("http://www2.ebi.ac.uk/ego/QuickGO?mode=display&amp;entry=GO%3A0042330","taxis")</f>
        <v>taxis</v>
      </c>
      <c r="B21" s="12">
        <v>8</v>
      </c>
      <c r="C21" s="12">
        <v>9</v>
      </c>
      <c r="D21" s="14">
        <v>0.00011162800356671</v>
      </c>
    </row>
    <row r="22" spans="1:4" ht="14.25">
      <c r="A22" s="11" t="str">
        <f>HYPERLINK("http://www2.ebi.ac.uk/ego/QuickGO?mode=display&amp;entry=GO%3A0006935","chemotaxis")</f>
        <v>chemotaxis</v>
      </c>
      <c r="B22" s="12">
        <v>8</v>
      </c>
      <c r="C22" s="12">
        <v>9</v>
      </c>
      <c r="D22" s="14">
        <v>0.00011162800356671</v>
      </c>
    </row>
    <row r="23" spans="1:4" ht="14.25">
      <c r="A23" s="11" t="str">
        <f>HYPERLINK("http://www2.ebi.ac.uk/ego/QuickGO?mode=display&amp;entry=GO%3A0009887","organogenesis")</f>
        <v>organogenesis</v>
      </c>
      <c r="B23" s="12">
        <v>45</v>
      </c>
      <c r="C23" s="12">
        <v>112</v>
      </c>
      <c r="D23" s="14">
        <v>0.000209207961316585</v>
      </c>
    </row>
    <row r="24" spans="1:4" ht="14.25">
      <c r="A24" s="11" t="str">
        <f>HYPERLINK("http://www2.ebi.ac.uk/ego/QuickGO?mode=display&amp;entry=GO%3A0050794","regulation of cellular process")</f>
        <v>regulation of cellular process</v>
      </c>
      <c r="B24" s="12">
        <v>46</v>
      </c>
      <c r="C24" s="12">
        <v>117</v>
      </c>
      <c r="D24" s="14">
        <v>0.000324643221029742</v>
      </c>
    </row>
    <row r="25" spans="1:4" ht="14.25">
      <c r="A25" s="11" t="str">
        <f>HYPERLINK("http://www2.ebi.ac.uk/ego/QuickGO?mode=display&amp;entry=GO%3A0006820","anion transport")</f>
        <v>anion transport</v>
      </c>
      <c r="B25" s="12">
        <v>13</v>
      </c>
      <c r="C25" s="12">
        <v>21</v>
      </c>
      <c r="D25" s="14">
        <v>0.0003812427988173</v>
      </c>
    </row>
    <row r="26" spans="1:4" ht="14.25">
      <c r="A26" s="11" t="str">
        <f>HYPERLINK("http://www2.ebi.ac.uk/ego/QuickGO?mode=display&amp;entry=GO%3A0007155","cell adhesion")</f>
        <v>cell adhesion</v>
      </c>
      <c r="B26" s="12">
        <v>34</v>
      </c>
      <c r="C26" s="12">
        <v>83</v>
      </c>
      <c r="D26" s="14">
        <v>0.000891871885819893</v>
      </c>
    </row>
    <row r="27" spans="1:4" ht="14.25">
      <c r="A27" s="11" t="str">
        <f>HYPERLINK("http://www2.ebi.ac.uk/ego/QuickGO?mode=display&amp;entry=GO%3A0007154","cell communication")</f>
        <v>cell communication</v>
      </c>
      <c r="B27" s="12">
        <v>103</v>
      </c>
      <c r="C27" s="12">
        <v>322</v>
      </c>
      <c r="D27" s="14">
        <v>0.00105172273071415</v>
      </c>
    </row>
    <row r="28" spans="1:4" ht="14.25">
      <c r="A28" s="11" t="str">
        <f>HYPERLINK("http://www2.ebi.ac.uk/ego/QuickGO?mode=display&amp;entry=GO%3A0009653","morphogenesis")</f>
        <v>morphogenesis</v>
      </c>
      <c r="B28" s="12">
        <v>54</v>
      </c>
      <c r="C28" s="12">
        <v>149</v>
      </c>
      <c r="D28" s="14">
        <v>0.00106424182631142</v>
      </c>
    </row>
    <row r="29" spans="1:4" ht="14.25">
      <c r="A29" s="11" t="str">
        <f>HYPERLINK("http://www2.ebi.ac.uk/ego/QuickGO?mode=display&amp;entry=GO%3A0007517","muscle development")</f>
        <v>muscle development</v>
      </c>
      <c r="B29" s="12">
        <v>11</v>
      </c>
      <c r="C29" s="12">
        <v>18</v>
      </c>
      <c r="D29" s="14">
        <v>0.00129490368979874</v>
      </c>
    </row>
    <row r="30" spans="1:4" ht="14.25">
      <c r="A30" s="11" t="str">
        <f>HYPERLINK("http://www2.ebi.ac.uk/ego/QuickGO?mode=display&amp;entry=GO%3A0006928","cell motility")</f>
        <v>cell motility</v>
      </c>
      <c r="B30" s="12">
        <v>21</v>
      </c>
      <c r="C30" s="12">
        <v>46</v>
      </c>
      <c r="D30" s="14">
        <v>0.00184978555288368</v>
      </c>
    </row>
    <row r="31" spans="1:4" ht="14.25">
      <c r="A31" s="11" t="str">
        <f>HYPERLINK("http://www2.ebi.ac.uk/ego/QuickGO?mode=display&amp;entry=GO%3A0006950","response to stress")</f>
        <v>response to stress</v>
      </c>
      <c r="B31" s="12">
        <v>36</v>
      </c>
      <c r="C31" s="12">
        <v>93</v>
      </c>
      <c r="D31" s="14">
        <v>0.00215652362858786</v>
      </c>
    </row>
    <row r="32" spans="1:4" ht="14.25">
      <c r="A32" s="11" t="s">
        <v>7</v>
      </c>
      <c r="B32" s="12">
        <v>10</v>
      </c>
      <c r="C32" s="12">
        <v>17</v>
      </c>
      <c r="D32" s="14">
        <v>0.00324560856537751</v>
      </c>
    </row>
    <row r="33" spans="1:4" ht="14.25">
      <c r="A33" s="11" t="str">
        <f>HYPERLINK("http://www2.ebi.ac.uk/ego/QuickGO?mode=display&amp;entry=GO%3A0007243","protein kinase cascade")</f>
        <v>protein kinase cascade</v>
      </c>
      <c r="B33" s="12">
        <v>18</v>
      </c>
      <c r="C33" s="12">
        <v>39</v>
      </c>
      <c r="D33" s="14">
        <v>0.00338731260741238</v>
      </c>
    </row>
    <row r="34" spans="1:4" ht="14.25">
      <c r="A34" s="11"/>
      <c r="B34" s="12"/>
      <c r="C34" s="12"/>
      <c r="D34" s="14"/>
    </row>
    <row r="35" spans="1:4" s="1" customFormat="1" ht="18">
      <c r="A35" s="15" t="s">
        <v>24</v>
      </c>
      <c r="B35" s="16"/>
      <c r="C35" s="16"/>
      <c r="D35" s="17"/>
    </row>
    <row r="36" spans="1:4" s="2" customFormat="1" ht="14.25">
      <c r="A36" s="8" t="s">
        <v>26</v>
      </c>
      <c r="B36" s="9" t="s">
        <v>1</v>
      </c>
      <c r="C36" s="9" t="s">
        <v>2</v>
      </c>
      <c r="D36" s="10" t="s">
        <v>27</v>
      </c>
    </row>
    <row r="37" spans="1:4" ht="14.25">
      <c r="A37" s="11" t="str">
        <f>HYPERLINK("http://www2.ebi.ac.uk/ego/QuickGO?mode=display&amp;entry=GO%3A0005576","extracellular")</f>
        <v>extracellular</v>
      </c>
      <c r="B37" s="12">
        <v>79</v>
      </c>
      <c r="C37" s="12">
        <v>137</v>
      </c>
      <c r="D37" s="13">
        <v>8.78808319162903E-18</v>
      </c>
    </row>
    <row r="38" spans="1:4" ht="14.25">
      <c r="A38" s="11" t="str">
        <f>HYPERLINK("http://www2.ebi.ac.uk/ego/QuickGO?mode=display&amp;entry=GO%3A0005578","extracellular matrix")</f>
        <v>extracellular matrix</v>
      </c>
      <c r="B38" s="12">
        <v>32</v>
      </c>
      <c r="C38" s="12">
        <v>55</v>
      </c>
      <c r="D38" s="13">
        <v>1.32543672889781E-07</v>
      </c>
    </row>
    <row r="39" spans="1:4" ht="14.25">
      <c r="A39" s="11" t="str">
        <f>HYPERLINK("http://www2.ebi.ac.uk/ego/QuickGO?mode=display&amp;entry=GO%3A0005581","collagen")</f>
        <v>collagen</v>
      </c>
      <c r="B39" s="12">
        <v>11</v>
      </c>
      <c r="C39" s="12">
        <v>12</v>
      </c>
      <c r="D39" s="13">
        <v>2.38581170463763E-06</v>
      </c>
    </row>
    <row r="40" spans="1:4" ht="14.25">
      <c r="A40" s="11" t="str">
        <f>HYPERLINK("http://www2.ebi.ac.uk/ego/QuickGO?mode=display&amp;entry=GO%3A0005764","lysosome")</f>
        <v>lysosome</v>
      </c>
      <c r="B40" s="12">
        <v>14</v>
      </c>
      <c r="C40" s="12">
        <v>19</v>
      </c>
      <c r="D40" s="13">
        <v>1.2288612567091E-05</v>
      </c>
    </row>
    <row r="41" spans="1:4" ht="14.25">
      <c r="A41" s="11" t="str">
        <f>HYPERLINK("http://www2.ebi.ac.uk/ego/QuickGO?mode=display&amp;entry=GO%3A0005773","vacuole")</f>
        <v>vacuole</v>
      </c>
      <c r="B41" s="12">
        <v>14</v>
      </c>
      <c r="C41" s="12">
        <v>19</v>
      </c>
      <c r="D41" s="13">
        <v>1.2288612567091E-05</v>
      </c>
    </row>
    <row r="42" spans="1:4" ht="14.25">
      <c r="A42" s="11" t="str">
        <f>HYPERLINK("http://www2.ebi.ac.uk/ego/QuickGO?mode=display&amp;entry=GO%3A0000323","lytic vacuole")</f>
        <v>lytic vacuole</v>
      </c>
      <c r="B42" s="12">
        <v>14</v>
      </c>
      <c r="C42" s="12">
        <v>19</v>
      </c>
      <c r="D42" s="13">
        <v>1.2288612567091E-05</v>
      </c>
    </row>
    <row r="43" spans="1:4" ht="14.25">
      <c r="A43" s="11" t="str">
        <f>HYPERLINK("http://www2.ebi.ac.uk/ego/QuickGO?mode=display&amp;entry=GO%3A0005887","integral to plasma membrane")</f>
        <v>integral to plasma membrane</v>
      </c>
      <c r="B43" s="12">
        <v>44</v>
      </c>
      <c r="C43" s="12">
        <v>105</v>
      </c>
      <c r="D43" s="13">
        <v>8.41494156413304E-05</v>
      </c>
    </row>
    <row r="44" spans="1:4" ht="14.25">
      <c r="A44" s="11" t="str">
        <f>HYPERLINK("http://www2.ebi.ac.uk/ego/QuickGO?mode=display&amp;entry=GO%3A0005886","plasma membrane")</f>
        <v>plasma membrane</v>
      </c>
      <c r="B44" s="12">
        <v>59</v>
      </c>
      <c r="C44" s="12">
        <v>164</v>
      </c>
      <c r="D44" s="14">
        <v>0.000840641103592362</v>
      </c>
    </row>
    <row r="45" spans="1:4" ht="14.25">
      <c r="A45" s="11" t="str">
        <f>HYPERLINK("http://www2.ebi.ac.uk/ego/QuickGO?mode=display&amp;entry=GO%3A0016020","membrane")</f>
        <v>membrane</v>
      </c>
      <c r="B45" s="12">
        <v>112</v>
      </c>
      <c r="C45" s="12">
        <v>364</v>
      </c>
      <c r="D45" s="14">
        <v>0.00353182507367095</v>
      </c>
    </row>
    <row r="46" spans="1:4" ht="14.25">
      <c r="A46" s="11"/>
      <c r="B46" s="12"/>
      <c r="C46" s="12"/>
      <c r="D46" s="14"/>
    </row>
    <row r="47" spans="1:4" s="1" customFormat="1" ht="18">
      <c r="A47" s="15" t="s">
        <v>25</v>
      </c>
      <c r="B47" s="16"/>
      <c r="C47" s="16"/>
      <c r="D47" s="17"/>
    </row>
    <row r="48" spans="1:4" s="2" customFormat="1" ht="14.25">
      <c r="A48" s="8" t="s">
        <v>26</v>
      </c>
      <c r="B48" s="9" t="s">
        <v>1</v>
      </c>
      <c r="C48" s="9" t="s">
        <v>2</v>
      </c>
      <c r="D48" s="10" t="s">
        <v>27</v>
      </c>
    </row>
    <row r="49" spans="1:4" ht="14.25">
      <c r="A49" s="18" t="s">
        <v>8</v>
      </c>
      <c r="B49" s="12">
        <v>85</v>
      </c>
      <c r="C49" s="12">
        <v>212</v>
      </c>
      <c r="D49" s="13">
        <v>2.30172684935116E-07</v>
      </c>
    </row>
    <row r="50" spans="1:4" ht="14.25">
      <c r="A50" s="18" t="s">
        <v>9</v>
      </c>
      <c r="B50" s="12">
        <v>15</v>
      </c>
      <c r="C50" s="12">
        <v>18</v>
      </c>
      <c r="D50" s="13">
        <v>3.84375593570365E-07</v>
      </c>
    </row>
    <row r="51" spans="1:4" ht="14.25">
      <c r="A51" s="18" t="s">
        <v>10</v>
      </c>
      <c r="B51" s="12">
        <v>9</v>
      </c>
      <c r="C51" s="12">
        <v>9</v>
      </c>
      <c r="D51" s="13">
        <v>4.34448357252198E-06</v>
      </c>
    </row>
    <row r="52" spans="1:4" ht="14.25">
      <c r="A52" s="18" t="s">
        <v>11</v>
      </c>
      <c r="B52" s="12">
        <v>10</v>
      </c>
      <c r="C52" s="12">
        <v>11</v>
      </c>
      <c r="D52" s="13">
        <v>9.25456305358995E-06</v>
      </c>
    </row>
    <row r="53" spans="1:4" ht="14.25">
      <c r="A53" s="18" t="s">
        <v>12</v>
      </c>
      <c r="B53" s="12">
        <v>44</v>
      </c>
      <c r="C53" s="12">
        <v>99</v>
      </c>
      <c r="D53" s="13">
        <v>1.66761398162739E-05</v>
      </c>
    </row>
    <row r="54" spans="1:4" ht="14.25">
      <c r="A54" s="18" t="s">
        <v>13</v>
      </c>
      <c r="B54" s="12">
        <v>8</v>
      </c>
      <c r="C54" s="12">
        <v>8</v>
      </c>
      <c r="D54" s="13">
        <v>1.72935753857658E-05</v>
      </c>
    </row>
    <row r="55" spans="1:4" ht="14.25">
      <c r="A55" s="18" t="s">
        <v>14</v>
      </c>
      <c r="B55" s="12">
        <v>10</v>
      </c>
      <c r="C55" s="12">
        <v>12</v>
      </c>
      <c r="D55" s="13">
        <v>4.29292998946407E-05</v>
      </c>
    </row>
    <row r="56" spans="1:4" ht="14.25">
      <c r="A56" s="18" t="s">
        <v>15</v>
      </c>
      <c r="B56" s="12">
        <v>21</v>
      </c>
      <c r="C56" s="12">
        <v>38</v>
      </c>
      <c r="D56" s="13">
        <v>7.29131065847688E-05</v>
      </c>
    </row>
    <row r="57" spans="1:4" ht="14.25">
      <c r="A57" s="18" t="s">
        <v>16</v>
      </c>
      <c r="B57" s="12">
        <v>7</v>
      </c>
      <c r="C57" s="12">
        <v>8</v>
      </c>
      <c r="D57" s="14">
        <v>0.000428322812296496</v>
      </c>
    </row>
    <row r="58" spans="1:4" ht="14.25">
      <c r="A58" s="18" t="s">
        <v>17</v>
      </c>
      <c r="B58" s="12">
        <v>88</v>
      </c>
      <c r="C58" s="12">
        <v>262</v>
      </c>
      <c r="D58" s="14">
        <v>0.000700875267357556</v>
      </c>
    </row>
    <row r="59" spans="1:4" ht="14.25">
      <c r="A59" s="18" t="s">
        <v>18</v>
      </c>
      <c r="B59" s="12">
        <v>9</v>
      </c>
      <c r="C59" s="12">
        <v>13</v>
      </c>
      <c r="D59" s="14">
        <v>0.00112195648375749</v>
      </c>
    </row>
    <row r="60" spans="1:4" ht="14.25">
      <c r="A60" s="18" t="s">
        <v>19</v>
      </c>
      <c r="B60" s="12">
        <v>9</v>
      </c>
      <c r="C60" s="12">
        <v>13</v>
      </c>
      <c r="D60" s="14">
        <v>0.00112195648375749</v>
      </c>
    </row>
    <row r="61" spans="1:4" ht="14.25">
      <c r="A61" s="18" t="s">
        <v>20</v>
      </c>
      <c r="B61" s="12">
        <v>28</v>
      </c>
      <c r="C61" s="12">
        <v>65</v>
      </c>
      <c r="D61" s="14">
        <v>0.00122168880063882</v>
      </c>
    </row>
    <row r="62" spans="1:4" ht="14.25">
      <c r="A62" s="18" t="s">
        <v>21</v>
      </c>
      <c r="B62" s="12">
        <v>6</v>
      </c>
      <c r="C62" s="12">
        <v>7</v>
      </c>
      <c r="D62" s="14">
        <v>0.00149224093356061</v>
      </c>
    </row>
    <row r="63" spans="1:4" ht="14.25">
      <c r="A63" s="19" t="s">
        <v>22</v>
      </c>
      <c r="B63" s="20">
        <v>14</v>
      </c>
      <c r="C63" s="20">
        <v>26</v>
      </c>
      <c r="D63" s="21">
        <v>0.00175636583267267</v>
      </c>
    </row>
    <row r="64" spans="1:4" ht="108" customHeight="1">
      <c r="A64" s="22" t="s">
        <v>0</v>
      </c>
      <c r="B64" s="23"/>
      <c r="C64" s="23"/>
      <c r="D64" s="23"/>
    </row>
  </sheetData>
  <mergeCells count="1">
    <mergeCell ref="A64:D64"/>
  </mergeCells>
  <hyperlinks>
    <hyperlink ref="A49" r:id="rId1" display="http://www2.ebi.ac.uk/ego/QuickGO?mode=display&amp;entry=GO%3A0004871"/>
    <hyperlink ref="A50" r:id="rId2" display="http://www2.ebi.ac.uk/ego/QuickGO?mode=display&amp;entry=GO%3A0005201"/>
    <hyperlink ref="A51" r:id="rId3" display="http://www2.ebi.ac.uk/ego/QuickGO?mode=display&amp;entry=GO%3A0045012"/>
    <hyperlink ref="A52" r:id="rId4" display="http://www2.ebi.ac.uk/ego/QuickGO?mode=display&amp;entry=GO%3A0003793"/>
    <hyperlink ref="A53" r:id="rId5" display="http://www2.ebi.ac.uk/ego/QuickGO?mode=display&amp;entry=GO%3A0004872"/>
    <hyperlink ref="A54" r:id="rId6" display="http://www2.ebi.ac.uk/ego/QuickGO?mode=display&amp;entry=GO%3A0005520"/>
    <hyperlink ref="A55" r:id="rId7" display="http://www2.ebi.ac.uk/ego/QuickGO?mode=display&amp;entry=GO%3A0019838"/>
    <hyperlink ref="A56" r:id="rId8" display="http://www2.ebi.ac.uk/ego/QuickGO?mode=display&amp;entry=GO%3A0004888"/>
    <hyperlink ref="A57" r:id="rId9" display="http://www2.ebi.ac.uk/ego/QuickGO?mode=display&amp;entry=GO%3A0003823"/>
    <hyperlink ref="A58" r:id="rId10" display="http://www2.ebi.ac.uk/ego/QuickGO?mode=display&amp;entry=GO%3A0005515"/>
    <hyperlink ref="A59" r:id="rId11" display="http://www2.ebi.ac.uk/ego/QuickGO?mode=display&amp;entry=GO%3A0030414"/>
    <hyperlink ref="A60" r:id="rId12" display="http://www2.ebi.ac.uk/ego/QuickGO?mode=display&amp;entry=GO%3A0004866"/>
    <hyperlink ref="A61" r:id="rId13" display="http://www2.ebi.ac.uk/ego/QuickGO?mode=display&amp;entry=GO%3A0005509"/>
    <hyperlink ref="A62" r:id="rId14" display="http://www2.ebi.ac.uk/ego/QuickGO?mode=display&amp;entry=GO%3A0005518"/>
    <hyperlink ref="A63" r:id="rId15" display="http://www2.ebi.ac.uk/ego/QuickGO?mode=display&amp;entry=GO%3A0004857"/>
  </hyperlinks>
  <printOptions gridLines="1" horizontalCentered="1"/>
  <pageMargins left="0.75" right="0.75" top="1" bottom="1" header="0.5" footer="0.5"/>
  <pageSetup fitToHeight="0" fitToWidth="1" orientation="portrait" paperSize="9" scale="70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Maris</dc:creator>
  <cp:keywords/>
  <dc:description/>
  <cp:lastModifiedBy>goldman</cp:lastModifiedBy>
  <cp:lastPrinted>2005-12-01T17:22:42Z</cp:lastPrinted>
  <dcterms:created xsi:type="dcterms:W3CDTF">2005-12-01T17:01:15Z</dcterms:created>
  <dcterms:modified xsi:type="dcterms:W3CDTF">2006-06-20T13:48:48Z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