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ennettr\Dropbox (UFL)\Bennett meetings\Cancer discovery revision\"/>
    </mc:Choice>
  </mc:AlternateContent>
  <bookViews>
    <workbookView xWindow="1935" yWindow="195" windowWidth="22080" windowHeight="13725" tabRatio="500" firstSheet="11" activeTab="18"/>
  </bookViews>
  <sheets>
    <sheet name="H3 Summary" sheetId="21" r:id="rId1"/>
    <sheet name="H3.3" sheetId="23" r:id="rId2"/>
    <sheet name="H3-dbSNP report" sheetId="24" r:id="rId3"/>
    <sheet name="HIST1H3A" sheetId="1" r:id="rId4"/>
    <sheet name="HIST1H3B" sheetId="2" r:id="rId5"/>
    <sheet name="HIST1H3C" sheetId="3" r:id="rId6"/>
    <sheet name="HIST1H3D" sheetId="4" r:id="rId7"/>
    <sheet name="HIST1H3E" sheetId="5" r:id="rId8"/>
    <sheet name="HIST1H3F" sheetId="6" r:id="rId9"/>
    <sheet name="HIST1H3G" sheetId="7" r:id="rId10"/>
    <sheet name="HIST1H3H" sheetId="8" r:id="rId11"/>
    <sheet name="HIST1H3I" sheetId="9" r:id="rId12"/>
    <sheet name="HIST1H3J" sheetId="11" r:id="rId13"/>
    <sheet name="HIST2H3D" sheetId="15" r:id="rId14"/>
    <sheet name="HIST3H3" sheetId="14" r:id="rId15"/>
    <sheet name="H3F3A" sheetId="16" r:id="rId16"/>
    <sheet name="H3F3B" sheetId="19" r:id="rId17"/>
    <sheet name="H3F3C" sheetId="20" r:id="rId18"/>
    <sheet name="CENPA" sheetId="25" r:id="rId19"/>
  </sheets>
  <definedNames>
    <definedName name="_xlnm._FilterDatabase" localSheetId="2" hidden="1">'H3-dbSNP report'!$H$2:$Q$40</definedName>
    <definedName name="_xlnm._FilterDatabase" localSheetId="15" hidden="1">H3F3A!$A$1:$X$126</definedName>
    <definedName name="_xlnm._FilterDatabase" localSheetId="16" hidden="1">H3F3B!$A$1:$X$74</definedName>
    <definedName name="_xlnm._FilterDatabase" localSheetId="17" hidden="1">H3F3C!$A$1:$X$153</definedName>
    <definedName name="_xlnm._FilterDatabase" localSheetId="3" hidden="1">HIST1H3A!$A$1:$X$46</definedName>
    <definedName name="_xlnm._FilterDatabase" localSheetId="4" hidden="1">HIST1H3B!$A$1:$X$168</definedName>
    <definedName name="_xlnm._FilterDatabase" localSheetId="5" hidden="1">HIST1H3C!$A$1:$X$94</definedName>
    <definedName name="_xlnm._FilterDatabase" localSheetId="6" hidden="1">HIST1H3D!$A$1:$X$80</definedName>
    <definedName name="_xlnm._FilterDatabase" localSheetId="7" hidden="1">HIST1H3E!$A$1:$X$75</definedName>
    <definedName name="_xlnm._FilterDatabase" localSheetId="8" hidden="1">HIST1H3F!$A$1:$X$97</definedName>
    <definedName name="_xlnm._FilterDatabase" localSheetId="9" hidden="1">HIST1H3G!$A$1:$X$71</definedName>
    <definedName name="_xlnm._FilterDatabase" localSheetId="10" hidden="1">HIST1H3H!$A$1:$X$65</definedName>
    <definedName name="_xlnm._FilterDatabase" localSheetId="11" hidden="1">HIST1H3I!$A$1:$X$85</definedName>
    <definedName name="_xlnm._FilterDatabase" localSheetId="12" hidden="1">HIST1H3J!$A$1:$X$57</definedName>
    <definedName name="_xlnm._FilterDatabase" localSheetId="13" hidden="1">HIST2H3D!$A$1:$X$43</definedName>
    <definedName name="_xlnm._FilterDatabase" localSheetId="14" hidden="1">HIST3H3!$A$1:$X$88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0" i="24" l="1"/>
  <c r="P39" i="24"/>
  <c r="O39" i="24"/>
  <c r="B11" i="24" s="1"/>
  <c r="E11" i="24" s="1"/>
  <c r="Q38" i="24"/>
  <c r="P38" i="24"/>
  <c r="C9" i="24" s="1"/>
  <c r="O38" i="24"/>
  <c r="B9" i="24" s="1"/>
  <c r="Q36" i="24"/>
  <c r="D9" i="24" s="1"/>
  <c r="O35" i="24"/>
  <c r="B8" i="24" s="1"/>
  <c r="E8" i="24" s="1"/>
  <c r="Q34" i="24"/>
  <c r="P34" i="24"/>
  <c r="O34" i="24"/>
  <c r="Q33" i="24"/>
  <c r="P33" i="24"/>
  <c r="O33" i="24"/>
  <c r="F33" i="24"/>
  <c r="Q32" i="24"/>
  <c r="D6" i="24" s="1"/>
  <c r="F32" i="24"/>
  <c r="P31" i="24"/>
  <c r="F31" i="24"/>
  <c r="C31" i="24"/>
  <c r="E31" i="24" s="1"/>
  <c r="O30" i="24"/>
  <c r="F30" i="24"/>
  <c r="E30" i="24"/>
  <c r="B30" i="24"/>
  <c r="F29" i="24"/>
  <c r="O28" i="24"/>
  <c r="B29" i="24" s="1"/>
  <c r="F28" i="24"/>
  <c r="P27" i="24"/>
  <c r="C29" i="24" s="1"/>
  <c r="F27" i="24"/>
  <c r="B27" i="24"/>
  <c r="P26" i="24"/>
  <c r="P25" i="24"/>
  <c r="C28" i="24" s="1"/>
  <c r="F25" i="24"/>
  <c r="E25" i="24"/>
  <c r="D25" i="24"/>
  <c r="C25" i="24"/>
  <c r="O24" i="24"/>
  <c r="B28" i="24" s="1"/>
  <c r="E28" i="24" s="1"/>
  <c r="F24" i="24"/>
  <c r="B24" i="24"/>
  <c r="E24" i="24" s="1"/>
  <c r="Q23" i="24"/>
  <c r="D26" i="24" s="1"/>
  <c r="P23" i="24"/>
  <c r="C27" i="24" s="1"/>
  <c r="F23" i="24"/>
  <c r="F22" i="24"/>
  <c r="E22" i="24"/>
  <c r="B22" i="24"/>
  <c r="P21" i="24"/>
  <c r="O21" i="24"/>
  <c r="D21" i="24"/>
  <c r="E20" i="24"/>
  <c r="B20" i="24"/>
  <c r="P19" i="24"/>
  <c r="C26" i="24" s="1"/>
  <c r="O19" i="24"/>
  <c r="B26" i="24" s="1"/>
  <c r="E26" i="24" s="1"/>
  <c r="F19" i="24"/>
  <c r="E19" i="24"/>
  <c r="D19" i="24"/>
  <c r="Q18" i="24"/>
  <c r="F18" i="24"/>
  <c r="O17" i="24"/>
  <c r="F17" i="24"/>
  <c r="D17" i="24"/>
  <c r="C17" i="24"/>
  <c r="E17" i="24" s="1"/>
  <c r="O16" i="24"/>
  <c r="F16" i="24"/>
  <c r="Q15" i="24"/>
  <c r="P15" i="24"/>
  <c r="O15" i="24"/>
  <c r="D15" i="24"/>
  <c r="C15" i="24"/>
  <c r="O14" i="24"/>
  <c r="B15" i="24" s="1"/>
  <c r="E15" i="24" s="1"/>
  <c r="F14" i="24"/>
  <c r="Q13" i="24"/>
  <c r="F13" i="24"/>
  <c r="Q12" i="24"/>
  <c r="P12" i="24"/>
  <c r="F12" i="24"/>
  <c r="F11" i="24"/>
  <c r="C11" i="24"/>
  <c r="P10" i="24"/>
  <c r="F10" i="24"/>
  <c r="P9" i="24"/>
  <c r="O9" i="24"/>
  <c r="F9" i="24"/>
  <c r="Q8" i="24"/>
  <c r="P8" i="24"/>
  <c r="F8" i="24"/>
  <c r="P7" i="24"/>
  <c r="F7" i="24"/>
  <c r="C7" i="24"/>
  <c r="B7" i="24"/>
  <c r="Q6" i="24"/>
  <c r="P6" i="24"/>
  <c r="C21" i="24" s="1"/>
  <c r="F6" i="24"/>
  <c r="C6" i="24"/>
  <c r="O5" i="24"/>
  <c r="B21" i="24" s="1"/>
  <c r="E21" i="24" s="1"/>
  <c r="O3" i="24"/>
  <c r="E9" i="24" l="1"/>
  <c r="E29" i="24"/>
  <c r="B6" i="24"/>
  <c r="E6" i="24" s="1"/>
  <c r="D7" i="24"/>
  <c r="E7" i="24" s="1"/>
  <c r="D27" i="24"/>
  <c r="E27" i="24" s="1"/>
  <c r="R135" i="21" l="1"/>
  <c r="R30" i="21"/>
  <c r="H5" i="23"/>
  <c r="H141" i="23" s="1"/>
  <c r="H6" i="23"/>
  <c r="H7" i="23"/>
  <c r="H8" i="23"/>
  <c r="H140" i="23" s="1"/>
  <c r="H9" i="23"/>
  <c r="I9" i="23" s="1"/>
  <c r="H10" i="23"/>
  <c r="I10" i="23" s="1"/>
  <c r="H11" i="23"/>
  <c r="I11" i="23" s="1"/>
  <c r="H12" i="23"/>
  <c r="H13" i="23"/>
  <c r="I13" i="23" s="1"/>
  <c r="H14" i="23"/>
  <c r="H15" i="23"/>
  <c r="H16" i="23"/>
  <c r="H17" i="23"/>
  <c r="I17" i="23" s="1"/>
  <c r="H18" i="23"/>
  <c r="I18" i="23" s="1"/>
  <c r="H19" i="23"/>
  <c r="I19" i="23" s="1"/>
  <c r="H20" i="23"/>
  <c r="H21" i="23"/>
  <c r="I21" i="23" s="1"/>
  <c r="H22" i="23"/>
  <c r="H23" i="23"/>
  <c r="H24" i="23"/>
  <c r="H25" i="23"/>
  <c r="I25" i="23" s="1"/>
  <c r="H26" i="23"/>
  <c r="I26" i="23" s="1"/>
  <c r="H27" i="23"/>
  <c r="I27" i="23" s="1"/>
  <c r="H28" i="23"/>
  <c r="H29" i="23"/>
  <c r="I29" i="23" s="1"/>
  <c r="H30" i="23"/>
  <c r="H31" i="23"/>
  <c r="H32" i="23"/>
  <c r="H33" i="23"/>
  <c r="I33" i="23" s="1"/>
  <c r="H34" i="23"/>
  <c r="I34" i="23" s="1"/>
  <c r="H35" i="23"/>
  <c r="I35" i="23" s="1"/>
  <c r="H36" i="23"/>
  <c r="H37" i="23"/>
  <c r="I37" i="23" s="1"/>
  <c r="H38" i="23"/>
  <c r="H39" i="23"/>
  <c r="H40" i="23"/>
  <c r="H41" i="23"/>
  <c r="I41" i="23" s="1"/>
  <c r="H42" i="23"/>
  <c r="I42" i="23" s="1"/>
  <c r="H43" i="23"/>
  <c r="I43" i="23" s="1"/>
  <c r="H44" i="23"/>
  <c r="H45" i="23"/>
  <c r="I45" i="23" s="1"/>
  <c r="H46" i="23"/>
  <c r="H47" i="23"/>
  <c r="H48" i="23"/>
  <c r="H49" i="23"/>
  <c r="I49" i="23" s="1"/>
  <c r="H50" i="23"/>
  <c r="I50" i="23" s="1"/>
  <c r="H51" i="23"/>
  <c r="I51" i="23" s="1"/>
  <c r="H52" i="23"/>
  <c r="H53" i="23"/>
  <c r="I53" i="23" s="1"/>
  <c r="H54" i="23"/>
  <c r="H55" i="23"/>
  <c r="H56" i="23"/>
  <c r="H57" i="23"/>
  <c r="I57" i="23" s="1"/>
  <c r="H58" i="23"/>
  <c r="I58" i="23" s="1"/>
  <c r="H59" i="23"/>
  <c r="I59" i="23" s="1"/>
  <c r="H60" i="23"/>
  <c r="H61" i="23"/>
  <c r="I61" i="23" s="1"/>
  <c r="H62" i="23"/>
  <c r="H63" i="23"/>
  <c r="H64" i="23"/>
  <c r="H65" i="23"/>
  <c r="I65" i="23" s="1"/>
  <c r="H66" i="23"/>
  <c r="I66" i="23" s="1"/>
  <c r="H67" i="23"/>
  <c r="I67" i="23" s="1"/>
  <c r="H68" i="23"/>
  <c r="H69" i="23"/>
  <c r="I69" i="23" s="1"/>
  <c r="H70" i="23"/>
  <c r="H71" i="23"/>
  <c r="H72" i="23"/>
  <c r="H73" i="23"/>
  <c r="I73" i="23" s="1"/>
  <c r="H74" i="23"/>
  <c r="I74" i="23" s="1"/>
  <c r="H75" i="23"/>
  <c r="I75" i="23" s="1"/>
  <c r="H76" i="23"/>
  <c r="H77" i="23"/>
  <c r="I77" i="23" s="1"/>
  <c r="H78" i="23"/>
  <c r="H79" i="23"/>
  <c r="H80" i="23"/>
  <c r="H81" i="23"/>
  <c r="I81" i="23" s="1"/>
  <c r="H82" i="23"/>
  <c r="I82" i="23" s="1"/>
  <c r="H83" i="23"/>
  <c r="I83" i="23" s="1"/>
  <c r="H84" i="23"/>
  <c r="H85" i="23"/>
  <c r="I85" i="23" s="1"/>
  <c r="H86" i="23"/>
  <c r="H87" i="23"/>
  <c r="H88" i="23"/>
  <c r="H89" i="23"/>
  <c r="I89" i="23" s="1"/>
  <c r="H90" i="23"/>
  <c r="I90" i="23" s="1"/>
  <c r="H91" i="23"/>
  <c r="I91" i="23" s="1"/>
  <c r="H92" i="23"/>
  <c r="H93" i="23"/>
  <c r="I93" i="23" s="1"/>
  <c r="H94" i="23"/>
  <c r="H95" i="23"/>
  <c r="H96" i="23"/>
  <c r="H97" i="23"/>
  <c r="I97" i="23" s="1"/>
  <c r="H98" i="23"/>
  <c r="I98" i="23" s="1"/>
  <c r="H99" i="23"/>
  <c r="I99" i="23" s="1"/>
  <c r="H100" i="23"/>
  <c r="H101" i="23"/>
  <c r="I101" i="23" s="1"/>
  <c r="H102" i="23"/>
  <c r="H103" i="23"/>
  <c r="H104" i="23"/>
  <c r="H105" i="23"/>
  <c r="I105" i="23" s="1"/>
  <c r="H106" i="23"/>
  <c r="I106" i="23" s="1"/>
  <c r="H107" i="23"/>
  <c r="I107" i="23" s="1"/>
  <c r="H108" i="23"/>
  <c r="H109" i="23"/>
  <c r="I109" i="23" s="1"/>
  <c r="H110" i="23"/>
  <c r="H111" i="23"/>
  <c r="H112" i="23"/>
  <c r="H113" i="23"/>
  <c r="I113" i="23" s="1"/>
  <c r="H114" i="23"/>
  <c r="I114" i="23" s="1"/>
  <c r="H115" i="23"/>
  <c r="I115" i="23" s="1"/>
  <c r="H116" i="23"/>
  <c r="H117" i="23"/>
  <c r="I117" i="23" s="1"/>
  <c r="H118" i="23"/>
  <c r="H119" i="23"/>
  <c r="H120" i="23"/>
  <c r="H121" i="23"/>
  <c r="I121" i="23" s="1"/>
  <c r="H122" i="23"/>
  <c r="I122" i="23" s="1"/>
  <c r="H123" i="23"/>
  <c r="I123" i="23" s="1"/>
  <c r="H124" i="23"/>
  <c r="H125" i="23"/>
  <c r="I125" i="23" s="1"/>
  <c r="H126" i="23"/>
  <c r="H127" i="23"/>
  <c r="H128" i="23"/>
  <c r="H129" i="23"/>
  <c r="I129" i="23" s="1"/>
  <c r="H130" i="23"/>
  <c r="I130" i="23" s="1"/>
  <c r="H131" i="23"/>
  <c r="I131" i="23" s="1"/>
  <c r="H132" i="23"/>
  <c r="H133" i="23"/>
  <c r="I133" i="23" s="1"/>
  <c r="H134" i="23"/>
  <c r="H135" i="23"/>
  <c r="H136" i="23"/>
  <c r="H137" i="23"/>
  <c r="I137" i="23" s="1"/>
  <c r="H138" i="23"/>
  <c r="I138" i="23" s="1"/>
  <c r="H139" i="23"/>
  <c r="I139" i="23" s="1"/>
  <c r="I136" i="23"/>
  <c r="I135" i="23"/>
  <c r="I134" i="23"/>
  <c r="I132" i="23"/>
  <c r="I128" i="23"/>
  <c r="I127" i="23"/>
  <c r="I126" i="23"/>
  <c r="I124" i="23"/>
  <c r="I120" i="23"/>
  <c r="I119" i="23"/>
  <c r="I118" i="23"/>
  <c r="I116" i="23"/>
  <c r="I112" i="23"/>
  <c r="I111" i="23"/>
  <c r="I110" i="23"/>
  <c r="I108" i="23"/>
  <c r="I104" i="23"/>
  <c r="I103" i="23"/>
  <c r="I102" i="23"/>
  <c r="I100" i="23"/>
  <c r="I96" i="23"/>
  <c r="I95" i="23"/>
  <c r="I94" i="23"/>
  <c r="I92" i="23"/>
  <c r="I88" i="23"/>
  <c r="I87" i="23"/>
  <c r="I86" i="23"/>
  <c r="I84" i="23"/>
  <c r="I80" i="23"/>
  <c r="I79" i="23"/>
  <c r="I78" i="23"/>
  <c r="I76" i="23"/>
  <c r="I72" i="23"/>
  <c r="I71" i="23"/>
  <c r="I70" i="23"/>
  <c r="I68" i="23"/>
  <c r="I64" i="23"/>
  <c r="I63" i="23"/>
  <c r="I62" i="23"/>
  <c r="I60" i="23"/>
  <c r="I56" i="23"/>
  <c r="I55" i="23"/>
  <c r="I54" i="23"/>
  <c r="I52" i="23"/>
  <c r="I48" i="23"/>
  <c r="I47" i="23"/>
  <c r="I46" i="23"/>
  <c r="I44" i="23"/>
  <c r="I40" i="23"/>
  <c r="I39" i="23"/>
  <c r="I38" i="23"/>
  <c r="I36" i="23"/>
  <c r="I32" i="23"/>
  <c r="I31" i="23"/>
  <c r="I30" i="23"/>
  <c r="I28" i="23"/>
  <c r="I24" i="23"/>
  <c r="I23" i="23"/>
  <c r="I22" i="23"/>
  <c r="I20" i="23"/>
  <c r="I16" i="23"/>
  <c r="I15" i="23"/>
  <c r="I14" i="23"/>
  <c r="I12" i="23"/>
  <c r="I8" i="23"/>
  <c r="I7" i="23"/>
  <c r="I6" i="23"/>
  <c r="H4" i="23"/>
  <c r="R139" i="21"/>
  <c r="T139" i="21" s="1"/>
  <c r="R138" i="21"/>
  <c r="T138" i="21" s="1"/>
  <c r="R137" i="21"/>
  <c r="T137" i="21"/>
  <c r="R136" i="21"/>
  <c r="T136" i="21"/>
  <c r="T135" i="21"/>
  <c r="R134" i="21"/>
  <c r="T134" i="21"/>
  <c r="R133" i="21"/>
  <c r="T133" i="21"/>
  <c r="R132" i="21"/>
  <c r="T132" i="21"/>
  <c r="R131" i="21"/>
  <c r="T131" i="21" s="1"/>
  <c r="R130" i="21"/>
  <c r="T130" i="21"/>
  <c r="R129" i="21"/>
  <c r="T129" i="21"/>
  <c r="R128" i="21"/>
  <c r="T128" i="21"/>
  <c r="R127" i="21"/>
  <c r="T127" i="21" s="1"/>
  <c r="R126" i="21"/>
  <c r="T126" i="21"/>
  <c r="R125" i="21"/>
  <c r="T125" i="21"/>
  <c r="R124" i="21"/>
  <c r="T124" i="21"/>
  <c r="R123" i="21"/>
  <c r="T123" i="21" s="1"/>
  <c r="R122" i="21"/>
  <c r="T122" i="21"/>
  <c r="R121" i="21"/>
  <c r="T121" i="21"/>
  <c r="R120" i="21"/>
  <c r="T120" i="21"/>
  <c r="R119" i="21"/>
  <c r="T119" i="21" s="1"/>
  <c r="R118" i="21"/>
  <c r="T118" i="21"/>
  <c r="R117" i="21"/>
  <c r="T117" i="21"/>
  <c r="R116" i="21"/>
  <c r="T116" i="21"/>
  <c r="R115" i="21"/>
  <c r="T115" i="21" s="1"/>
  <c r="R114" i="21"/>
  <c r="T114" i="21"/>
  <c r="R113" i="21"/>
  <c r="T113" i="21"/>
  <c r="R112" i="21"/>
  <c r="T112" i="21"/>
  <c r="R111" i="21"/>
  <c r="T111" i="21" s="1"/>
  <c r="R110" i="21"/>
  <c r="T110" i="21"/>
  <c r="R109" i="21"/>
  <c r="T109" i="21"/>
  <c r="R108" i="21"/>
  <c r="T108" i="21"/>
  <c r="R107" i="21"/>
  <c r="T107" i="21" s="1"/>
  <c r="R106" i="21"/>
  <c r="T106" i="21"/>
  <c r="R105" i="21"/>
  <c r="T105" i="21"/>
  <c r="R104" i="21"/>
  <c r="T104" i="21"/>
  <c r="R103" i="21"/>
  <c r="T103" i="21" s="1"/>
  <c r="R102" i="21"/>
  <c r="T102" i="21"/>
  <c r="R101" i="21"/>
  <c r="T101" i="21"/>
  <c r="R100" i="21"/>
  <c r="T100" i="21"/>
  <c r="R99" i="21"/>
  <c r="T99" i="21" s="1"/>
  <c r="R98" i="21"/>
  <c r="T98" i="21"/>
  <c r="R97" i="21"/>
  <c r="T97" i="21"/>
  <c r="R96" i="21"/>
  <c r="T96" i="21"/>
  <c r="R95" i="21"/>
  <c r="T95" i="21" s="1"/>
  <c r="R94" i="21"/>
  <c r="T94" i="21"/>
  <c r="R93" i="21"/>
  <c r="T93" i="21"/>
  <c r="R92" i="21"/>
  <c r="T92" i="21"/>
  <c r="R91" i="21"/>
  <c r="T91" i="21" s="1"/>
  <c r="R90" i="21"/>
  <c r="T90" i="21"/>
  <c r="R89" i="21"/>
  <c r="T89" i="21"/>
  <c r="R88" i="21"/>
  <c r="T88" i="21"/>
  <c r="R87" i="21"/>
  <c r="T87" i="21" s="1"/>
  <c r="R86" i="21"/>
  <c r="T86" i="21"/>
  <c r="R85" i="21"/>
  <c r="T85" i="21"/>
  <c r="R84" i="21"/>
  <c r="T84" i="21"/>
  <c r="R83" i="21"/>
  <c r="T83" i="21" s="1"/>
  <c r="R82" i="21"/>
  <c r="T82" i="21"/>
  <c r="R81" i="21"/>
  <c r="T81" i="21"/>
  <c r="R80" i="21"/>
  <c r="T80" i="21"/>
  <c r="R79" i="21"/>
  <c r="T79" i="21" s="1"/>
  <c r="R78" i="21"/>
  <c r="T78" i="21"/>
  <c r="R77" i="21"/>
  <c r="T77" i="21"/>
  <c r="R76" i="21"/>
  <c r="T76" i="21"/>
  <c r="R75" i="21"/>
  <c r="T75" i="21" s="1"/>
  <c r="R74" i="21"/>
  <c r="T74" i="21"/>
  <c r="R73" i="21"/>
  <c r="T73" i="21"/>
  <c r="R72" i="21"/>
  <c r="T72" i="21"/>
  <c r="R71" i="21"/>
  <c r="T71" i="21" s="1"/>
  <c r="R70" i="21"/>
  <c r="T70" i="21"/>
  <c r="R69" i="21"/>
  <c r="T69" i="21"/>
  <c r="R68" i="21"/>
  <c r="T68" i="21"/>
  <c r="R67" i="21"/>
  <c r="T67" i="21" s="1"/>
  <c r="R66" i="21"/>
  <c r="T66" i="21"/>
  <c r="R65" i="21"/>
  <c r="T65" i="21"/>
  <c r="R64" i="21"/>
  <c r="T64" i="21"/>
  <c r="R63" i="21"/>
  <c r="T63" i="21" s="1"/>
  <c r="R62" i="21"/>
  <c r="T62" i="21"/>
  <c r="R61" i="21"/>
  <c r="T61" i="21"/>
  <c r="R60" i="21"/>
  <c r="T60" i="21"/>
  <c r="R59" i="21"/>
  <c r="T59" i="21" s="1"/>
  <c r="R58" i="21"/>
  <c r="T58" i="21"/>
  <c r="R57" i="21"/>
  <c r="T57" i="21"/>
  <c r="R56" i="21"/>
  <c r="T56" i="21"/>
  <c r="R55" i="21"/>
  <c r="T55" i="21" s="1"/>
  <c r="R54" i="21"/>
  <c r="T54" i="21"/>
  <c r="R53" i="21"/>
  <c r="T53" i="21"/>
  <c r="R52" i="21"/>
  <c r="T52" i="21"/>
  <c r="R51" i="21"/>
  <c r="T51" i="21" s="1"/>
  <c r="R50" i="21"/>
  <c r="T50" i="21"/>
  <c r="R49" i="21"/>
  <c r="T49" i="21"/>
  <c r="R48" i="21"/>
  <c r="T48" i="21"/>
  <c r="R47" i="21"/>
  <c r="T47" i="21" s="1"/>
  <c r="R46" i="21"/>
  <c r="T46" i="21"/>
  <c r="R45" i="21"/>
  <c r="T45" i="21"/>
  <c r="R44" i="21"/>
  <c r="T44" i="21"/>
  <c r="R43" i="21"/>
  <c r="T43" i="21" s="1"/>
  <c r="R42" i="21"/>
  <c r="T42" i="21"/>
  <c r="R41" i="21"/>
  <c r="T41" i="21"/>
  <c r="R40" i="21"/>
  <c r="T40" i="21"/>
  <c r="R39" i="21"/>
  <c r="T39" i="21" s="1"/>
  <c r="R38" i="21"/>
  <c r="T38" i="21"/>
  <c r="R37" i="21"/>
  <c r="T37" i="21"/>
  <c r="R36" i="21"/>
  <c r="T36" i="21"/>
  <c r="R35" i="21"/>
  <c r="T35" i="21" s="1"/>
  <c r="R34" i="21"/>
  <c r="T34" i="21"/>
  <c r="R33" i="21"/>
  <c r="T33" i="21"/>
  <c r="R32" i="21"/>
  <c r="T32" i="21"/>
  <c r="R31" i="21"/>
  <c r="T31" i="21" s="1"/>
  <c r="T30" i="21"/>
  <c r="R29" i="21"/>
  <c r="T29" i="21" s="1"/>
  <c r="R28" i="21"/>
  <c r="T28" i="21"/>
  <c r="R27" i="21"/>
  <c r="T27" i="21"/>
  <c r="R26" i="21"/>
  <c r="T26" i="21" s="1"/>
  <c r="R25" i="21"/>
  <c r="T25" i="21" s="1"/>
  <c r="R24" i="21"/>
  <c r="T24" i="21"/>
  <c r="R23" i="21"/>
  <c r="T23" i="21"/>
  <c r="R22" i="21"/>
  <c r="T22" i="21" s="1"/>
  <c r="R21" i="21"/>
  <c r="T21" i="21" s="1"/>
  <c r="R20" i="21"/>
  <c r="T20" i="21"/>
  <c r="R19" i="21"/>
  <c r="T19" i="21"/>
  <c r="R18" i="21"/>
  <c r="T18" i="21" s="1"/>
  <c r="R17" i="21"/>
  <c r="T17" i="21" s="1"/>
  <c r="R16" i="21"/>
  <c r="T16" i="21"/>
  <c r="R15" i="21"/>
  <c r="T15" i="21"/>
  <c r="R14" i="21"/>
  <c r="T14" i="21" s="1"/>
  <c r="R13" i="21"/>
  <c r="T13" i="21" s="1"/>
  <c r="R12" i="21"/>
  <c r="T12" i="21"/>
  <c r="R11" i="21"/>
  <c r="T11" i="21"/>
  <c r="R10" i="21"/>
  <c r="T10" i="21" s="1"/>
  <c r="R9" i="21"/>
  <c r="T9" i="21" s="1"/>
  <c r="R8" i="21"/>
  <c r="T8" i="21"/>
  <c r="R7" i="21"/>
  <c r="T7" i="21"/>
  <c r="R6" i="21"/>
  <c r="T6" i="21" s="1"/>
  <c r="R5" i="21"/>
  <c r="T5" i="21" s="1"/>
  <c r="R4" i="21"/>
  <c r="V2" i="21"/>
  <c r="T1" i="21"/>
  <c r="I5" i="23" l="1"/>
  <c r="T2" i="21"/>
</calcChain>
</file>

<file path=xl/sharedStrings.xml><?xml version="1.0" encoding="utf-8"?>
<sst xmlns="http://schemas.openxmlformats.org/spreadsheetml/2006/main" count="20153" uniqueCount="3431">
  <si>
    <t>Study</t>
  </si>
  <si>
    <t>Sample ID</t>
  </si>
  <si>
    <t>Cancer Type</t>
  </si>
  <si>
    <t>Protein Change</t>
  </si>
  <si>
    <t>Annotation</t>
  </si>
  <si>
    <t>Functional Impact</t>
  </si>
  <si>
    <t>Mutation Type</t>
  </si>
  <si>
    <t>Copy #</t>
  </si>
  <si>
    <t>COSMIC</t>
  </si>
  <si>
    <t>MS</t>
  </si>
  <si>
    <t>VS</t>
  </si>
  <si>
    <t>Center</t>
  </si>
  <si>
    <t>Chromosome</t>
  </si>
  <si>
    <t>Start Pos</t>
  </si>
  <si>
    <t>End Pos</t>
  </si>
  <si>
    <t>Ref</t>
  </si>
  <si>
    <t>Var</t>
  </si>
  <si>
    <t>Allele Freq (T)</t>
  </si>
  <si>
    <t>Allele Freq (N)</t>
  </si>
  <si>
    <t>Variant Reads</t>
  </si>
  <si>
    <t>Ref Reads</t>
  </si>
  <si>
    <t>Variant Reads (N)</t>
  </si>
  <si>
    <t>Ref Reads (N)</t>
  </si>
  <si>
    <t># Mut in Sample</t>
  </si>
  <si>
    <t>MSK-IMPACT Clinical Sequencing Cohort (MSKCC, Nat Med 2017)</t>
  </si>
  <si>
    <t>Prostate Adenocarcinoma</t>
  </si>
  <si>
    <t>OncoKB: Unknown, level NA;CIViC: NA;MyCancerGenome: not present;CancerHotspot: no;3DHotspot: no</t>
  </si>
  <si>
    <t>NA</t>
  </si>
  <si>
    <t>T</t>
  </si>
  <si>
    <t>G</t>
  </si>
  <si>
    <t>Mutational profiles of metastatic breast cancer (France, 2016)</t>
  </si>
  <si>
    <t>MBC_14</t>
  </si>
  <si>
    <t>Invasive Breast Carcinoma</t>
  </si>
  <si>
    <t>R3C</t>
  </si>
  <si>
    <t>MutationAssessor: Error;SIFT: impact: undefined, score: undefined;Polyphen-2: impact: undefined, score: undefined</t>
  </si>
  <si>
    <t>Missense_Mutation</t>
  </si>
  <si>
    <t>Somatic</t>
  </si>
  <si>
    <t>GR</t>
  </si>
  <si>
    <t>C</t>
  </si>
  <si>
    <t>Breast Invasive Carcinoma (TCGA, Provisional)</t>
  </si>
  <si>
    <t>TCGA-A7-A0DA-01</t>
  </si>
  <si>
    <t>Breast Invasive Ductal Carcinoma</t>
  </si>
  <si>
    <t>T4I</t>
  </si>
  <si>
    <t>Untested</t>
  </si>
  <si>
    <t>genome.wustl.edu</t>
  </si>
  <si>
    <t>Liver Hepatocellular Carcinoma (AMC, Hepatology 2014)</t>
  </si>
  <si>
    <t>H072813</t>
  </si>
  <si>
    <t>Hepatocellular Adenoma</t>
  </si>
  <si>
    <t>K5M</t>
  </si>
  <si>
    <t>Unknown</t>
  </si>
  <si>
    <t>LGGM</t>
  </si>
  <si>
    <t>A</t>
  </si>
  <si>
    <t>MSK-IMPACT Clinical Sequencing Cohort for Non-Small Cell Cancer (MSK, Cancer Discovery 2017)</t>
  </si>
  <si>
    <t>P-0009110-T01-IM5</t>
  </si>
  <si>
    <t>Lung Adenocarcinoma</t>
  </si>
  <si>
    <t>Q6L</t>
  </si>
  <si>
    <t>SOMATIC</t>
  </si>
  <si>
    <t>MSKCC</t>
  </si>
  <si>
    <t>P-0005492-T01-IM5</t>
  </si>
  <si>
    <t>Lung Squamous Cell Carcinoma</t>
  </si>
  <si>
    <t>R9G</t>
  </si>
  <si>
    <t>Pan-Lung Cancer (TCGA, Nat Genet 2016)</t>
  </si>
  <si>
    <t>TCGA-55-A4DF-01</t>
  </si>
  <si>
    <t>R9W</t>
  </si>
  <si>
    <t>broad.mit.edu</t>
  </si>
  <si>
    <t>Cervical Squamous Cell Carcinoma and Endocervical Adenocarcinoma (TCGA, Provisional)</t>
  </si>
  <si>
    <t>TCGA-EK-A2PM-01</t>
  </si>
  <si>
    <t>Cervical Squamous Cell Carcinoma</t>
  </si>
  <si>
    <t>S11C</t>
  </si>
  <si>
    <t>Whole-exome sequences (WES) of pretreatment melanoma tumors (UCLA, Cell 2016)</t>
  </si>
  <si>
    <t>Pt29</t>
  </si>
  <si>
    <t>Cutaneous Melanoma</t>
  </si>
  <si>
    <t>S11F</t>
  </si>
  <si>
    <t>Targeted sequencing of 1134 samples from metastatic colorectal cancer samples (MSK, Cancer Cell 2018)</t>
  </si>
  <si>
    <t>P-0013201-T01-IM5</t>
  </si>
  <si>
    <t>Colorectal Adenocarcinoma</t>
  </si>
  <si>
    <t>T12A</t>
  </si>
  <si>
    <t>Small Cell Lung Cancer (U Cologne, Nature 2015)</t>
  </si>
  <si>
    <t>S01297</t>
  </si>
  <si>
    <t>Small Cell Lung Cancer</t>
  </si>
  <si>
    <t>P17S</t>
  </si>
  <si>
    <t>ucologne</t>
  </si>
  <si>
    <t>Diffuse Large B-Cell Lymphoma (Broad, PNAS 2012)</t>
  </si>
  <si>
    <t>DLBCL-Ls1098</t>
  </si>
  <si>
    <t>Diffuse Large B-Cell Lymphoma</t>
  </si>
  <si>
    <t>Q20H</t>
  </si>
  <si>
    <t>Ovarian Serous Cystadenocarcinoma (TCGA, Provisional)</t>
  </si>
  <si>
    <t>TCGA-13-0755-01</t>
  </si>
  <si>
    <t>Serous Ovarian Cancer</t>
  </si>
  <si>
    <t>Valid</t>
  </si>
  <si>
    <t>Colon Adenocarcinoma (TCGA, PanCancer Atlas)</t>
  </si>
  <si>
    <t>TCGA-G4-6588-01</t>
  </si>
  <si>
    <t>Colon Adenocarcinoma</t>
  </si>
  <si>
    <t>A22T</t>
  </si>
  <si>
    <t>.</t>
  </si>
  <si>
    <t>TCGA-86-8280-01</t>
  </si>
  <si>
    <t>R27H</t>
  </si>
  <si>
    <t>Ampullary Carcinoma (Baylor College of Medicine, Cell Reports 2016)</t>
  </si>
  <si>
    <t>DUOAC_782</t>
  </si>
  <si>
    <t>Ampulla of Vater</t>
  </si>
  <si>
    <t>K28E</t>
  </si>
  <si>
    <t>Baylor College of Medicine</t>
  </si>
  <si>
    <t>P-0006544-T01-IM5</t>
  </si>
  <si>
    <t>P31A</t>
  </si>
  <si>
    <t>P-0006544-T02-IM5</t>
  </si>
  <si>
    <t>Colorectal Adenocarcinoma (DFCI, Cell Reports 2016)</t>
  </si>
  <si>
    <t>coadread_dfci_2016_3024</t>
  </si>
  <si>
    <t>A32T</t>
  </si>
  <si>
    <t>dfci.harvard.edu</t>
  </si>
  <si>
    <t>TCGA-CK-4951-01</t>
  </si>
  <si>
    <t>Mucinous Adenocarcinoma of the Colon and Rectum</t>
  </si>
  <si>
    <t>Head and Neck Squamous Cell Carcinoma (Broad, Science 2011)</t>
  </si>
  <si>
    <t>HN_62298</t>
  </si>
  <si>
    <t>Head and Neck Squamous Cell Carcinoma</t>
  </si>
  <si>
    <t>Y42C</t>
  </si>
  <si>
    <t>coadread_dfci_2016_3641</t>
  </si>
  <si>
    <t>I52F</t>
  </si>
  <si>
    <t>P-0009684-T01-IM5</t>
  </si>
  <si>
    <t>R53C</t>
  </si>
  <si>
    <t>P-0004057-T01-IM5</t>
  </si>
  <si>
    <t>R53P</t>
  </si>
  <si>
    <t>P-0006718-T01-IM5</t>
  </si>
  <si>
    <t>R54C</t>
  </si>
  <si>
    <t>coadread_dfci_2016_390</t>
  </si>
  <si>
    <t>Y55H</t>
  </si>
  <si>
    <t>Diffuse Large B-cell Lymphoma (BCGSC, Blood 2013)</t>
  </si>
  <si>
    <t>RG074</t>
  </si>
  <si>
    <t>Activated B-cell Type</t>
  </si>
  <si>
    <t>Q56H</t>
  </si>
  <si>
    <t>somatic</t>
  </si>
  <si>
    <t>TCGA-33-4566-01</t>
  </si>
  <si>
    <t>R64S</t>
  </si>
  <si>
    <t>MD903</t>
  </si>
  <si>
    <t>P67L</t>
  </si>
  <si>
    <t>P-0008562-T01-IM5</t>
  </si>
  <si>
    <t>V72L</t>
  </si>
  <si>
    <t>NCI-60 Cell Lines (NCI, Cancer Res. 2012)</t>
  </si>
  <si>
    <t>discover.nci.nih.gov</t>
  </si>
  <si>
    <t>Uterine Carcinosarcoma (Johns Hopkins University, Nat Commun 2014)</t>
  </si>
  <si>
    <t>MM18T</t>
  </si>
  <si>
    <t>Uterine Carcinosarcoma/Uterine Malignant Mixed Mullerian Tumor</t>
  </si>
  <si>
    <t>E74D</t>
  </si>
  <si>
    <t>John Hopkins</t>
  </si>
  <si>
    <t>P-0010860-T02-IM5</t>
  </si>
  <si>
    <t>Salivary Duct Carcinoma</t>
  </si>
  <si>
    <t>E74Q</t>
  </si>
  <si>
    <t>MSK-IMPACT Clinical Sequencing Cohort in Prostate Cancer (MSK, JCO Precision Oncology 2017)</t>
  </si>
  <si>
    <t>P-0008344-T01-IM5</t>
  </si>
  <si>
    <t>D78N</t>
  </si>
  <si>
    <t>Bladder Cancer (TCGA, Cell 2017)</t>
  </si>
  <si>
    <t>TCGA-DK-A1A7-01</t>
  </si>
  <si>
    <t>Bladder Urothelial Carcinoma</t>
  </si>
  <si>
    <t>F79C</t>
  </si>
  <si>
    <t>NaN</t>
  </si>
  <si>
    <t>Uterine Corpus Endometrial Carcinoma (TCGA, Provisional)</t>
  </si>
  <si>
    <t>TCGA-A5-A0GB-01</t>
  </si>
  <si>
    <t>Uterine Endometrioid Carcinoma</t>
  </si>
  <si>
    <t>L83M</t>
  </si>
  <si>
    <t>Bladder Urothelial Carcinoma (BGI, Nat Genet 2013)</t>
  </si>
  <si>
    <t>B109</t>
  </si>
  <si>
    <t>L93V</t>
  </si>
  <si>
    <t>BGI</t>
  </si>
  <si>
    <t>Multiple Myeloma (Broad, Cancer Cell 2014)</t>
  </si>
  <si>
    <t>MM-0425-FIX</t>
  </si>
  <si>
    <t>Multiple Myeloma</t>
  </si>
  <si>
    <t>A96V</t>
  </si>
  <si>
    <t>coadread_dfci_2016_3724</t>
  </si>
  <si>
    <t>C97Y</t>
  </si>
  <si>
    <t>P-0000205-T01-IM3</t>
  </si>
  <si>
    <t>L101V</t>
  </si>
  <si>
    <t>UNKNOWN</t>
  </si>
  <si>
    <t>TCGA-05-4382-01</t>
  </si>
  <si>
    <t>C111S</t>
  </si>
  <si>
    <t>Lung Adenocarcinoma (TCGA, Provisional)</t>
  </si>
  <si>
    <t>TCGA-O2-A52S-01</t>
  </si>
  <si>
    <t>I113M</t>
  </si>
  <si>
    <t>TCGA data for Esophagus-Stomach Cancers (TCGA, Nature 2017)</t>
  </si>
  <si>
    <t>TCGA-BR-8679-01</t>
  </si>
  <si>
    <t>Stomach Adenocarcinoma</t>
  </si>
  <si>
    <t>A115S</t>
  </si>
  <si>
    <t>Stomach Adenocarcinoma (TCGA, Provisional)</t>
  </si>
  <si>
    <t>P-0003132-T01-IM5</t>
  </si>
  <si>
    <t>Q126E</t>
  </si>
  <si>
    <t>Non-Small Cell Lung Cancer (MSK, JCO 2018)</t>
  </si>
  <si>
    <t>P-0000395-T01-IM3</t>
  </si>
  <si>
    <t>L127F</t>
  </si>
  <si>
    <t>TCGA-85-8584-01</t>
  </si>
  <si>
    <t>L127V</t>
  </si>
  <si>
    <t>TCGA-AZ-6599-01</t>
  </si>
  <si>
    <t>R132C</t>
  </si>
  <si>
    <t>NU-DUL-1</t>
  </si>
  <si>
    <t>E134K</t>
  </si>
  <si>
    <t>valid</t>
  </si>
  <si>
    <t>TCGA-98-8022-01</t>
  </si>
  <si>
    <t>R3G</t>
  </si>
  <si>
    <t>MutationAssessor: Error;SIFT: impact: deleterious_low_confidence, score: 0.04;Polyphen-2: impact: benign, score: 0.015</t>
  </si>
  <si>
    <t>P-0010747-T01-IM5</t>
  </si>
  <si>
    <t>Signet Ring Cell Type of the Appendix</t>
  </si>
  <si>
    <t>K5I</t>
  </si>
  <si>
    <t>MutationAssessor: Error;SIFT: impact: deleterious_low_confidence, score: 0;Polyphen-2: impact: benign, score: 0.269</t>
  </si>
  <si>
    <t>The Metastatic Breast Cancer Project (Provisional, April 2018)</t>
  </si>
  <si>
    <t>---</t>
  </si>
  <si>
    <t>Skin Cutaneous Melanoma (Broad, Cell 2012)</t>
  </si>
  <si>
    <t>ME050</t>
  </si>
  <si>
    <t>Q6H</t>
  </si>
  <si>
    <t>MutationAssessor: Error;SIFT: impact: deleterious_low_confidence, score: 0.01;Polyphen-2: impact: benign, score: 0.007</t>
  </si>
  <si>
    <t>P-0001293-T01-IM3</t>
  </si>
  <si>
    <t>Cancer of Unknown Primary</t>
  </si>
  <si>
    <t>P-0008873-T01-IM5</t>
  </si>
  <si>
    <t>Mixed Ovarian Carcinoma</t>
  </si>
  <si>
    <t>P-0009105-T01-IM5</t>
  </si>
  <si>
    <t>Melanoma of Unknown Primary</t>
  </si>
  <si>
    <t>MutationAssessor: Error;SIFT: impact: deleterious_low_confidence, score: 0.01;Polyphen-2: impact: benign, score: 0.033</t>
  </si>
  <si>
    <t>coadread_dfci_2016_3265</t>
  </si>
  <si>
    <t>G14D</t>
  </si>
  <si>
    <t>MutationAssessor: Error;SIFT: impact: deleterious_low_confidence, score: 0.02;Polyphen-2: impact: benign, score: 0.02</t>
  </si>
  <si>
    <t>TCGA-85-A511-01</t>
  </si>
  <si>
    <t>R18L</t>
  </si>
  <si>
    <t>MutationAssessor: Error;SIFT: impact: deleterious_low_confidence, score: 0;Polyphen-2: impact: benign, score: 0.422</t>
  </si>
  <si>
    <t>P-0011071-T01-IM5</t>
  </si>
  <si>
    <t>A22V</t>
  </si>
  <si>
    <t>MutationAssessor: Error;SIFT: impact: deleterious_low_confidence, score: 0.02;Polyphen-2: impact: benign, score: 0.012</t>
  </si>
  <si>
    <t>P-0005127-T02-IM5</t>
  </si>
  <si>
    <t>A25V</t>
  </si>
  <si>
    <t>MutationAssessor: Error;SIFT: impact: tolerated_low_confidence, score: 0.06;Polyphen-2: impact: benign, score: 0</t>
  </si>
  <si>
    <t>P-0005127-T01-IM5</t>
  </si>
  <si>
    <t>P-0005918-T01-IM5</t>
  </si>
  <si>
    <t>Undifferentiated Pleomorphic Sarcoma/Malignant Fibrous Histiocytoma/High-Grade Spindle Cell Sarcoma</t>
  </si>
  <si>
    <t>P-0003531-T01-IM5</t>
  </si>
  <si>
    <t>R27C</t>
  </si>
  <si>
    <t>MutationAssessor: Error;SIFT: impact: tolerated_low_confidence, score: 0.06;Polyphen-2: impact: benign, score: 0.001</t>
  </si>
  <si>
    <t>P-0000909-T03-IM3</t>
  </si>
  <si>
    <t>MutationAssessor: Error;SIFT: impact: tolerated_low_confidence, score: 0.1;Polyphen-2: impact: benign, score: 0</t>
  </si>
  <si>
    <t>Liver Hepatocellular Carcinoma (TCGA, Provisional)</t>
  </si>
  <si>
    <t>TCGA-BC-4073-01</t>
  </si>
  <si>
    <t>Hepatocellular Carcinoma</t>
  </si>
  <si>
    <t>hgsc.bcm.edu</t>
  </si>
  <si>
    <t>Head and Neck Squamous Cell Carcinoma (TCGA, Provisional)</t>
  </si>
  <si>
    <t>TCGA-CV-A45W-01</t>
  </si>
  <si>
    <t>OncoKB: Predicted Oncogenic, level NA;CIViC: NA;MyCancerGenome: not present;CancerHotspot: yes;3DHotspot: no</t>
  </si>
  <si>
    <t>MutationAssessor: Error;SIFT: impact: deleterious_low_confidence, score: 0.01;Polyphen-2: impact: possibly_damaging, score: 0.77</t>
  </si>
  <si>
    <t>TCGA-AP-A0L9-01</t>
  </si>
  <si>
    <t>Uterine Serous Carcinoma/Uterine Papillary Serous Carcinoma</t>
  </si>
  <si>
    <t>A32D</t>
  </si>
  <si>
    <t>MutationAssessor: Error;SIFT: impact: deleterious_low_confidence, score: 0.01;Polyphen-2: impact: benign, score: 0.01</t>
  </si>
  <si>
    <t>Colorectal Adenocarcinoma (Genentech, Nature 2012)</t>
  </si>
  <si>
    <t>T33A</t>
  </si>
  <si>
    <t>MutationAssessor: Error;SIFT: impact: deleterious_low_confidence, score: 0.03;Polyphen-2: impact: benign, score: 0</t>
  </si>
  <si>
    <t>Genentech</t>
  </si>
  <si>
    <t>TCGA-77-7337-01</t>
  </si>
  <si>
    <t>G34C</t>
  </si>
  <si>
    <t>MutationAssessor: Error;SIFT: impact: deleterious_low_confidence, score: 0.01;Polyphen-2: impact: benign, score: 0.031</t>
  </si>
  <si>
    <t>Sarcoma (TCGA, Provisional)</t>
  </si>
  <si>
    <t>TCGA-DX-A8BP-01</t>
  </si>
  <si>
    <t>G35D</t>
  </si>
  <si>
    <t>MutationAssessor: Error;SIFT: impact: deleterious_low_confidence, score: 0.01;Polyphen-2: impact: benign, score: 0.066</t>
  </si>
  <si>
    <t>TCGA-G4-6320-01</t>
  </si>
  <si>
    <t>G35S</t>
  </si>
  <si>
    <t>TCGA-NJ-A4YP-01</t>
  </si>
  <si>
    <t>P39H</t>
  </si>
  <si>
    <t>MutationAssessor: Error;SIFT: impact: deleterious_low_confidence, score: 0.01;Polyphen-2: impact: possibly_damaging, score: 0.879</t>
  </si>
  <si>
    <t>P-0003900-T01-IM5</t>
  </si>
  <si>
    <t>Glioblastoma Multiforme</t>
  </si>
  <si>
    <t>P39L</t>
  </si>
  <si>
    <t>MutationAssessor: Error;SIFT: impact: deleterious_low_confidence, score: 0.01;Polyphen-2: impact: benign, score: 0.103</t>
  </si>
  <si>
    <t>TCGA-CK-5916-01</t>
  </si>
  <si>
    <t>P39S</t>
  </si>
  <si>
    <t>MutationAssessor: Error;SIFT: impact: deleterious_low_confidence, score: 0;Polyphen-2: impact: benign, score: 0.044</t>
  </si>
  <si>
    <t>TCGA-G2-AA3D-01</t>
  </si>
  <si>
    <t>H40N</t>
  </si>
  <si>
    <t>MutationAssessor: Error;SIFT: impact: deleterious_low_confidence, score: 0;Polyphen-2: impact: possibly_damaging, score: 0.545</t>
  </si>
  <si>
    <t>Esophageal Adenocarcinoma (Broad, Nat Genet 2013)</t>
  </si>
  <si>
    <t>Esophageal Adenocarcinoma</t>
  </si>
  <si>
    <t>H40Q</t>
  </si>
  <si>
    <t>MutationAssessor: Error;SIFT: impact: deleterious_low_confidence, score: 0.01;Polyphen-2: impact: benign, score: 0.363</t>
  </si>
  <si>
    <t>P-0006133-T01-IM5</t>
  </si>
  <si>
    <t>H40Y</t>
  </si>
  <si>
    <t>MutationAssessor: Error;SIFT: impact: deleterious_low_confidence, score: 0.01;Polyphen-2: impact: benign, score: 0.03</t>
  </si>
  <si>
    <t>MBC_19</t>
  </si>
  <si>
    <t>R41G</t>
  </si>
  <si>
    <t>MutationAssessor: Error;SIFT: impact: deleterious_low_confidence, score: 0;Polyphen-2: impact: possibly_damaging, score: 0.611</t>
  </si>
  <si>
    <t>P-0006541-T02-IM5</t>
  </si>
  <si>
    <t>G45D</t>
  </si>
  <si>
    <t>MutationAssessor: Error;SIFT: impact: deleterious_low_confidence, score: 0;Polyphen-2: impact: possibly_damaging, score: 0.513</t>
  </si>
  <si>
    <t>P-0008796-T01-IM5</t>
  </si>
  <si>
    <t>Non-Small Cell Lung Cancer</t>
  </si>
  <si>
    <t>G45V</t>
  </si>
  <si>
    <t>MutationAssessor: Error;SIFT: impact: deleterious_low_confidence, score: 0;Polyphen-2: impact: benign, score: 0.187</t>
  </si>
  <si>
    <t>ESO-859</t>
  </si>
  <si>
    <t>V47L</t>
  </si>
  <si>
    <t>MutationAssessor: Error;SIFT: impact: deleterious_low_confidence, score: 0.03;Polyphen-2: impact: benign, score: 0.012</t>
  </si>
  <si>
    <t>LUAD-CHTN-Z4716A-Tumor</t>
  </si>
  <si>
    <t>V47M</t>
  </si>
  <si>
    <t>MutationAssessor: Error;SIFT: impact: deleterious_low_confidence, score: 0.01;Polyphen-2: impact: benign, score: 0.094</t>
  </si>
  <si>
    <t>Lung Adenocarcinoma (Broad, Cell 2012)</t>
  </si>
  <si>
    <t>DLBCL-Ls3387</t>
  </si>
  <si>
    <t>A48S</t>
  </si>
  <si>
    <t>MutationAssessor: Error;SIFT: impact: deleterious_low_confidence, score: 0.03;Polyphen-2: impact: benign, score: 0.235</t>
  </si>
  <si>
    <t>DLBCL-Ls3808</t>
  </si>
  <si>
    <t>Skin Cutaneous Melanoma (TCGA, Provisional)</t>
  </si>
  <si>
    <t>TCGA-FW-A3R5-06</t>
  </si>
  <si>
    <t>A48V</t>
  </si>
  <si>
    <t>MutationAssessor: Error;SIFT: impact: deleterious_low_confidence, score: 0;Polyphen-2: impact: possibly_damaging, score: 0.671</t>
  </si>
  <si>
    <t>TCGA-J2-A4AD-01</t>
  </si>
  <si>
    <t>E51D</t>
  </si>
  <si>
    <t>MutationAssessor: Error;SIFT: impact: deleterious_low_confidence, score: 0.03;Polyphen-2: impact: possibly_damaging, score: 0.858</t>
  </si>
  <si>
    <t>TCGA-L5-A4OM-01</t>
  </si>
  <si>
    <t>Esophageal Squamous Cell Carcinoma</t>
  </si>
  <si>
    <t>Esophageal Carcinoma (TCGA, Provisional)</t>
  </si>
  <si>
    <t>P-0006728-T01-IM5</t>
  </si>
  <si>
    <t>E51K</t>
  </si>
  <si>
    <t>MutationAssessor: Error;SIFT: impact: deleterious_low_confidence, score: 0;Polyphen-2: impact: possibly_damaging, score: 0.843</t>
  </si>
  <si>
    <t>P-0002756-T03-IM5</t>
  </si>
  <si>
    <t>P-0003362-T01-IM5</t>
  </si>
  <si>
    <t>P-0009756-T01-IM5</t>
  </si>
  <si>
    <t>TCGA-95-7948-01</t>
  </si>
  <si>
    <t>E51Q</t>
  </si>
  <si>
    <t>MutationAssessor: Error;SIFT: impact: deleterious_low_confidence, score: 0;Polyphen-2: impact: probably_damaging, score: 0.947</t>
  </si>
  <si>
    <t>TCGA-E7-A6ME-01</t>
  </si>
  <si>
    <t>TCGA-04-1336-01</t>
  </si>
  <si>
    <t>P-0000422-T02-IM3</t>
  </si>
  <si>
    <t>Breast Invasive Lobular Carcinoma</t>
  </si>
  <si>
    <t>R53L</t>
  </si>
  <si>
    <t>MutationAssessor: Error;SIFT: impact: deleterious_low_confidence, score: 0;Polyphen-2: impact: benign, score: 0.021</t>
  </si>
  <si>
    <t>P-0000422-T01-IM3</t>
  </si>
  <si>
    <t>H060617</t>
  </si>
  <si>
    <t>R54H</t>
  </si>
  <si>
    <t>MutationAssessor: Error;SIFT: impact: tolerated_low_confidence, score: 0.05;Polyphen-2: impact: benign, score: 0.001</t>
  </si>
  <si>
    <t>P-0010057-T01-IM5</t>
  </si>
  <si>
    <t>Poorly Differentiated Carcinoma, NOS</t>
  </si>
  <si>
    <t>MutationAssessor: Error;SIFT: impact: deleterious_low_confidence, score: 0.01;Polyphen-2: impact: benign, score: 0.098</t>
  </si>
  <si>
    <t>TCGA-ZF-AA4X-01</t>
  </si>
  <si>
    <t>E60K</t>
  </si>
  <si>
    <t>MutationAssessor: Error;SIFT: impact: deleterious_low_confidence, score: 0.02;Polyphen-2: impact: benign, score: 0.109</t>
  </si>
  <si>
    <t>P-0003872-T01-IM5</t>
  </si>
  <si>
    <t>R64Q</t>
  </si>
  <si>
    <t>MutationAssessor: Error;SIFT: impact: deleterious_low_confidence, score: 0.02;Polyphen-2: impact: benign, score: 0.086</t>
  </si>
  <si>
    <t>Gastrointestinal Stromal Tumor</t>
  </si>
  <si>
    <t>CT</t>
  </si>
  <si>
    <t>TCGA-CN-4727-01</t>
  </si>
  <si>
    <t>P67R</t>
  </si>
  <si>
    <t>MutationAssessor: Error;SIFT: impact: deleterious_low_confidence, score: 0;Polyphen-2: impact: probably_damaging, score: 1</t>
  </si>
  <si>
    <t>P-0004954-T01-IM5</t>
  </si>
  <si>
    <t>P67S</t>
  </si>
  <si>
    <t>MutationAssessor: Error;SIFT: impact: deleterious_low_confidence, score: 0.01;Polyphen-2: impact: probably_damaging, score: 0.998</t>
  </si>
  <si>
    <t>P-0004954-T02-IM5</t>
  </si>
  <si>
    <t>High-Grade Neuroendocrine Carcinoma of the Colon and Rectum</t>
  </si>
  <si>
    <t>P-0009057-T01-IM5</t>
  </si>
  <si>
    <t>Metastatic Esophagogastric Cancer (MSK,Cancer Discovery 2017)</t>
  </si>
  <si>
    <t>Recurrent and Metastatic Head &amp; Neck Cancer (MSKCC, JAMA Oncol 2016)</t>
  </si>
  <si>
    <t>TCGA-E9-A226-01</t>
  </si>
  <si>
    <t>R73P</t>
  </si>
  <si>
    <t>MutationAssessor: Error;SIFT: impact: deleterious_low_confidence, score: 0;Polyphen-2: impact: probably_damaging, score: 0.998</t>
  </si>
  <si>
    <t>TCGA-AA-A01C-01</t>
  </si>
  <si>
    <t>MBC_45</t>
  </si>
  <si>
    <t>R73Q</t>
  </si>
  <si>
    <t>MutationAssessor: Error;SIFT: impact: deleterious_low_confidence, score: 0.03;Polyphen-2: impact: benign, score: 0.08</t>
  </si>
  <si>
    <t>E74K</t>
  </si>
  <si>
    <t>MutationAssessor: Error;SIFT: impact: deleterious_low_confidence, score: 0.02;Polyphen-2: impact: probably_damaging, score: 0.994</t>
  </si>
  <si>
    <t>TCGA-18-3414-01</t>
  </si>
  <si>
    <t>TCGA-18-3415-01</t>
  </si>
  <si>
    <t>Pt3</t>
  </si>
  <si>
    <t>Breast Invasive Carcinoma (Sanger, Nature 2012)</t>
  </si>
  <si>
    <t>PD4125a</t>
  </si>
  <si>
    <t>Sanger</t>
  </si>
  <si>
    <t>TCGA-ZF-AA4V-01</t>
  </si>
  <si>
    <t>TCGA-A8-A09I-01</t>
  </si>
  <si>
    <t>P-0007418-T01-IM5</t>
  </si>
  <si>
    <t>MutationAssessor: Error;SIFT: impact: deleterious_low_confidence, score: 0.02;Polyphen-2: impact: probably_damaging, score: 0.984</t>
  </si>
  <si>
    <t>P-0000891-T01-IM3</t>
  </si>
  <si>
    <t>P-0004755-T01-IM5</t>
  </si>
  <si>
    <t>P-0006470-T01-IM5</t>
  </si>
  <si>
    <t>Cutaneous Squamous Cell Carcinoma</t>
  </si>
  <si>
    <t>P-0008425-T01-IM5</t>
  </si>
  <si>
    <t>TCGA-DM-A1DB-01</t>
  </si>
  <si>
    <t>P-0004910-T01-IM5</t>
  </si>
  <si>
    <t>A76V</t>
  </si>
  <si>
    <t>MutationAssessor: Error;SIFT: impact: deleterious_low_confidence, score: 0.02;Polyphen-2: impact: benign, score: 0.316</t>
  </si>
  <si>
    <t>Cutaneous Squamous Cell Carcinoma (MD Anderson, Clin Cancer Res 2014)</t>
  </si>
  <si>
    <t>CSCC-41-T</t>
  </si>
  <si>
    <t>P-0001697-T02-IM3</t>
  </si>
  <si>
    <t>D78E</t>
  </si>
  <si>
    <t>MutationAssessor: Error;SIFT: impact: tolerated_low_confidence, score: 0.08;Polyphen-2: impact: benign, score: 0.01</t>
  </si>
  <si>
    <t>TCGA-AC-A62X-01</t>
  </si>
  <si>
    <t>F79L</t>
  </si>
  <si>
    <t>TCGA-E2-A10C-01</t>
  </si>
  <si>
    <t>K80N</t>
  </si>
  <si>
    <t>MutationAssessor: Error;SIFT: impact: deleterious_low_confidence, score: 0.04;Polyphen-2: impact: benign, score: 0.188</t>
  </si>
  <si>
    <t>P-0004275-T01-IM5</t>
  </si>
  <si>
    <t>Head and Neck Mucosal Melanoma</t>
  </si>
  <si>
    <t>T81A</t>
  </si>
  <si>
    <t>MutationAssessor: Error;SIFT: impact: deleterious_low_confidence, score: 0.03;Polyphen-2: impact: benign, score: 0.029</t>
  </si>
  <si>
    <t>P-0004687-T01-IM5</t>
  </si>
  <si>
    <t>D82H</t>
  </si>
  <si>
    <t>MutationAssessor: Error;SIFT: impact: deleterious_low_confidence, score: 0.01;Polyphen-2: impact: benign, score: 0.262</t>
  </si>
  <si>
    <t>P-0005151-T01-IM5</t>
  </si>
  <si>
    <t>P-0003570-T01-IM5</t>
  </si>
  <si>
    <t>Breast Invasive Carcinoma, NOS</t>
  </si>
  <si>
    <t>D82N</t>
  </si>
  <si>
    <t>MutationAssessor: Error;SIFT: impact: deleterious_low_confidence, score: 0.01;Polyphen-2: impact: benign, score: 0.051</t>
  </si>
  <si>
    <t>MBC_202</t>
  </si>
  <si>
    <t>TCGA-E2-A1IE-01</t>
  </si>
  <si>
    <t>TCGA-C5-A1BQ-01</t>
  </si>
  <si>
    <t>TCGA-FD-A6TA-01</t>
  </si>
  <si>
    <t>L83I</t>
  </si>
  <si>
    <t>MutationAssessor: Error;SIFT: impact: deleterious_low_confidence, score: 0.01;Polyphen-2: impact: probably_damaging, score: 0.931</t>
  </si>
  <si>
    <t>P-0010503-T01-IM5</t>
  </si>
  <si>
    <t>Larynx Squamous Cell Carcinoma</t>
  </si>
  <si>
    <t>R84C</t>
  </si>
  <si>
    <t>MutationAssessor: Error;SIFT: impact: deleterious_low_confidence, score: 0.03;Polyphen-2: impact: benign, score: 0.104</t>
  </si>
  <si>
    <t>Breast Invasive Carcinoma (Broad, Nature 2012)</t>
  </si>
  <si>
    <t>BR-M-041</t>
  </si>
  <si>
    <t>P-0002458-T01-IM3</t>
  </si>
  <si>
    <t>Pancreatic Adenocarcinoma</t>
  </si>
  <si>
    <t>R84S</t>
  </si>
  <si>
    <t>MutationAssessor: Error;SIFT: impact: deleterious_low_confidence, score: 0.01;Polyphen-2: impact: benign, score: 0.169</t>
  </si>
  <si>
    <t>P-0007411-T02-IM5</t>
  </si>
  <si>
    <t>P-0008169-T01-IM5</t>
  </si>
  <si>
    <t>Oral Cavity Squamous Cell Carcinoma</t>
  </si>
  <si>
    <t>F85L</t>
  </si>
  <si>
    <t>MutationAssessor: Error;SIFT: impact: deleterious_low_confidence, score: 0.02;Polyphen-2: impact: probably_damaging, score: 1</t>
  </si>
  <si>
    <t>P-0004987-T01-IM5</t>
  </si>
  <si>
    <t>Q86H</t>
  </si>
  <si>
    <t>MutationAssessor: Error;SIFT: impact: deleterious_low_confidence, score: 0;Polyphen-2: impact: benign, score: 0.437</t>
  </si>
  <si>
    <t>P-0007046-T01-IM5</t>
  </si>
  <si>
    <t>Acinar Cell Carcinoma of the Pancreas</t>
  </si>
  <si>
    <t>Rectum Adenocarcinoma (TCGA, PanCancer Atlas)</t>
  </si>
  <si>
    <t>TCGA-AH-6544-01</t>
  </si>
  <si>
    <t>Rectal Adenocarcinoma</t>
  </si>
  <si>
    <t>DLBCL-Ls148</t>
  </si>
  <si>
    <t>S87N</t>
  </si>
  <si>
    <t>MutationAssessor: Error;SIFT: impact: deleterious_low_confidence, score: 0;Polyphen-2: impact: benign, score: 0.004</t>
  </si>
  <si>
    <t>DLBCL-Ls2305</t>
  </si>
  <si>
    <t>S87T</t>
  </si>
  <si>
    <t>MutationAssessor: Error;SIFT: impact: tolerated_low_confidence, score: 0.06;Polyphen-2: impact: benign, score: 0.026</t>
  </si>
  <si>
    <t>P-0009226-T02-IM5</t>
  </si>
  <si>
    <t>V90A</t>
  </si>
  <si>
    <t>MutationAssessor: Error;SIFT: impact: deleterious_low_confidence, score: 0;Polyphen-2: impact: possibly_damaging, score: 0.469</t>
  </si>
  <si>
    <t>S02292</t>
  </si>
  <si>
    <t>M91I</t>
  </si>
  <si>
    <t>MutationAssessor: Error;SIFT: impact: tolerated_low_confidence, score: 0.42;Polyphen-2: impact: benign, score: 0.015</t>
  </si>
  <si>
    <t>coadread_dfci_2016_2565</t>
  </si>
  <si>
    <t>MutationAssessor: Error;SIFT: impact: tolerated_low_confidence, score: 0.42;Polyphen-2: impact: benign, score: 0</t>
  </si>
  <si>
    <t>P-0006754-T01-IM5</t>
  </si>
  <si>
    <t>M91K</t>
  </si>
  <si>
    <t>MutationAssessor: Error;SIFT: impact: tolerated_low_confidence, score: 0.42;Polyphen-2: impact: benign, score: 0.027</t>
  </si>
  <si>
    <t>TCGA-37-3783-01</t>
  </si>
  <si>
    <t>Q94H</t>
  </si>
  <si>
    <t>MutationAssessor: Error;SIFT: impact: deleterious_low_confidence, score: 0;Polyphen-2: impact: probably_damaging, score: 0.995</t>
  </si>
  <si>
    <t>P-0006074-T01-IM5</t>
  </si>
  <si>
    <t>TCGA-DD-AADI-01</t>
  </si>
  <si>
    <t>E95K</t>
  </si>
  <si>
    <t>MutationAssessor: Error;SIFT: impact: deleterious_low_confidence, score: 0;Polyphen-2: impact: probably_damaging, score: 0.996</t>
  </si>
  <si>
    <t>Metastatic Prostate Cancer, SU2C/PCF Dream Team (Robinson et al., Cell 2015)</t>
  </si>
  <si>
    <t>MO_1162</t>
  </si>
  <si>
    <t>E95Q</t>
  </si>
  <si>
    <t>TCGA-63-A5MS-01</t>
  </si>
  <si>
    <t>A96S</t>
  </si>
  <si>
    <t>MutationAssessor: Error;SIFT: impact: deleterious_low_confidence, score: 0.03;Polyphen-2: impact: probably_damaging, score: 0.982</t>
  </si>
  <si>
    <t>Prostate Adenocarcinoma (TCGA, Provisional)</t>
  </si>
  <si>
    <t>TCGA-VP-A879-01</t>
  </si>
  <si>
    <t>MutationAssessor: Error;SIFT: impact: tolerated_low_confidence, score: 0.06;Polyphen-2: impact: benign, score: 0.217</t>
  </si>
  <si>
    <t>TCGA-50-5946-01</t>
  </si>
  <si>
    <t>E98K</t>
  </si>
  <si>
    <t>TCGA-G2-A2EF-01</t>
  </si>
  <si>
    <t>H112501</t>
  </si>
  <si>
    <t>Y100F</t>
  </si>
  <si>
    <t>MutationAssessor: Error;SIFT: impact: deleterious_low_confidence, score: 0;Polyphen-2: impact: benign, score: 0.159</t>
  </si>
  <si>
    <t>MM-0509</t>
  </si>
  <si>
    <t>L101W</t>
  </si>
  <si>
    <t>MutationAssessor: Error;SIFT: impact: deleterious_low_confidence, score: 0;Polyphen-2: impact: probably_damaging, score: 0.999</t>
  </si>
  <si>
    <t>OncoKB: Unknown, level NA;CIViC: NA;MyCancerGenome: not present;CancerHotspot: no;3DHotspot: yes</t>
  </si>
  <si>
    <t>TCGA-A8-A09Z-01</t>
  </si>
  <si>
    <t>L104F</t>
  </si>
  <si>
    <t>MutationAssessor: Error;SIFT: impact: deleterious_low_confidence, score: 0.02;Polyphen-2: impact: probably_damaging, score: 0.998</t>
  </si>
  <si>
    <t>P-0007087-T01-IM5</t>
  </si>
  <si>
    <t>L104I</t>
  </si>
  <si>
    <t>MutationAssessor: Error;SIFT: impact: deleterious_low_confidence, score: 0.01;Polyphen-2: impact: possibly_damaging, score: 0.536</t>
  </si>
  <si>
    <t>F105L</t>
  </si>
  <si>
    <t>MutationAssessor: Error;SIFT: impact: deleterious_low_confidence, score: 0.01;Polyphen-2: impact: probably_damaging, score: 0.986</t>
  </si>
  <si>
    <t>Colorectal Adenocarcinoma (TCGA, Provisional)</t>
  </si>
  <si>
    <t>TCGA-AA-A00J-01</t>
  </si>
  <si>
    <t>TCGA-86-6851-01</t>
  </si>
  <si>
    <t>E106K</t>
  </si>
  <si>
    <t>OncoKB: Predicted Oncogenic, level NA;CIViC: NA;MyCancerGenome: not present;CancerHotspot: yes;3DHotspot: yes</t>
  </si>
  <si>
    <t>MutationAssessor: Error;SIFT: impact: deleterious_low_confidence, score: 0;Polyphen-2: impact: probably_damaging, score: 0.986</t>
  </si>
  <si>
    <t>P-0005489-T01-IM5</t>
  </si>
  <si>
    <t>P-0005535-T01-IM5</t>
  </si>
  <si>
    <t>P-0009189-T01-IM5</t>
  </si>
  <si>
    <t>P-0012158-T01-IM5</t>
  </si>
  <si>
    <t>TCGA-CV-A45Z-01</t>
  </si>
  <si>
    <t>MBC-MBCProject_VrsMsqTb-Tumor-SM-CGLRO</t>
  </si>
  <si>
    <t>Breast Mixed Ductal and Lobular Carcinoma</t>
  </si>
  <si>
    <t>P-0000583-T01-IM3</t>
  </si>
  <si>
    <t>E106Q</t>
  </si>
  <si>
    <t>MutationAssessor: Error;SIFT: impact: deleterious_low_confidence, score: 0;Polyphen-2: impact: probably_damaging, score: 0.985</t>
  </si>
  <si>
    <t>P-0000702-T01-IM3</t>
  </si>
  <si>
    <t>P-0008406-T01-IM5</t>
  </si>
  <si>
    <t>P-0004388-T02-IM5</t>
  </si>
  <si>
    <t>P-0007318-T01-IM5</t>
  </si>
  <si>
    <t>Large Cell Neuroendocrine Carcinoma</t>
  </si>
  <si>
    <t>Hepatocellular Carcinomas (Inserm, Nat Genet 2015)</t>
  </si>
  <si>
    <t>CHC1604T</t>
  </si>
  <si>
    <t>D107N</t>
  </si>
  <si>
    <t>MutationAssessor: Error;SIFT: impact: deleterious_low_confidence, score: 0.03;Polyphen-2: impact: probably_damaging, score: 0.997</t>
  </si>
  <si>
    <t>inserm.fr</t>
  </si>
  <si>
    <t>P-0000447-T01-IM3</t>
  </si>
  <si>
    <t>P-0002953-T01-IM3</t>
  </si>
  <si>
    <t>Upper Tract Urothelial Carcinoma</t>
  </si>
  <si>
    <t>D107Y</t>
  </si>
  <si>
    <t>TCGA-D8-A1J8-01</t>
  </si>
  <si>
    <t>T108A</t>
  </si>
  <si>
    <t>MutationAssessor: Error;SIFT: impact: deleterious_low_confidence, score: 0;Polyphen-2: impact: benign, score: 0.023</t>
  </si>
  <si>
    <t>P-0005190-T01-IM5</t>
  </si>
  <si>
    <t>N109D</t>
  </si>
  <si>
    <t>MutationAssessor: Error;SIFT: impact: deleterious_low_confidence, score: 0;Polyphen-2: impact: possibly_damaging, score: 0.907</t>
  </si>
  <si>
    <t>TCGA-FR-A726-01</t>
  </si>
  <si>
    <t>Lentigo Maligna Melanoma</t>
  </si>
  <si>
    <t>H114N</t>
  </si>
  <si>
    <t>MutationAssessor: Error;SIFT: impact: deleterious_low_confidence, score: 0;Polyphen-2: impact: probably_damaging, score: 0.956</t>
  </si>
  <si>
    <t>P-0006695-T01-IM5</t>
  </si>
  <si>
    <t>H114Y</t>
  </si>
  <si>
    <t>MutationAssessor: Error;SIFT: impact: deleterious_low_confidence, score: 0;Polyphen-2: impact: probably_damaging, score: 0.984</t>
  </si>
  <si>
    <t>SC_9047</t>
  </si>
  <si>
    <t>K116E</t>
  </si>
  <si>
    <t>MutationAssessor: Error;SIFT: impact: deleterious_low_confidence, score: 0.02;Polyphen-2: impact: probably_damaging, score: 0.98</t>
  </si>
  <si>
    <t>TCGA-A6-6781-01</t>
  </si>
  <si>
    <t>TCGA-24-1466-01</t>
  </si>
  <si>
    <t>R117Q</t>
  </si>
  <si>
    <t>MutationAssessor: Error;SIFT: impact: deleterious_low_confidence, score: 0;Polyphen-2: impact: possibly_damaging, score: 0.773</t>
  </si>
  <si>
    <t>BR-V-034</t>
  </si>
  <si>
    <t>TCGA-A2-A0SX-01</t>
  </si>
  <si>
    <t>V118M</t>
  </si>
  <si>
    <t>MutationAssessor: Error;SIFT: impact: deleterious_low_confidence, score: 0;Polyphen-2: impact: benign, score: 0.442</t>
  </si>
  <si>
    <t>P-0010809-T01-IM5</t>
  </si>
  <si>
    <t>P122S</t>
  </si>
  <si>
    <t>MutationAssessor: Error;SIFT: impact: tolerated_low_confidence, score: 0.06;Polyphen-2: impact: benign, score: 0.336</t>
  </si>
  <si>
    <t>TCGA-85-8352-01</t>
  </si>
  <si>
    <t>D124H</t>
  </si>
  <si>
    <t>MutationAssessor: Error;SIFT: impact: deleterious_low_confidence, score: 0.02;Polyphen-2: impact: possibly_damaging, score: 0.545</t>
  </si>
  <si>
    <t>P-0002425-T01-IM3</t>
  </si>
  <si>
    <t>Adrenocortical Carcinoma (TCGA, Provisional)</t>
  </si>
  <si>
    <t>TCGA-OR-A5J1-01</t>
  </si>
  <si>
    <t>Adrenocortical Carcinoma</t>
  </si>
  <si>
    <t>hgsc.bcm.edu;broad.mit.edu;ucsc.edu;bcgsc.ca;mdanderson.org</t>
  </si>
  <si>
    <t>P-0005078-T01-IM5</t>
  </si>
  <si>
    <t>D124N</t>
  </si>
  <si>
    <t>MutationAssessor: Error;SIFT: impact: deleterious_low_confidence, score: 0.01;Polyphen-2: impact: benign, score: 0.267</t>
  </si>
  <si>
    <t>Skin Cutaneous Melanoma (Yale, Nat Genet 2012)</t>
  </si>
  <si>
    <t>YUPAT</t>
  </si>
  <si>
    <t>yale.edu</t>
  </si>
  <si>
    <t>P-0005078-T02-IM5</t>
  </si>
  <si>
    <t>LUAD_E00522-Tumor</t>
  </si>
  <si>
    <t>R130L</t>
  </si>
  <si>
    <t>MutationAssessor: Error;SIFT: impact: deleterious_low_confidence, score: 0.02;Polyphen-2: impact: benign, score: 0.046</t>
  </si>
  <si>
    <t>P-0002707-T01-IM3</t>
  </si>
  <si>
    <t>MutationAssessor: Error;SIFT: impact: deleterious_low_confidence, score: 0.04;Polyphen-2: impact: probably_damaging, score: 0.999</t>
  </si>
  <si>
    <t>TCGA-2F-A9KR-01</t>
  </si>
  <si>
    <t>TCGA-BH-A42U-01</t>
  </si>
  <si>
    <t>TCGA-QK-A6II-01</t>
  </si>
  <si>
    <t>BR-V-016</t>
  </si>
  <si>
    <t>TCGA-DK-A3WW-01</t>
  </si>
  <si>
    <t>R132G</t>
  </si>
  <si>
    <t>MutationAssessor: Error;SIFT: impact: deleterious_low_confidence, score: 0.01;Polyphen-2: impact: probably_damaging, score: 0.997</t>
  </si>
  <si>
    <t>TCGA-XF-A8HE-01</t>
  </si>
  <si>
    <t>TCGA-XF-A9ST-01</t>
  </si>
  <si>
    <t>TCGA-21-1079-01</t>
  </si>
  <si>
    <t>G133E</t>
  </si>
  <si>
    <t>MutationAssessor: Error;SIFT: impact: deleterious_low_confidence, score: 0;Polyphen-2: impact: probably_damaging, score: 0.948</t>
  </si>
  <si>
    <t>P-0001987-T01-IM3</t>
  </si>
  <si>
    <t>TCGA-ER-A193-06</t>
  </si>
  <si>
    <t>TCGA-DX-AB2E-01</t>
  </si>
  <si>
    <t>Myxofibrosarcoma</t>
  </si>
  <si>
    <t>CSCC-49-T</t>
  </si>
  <si>
    <t>TCGA-49-AAQV-01</t>
  </si>
  <si>
    <t>E134Q</t>
  </si>
  <si>
    <t>MutationAssessor: Error;SIFT: impact: deleterious_low_confidence, score: 0.01;Polyphen-2: impact: probably_damaging, score: 0.941</t>
  </si>
  <si>
    <t>TCGA-LN-A4MR-01</t>
  </si>
  <si>
    <t>TCGA-K4-A54R-01</t>
  </si>
  <si>
    <t>Lymphoid Neoplasm Diffuse Large B-cell Lymphoma (TCGA, Provisional)</t>
  </si>
  <si>
    <t>TCGA-FA-A7Q1-01</t>
  </si>
  <si>
    <t>TCGA-D6-A6EN-01</t>
  </si>
  <si>
    <t>R135K</t>
  </si>
  <si>
    <t>MutationAssessor: Error;SIFT: impact: tolerated_low_confidence, score: 0.05;Polyphen-2: impact: possibly_damaging, score: 0.696</t>
  </si>
  <si>
    <t>Follicular Lymphoma</t>
  </si>
  <si>
    <t>coadread_dfci_2016_2379</t>
  </si>
  <si>
    <t>LUAD-B00915-Tumor</t>
  </si>
  <si>
    <t>R135T</t>
  </si>
  <si>
    <t>MutationAssessor: Error;SIFT: impact: deleterious_low_confidence, score: 0;Polyphen-2: impact: probably_damaging, score: 0.916</t>
  </si>
  <si>
    <t>MBC_189</t>
  </si>
  <si>
    <t>TCGA-GD-A2C5-01</t>
  </si>
  <si>
    <t>TCGA-E5-A4U1-01</t>
  </si>
  <si>
    <t>MBC-MBCProject_6JhKimhv-Tumor-SM-GQCJC</t>
  </si>
  <si>
    <t>P-0005031-T01-IM5</t>
  </si>
  <si>
    <t>A136T</t>
  </si>
  <si>
    <t>MutationAssessor: Error;SIFT: impact: deleterious_low_confidence, score: 0;Polyphen-2: impact: benign, score: 0.398</t>
  </si>
  <si>
    <t>Sarcoma, NOS</t>
  </si>
  <si>
    <t>coadread_dfci_2016_2434</t>
  </si>
  <si>
    <t>A2G</t>
  </si>
  <si>
    <t>TCGA-AC-A23H-01</t>
  </si>
  <si>
    <t>TCGA-25-1313-01</t>
  </si>
  <si>
    <t>coadread_dfci_2016_2936</t>
  </si>
  <si>
    <t>R3H</t>
  </si>
  <si>
    <t>TCGA-50-7109-01</t>
  </si>
  <si>
    <t>T4A</t>
  </si>
  <si>
    <t>TCGA-P3-A6SW-01</t>
  </si>
  <si>
    <t>T4M</t>
  </si>
  <si>
    <t>TCGA-AA-A01G-01</t>
  </si>
  <si>
    <t>Q6E</t>
  </si>
  <si>
    <t>Prostate Adenocarcinoma (Fred Hutchinson CRC, Nat Med 2016)</t>
  </si>
  <si>
    <t>05-144E1_LIVER</t>
  </si>
  <si>
    <t>fhcrc</t>
  </si>
  <si>
    <t>TCGA-B5-A11N-01</t>
  </si>
  <si>
    <t>P-0006554-T01-IM5</t>
  </si>
  <si>
    <t>Anaplastic Oligodendroglioma</t>
  </si>
  <si>
    <t>TCGA-C5-A2M1-01</t>
  </si>
  <si>
    <t>Endocervical Adenocarcinoma</t>
  </si>
  <si>
    <t>G13C</t>
  </si>
  <si>
    <t>Clear Cell Renal Cell Carcinoma (U Tokyo, Nat Genet 2013)</t>
  </si>
  <si>
    <t>ccRCC_21</t>
  </si>
  <si>
    <t>Renal Clear Cell Carcinoma with Sarcomatoid Features</t>
  </si>
  <si>
    <t>UTokyo</t>
  </si>
  <si>
    <t>P-0004831-T01-IM5</t>
  </si>
  <si>
    <t>G14N</t>
  </si>
  <si>
    <t>GG</t>
  </si>
  <si>
    <t>AA</t>
  </si>
  <si>
    <t>G14S</t>
  </si>
  <si>
    <t>P-0009000-T01-IM5</t>
  </si>
  <si>
    <t>A16T</t>
  </si>
  <si>
    <t>TCGA-G2-A2EL-01</t>
  </si>
  <si>
    <t>P17A</t>
  </si>
  <si>
    <t>P-0003388-T01-IM5</t>
  </si>
  <si>
    <t>P17L</t>
  </si>
  <si>
    <t>P-0006839-T01-IM5</t>
  </si>
  <si>
    <t>Medulloblastoma (Sickkids, Nature 2016)</t>
  </si>
  <si>
    <t>Medulloblastoma</t>
  </si>
  <si>
    <t>The Hospital for Sick Children</t>
  </si>
  <si>
    <t>TCGA-HI-7169-01</t>
  </si>
  <si>
    <t>K19Q</t>
  </si>
  <si>
    <t>P-0013020-T01-IM5</t>
  </si>
  <si>
    <t>Q20K</t>
  </si>
  <si>
    <t>CSCC-38-T</t>
  </si>
  <si>
    <t>Q20L</t>
  </si>
  <si>
    <t>Kidney Chromophobe (TCGA, Provisional)</t>
  </si>
  <si>
    <t>TCGA-KN-8428-01</t>
  </si>
  <si>
    <t>Chromophobe Renal Cell Carcinoma</t>
  </si>
  <si>
    <t>T23I</t>
  </si>
  <si>
    <t>broad.mit.edu;hgsc.bcm.edu;ucsc.edu;mdanderson.org;bcgsc.ca</t>
  </si>
  <si>
    <t>TCGA-C8-A130-01</t>
  </si>
  <si>
    <t>A30P</t>
  </si>
  <si>
    <t>P-0008745-T01-IM5</t>
  </si>
  <si>
    <t>A30T</t>
  </si>
  <si>
    <t>TCGA-55-7283-01</t>
  </si>
  <si>
    <t>P31L</t>
  </si>
  <si>
    <t>TCGA-ER-A19D-06</t>
  </si>
  <si>
    <t>LUAD-D02185-Tumor</t>
  </si>
  <si>
    <t>P31S</t>
  </si>
  <si>
    <t>TCGA-CR-7364-01</t>
  </si>
  <si>
    <t>G35V</t>
  </si>
  <si>
    <t>TCGA-CQ-6225-01</t>
  </si>
  <si>
    <t>K37M</t>
  </si>
  <si>
    <t>TCGA-CQ-A4C9-01</t>
  </si>
  <si>
    <t>TCGA-MT-A67D-01</t>
  </si>
  <si>
    <t>TCGA-CN-4740-01</t>
  </si>
  <si>
    <t>TCGA-GN-A269-01</t>
  </si>
  <si>
    <t>Melanoma</t>
  </si>
  <si>
    <t>Genomic Hallmarks of Prostate Adenocarcinoma (CPC-GENE, Nature 2017)</t>
  </si>
  <si>
    <t>CPCG0350-F1</t>
  </si>
  <si>
    <t>K37R</t>
  </si>
  <si>
    <t>CPCGene</t>
  </si>
  <si>
    <t>Uterine Carcinosarcoma (TCGA, Provisional)</t>
  </si>
  <si>
    <t>TCGA-N7-A4Y0-01</t>
  </si>
  <si>
    <t>coadread_dfci_2016_132</t>
  </si>
  <si>
    <t>TCGA-FD-A43P-01</t>
  </si>
  <si>
    <t>H40D</t>
  </si>
  <si>
    <t>P-0010159-T01-IM5</t>
  </si>
  <si>
    <t>TCGA-55-6972-01</t>
  </si>
  <si>
    <t>R41C</t>
  </si>
  <si>
    <t>PD4203a</t>
  </si>
  <si>
    <t>TCGA-4Z-AA7W-01</t>
  </si>
  <si>
    <t>R41S</t>
  </si>
  <si>
    <t>P-0006434-T01-IM5</t>
  </si>
  <si>
    <t>R43C</t>
  </si>
  <si>
    <t>HOP_92</t>
  </si>
  <si>
    <t>G45A</t>
  </si>
  <si>
    <t>DUOAC_781</t>
  </si>
  <si>
    <t>P-0005146-T01-IM5</t>
  </si>
  <si>
    <t>A48T</t>
  </si>
  <si>
    <t>TCGA-97-8175-01</t>
  </si>
  <si>
    <t>R50C</t>
  </si>
  <si>
    <t>Prostate Adenocarcinoma Organoids (MSKCC, Cell 2014)</t>
  </si>
  <si>
    <t>MSK-PCa2.o</t>
  </si>
  <si>
    <t>MSK-PCa2.m</t>
  </si>
  <si>
    <t>TCGA-AX-A0J1-01</t>
  </si>
  <si>
    <t>R50H</t>
  </si>
  <si>
    <t>TCGA-AA-3977-01</t>
  </si>
  <si>
    <t>Chronic Lymphocytic Leukemia (IUOPA, Nature 2015)</t>
  </si>
  <si>
    <t>cll_iuopa_2015_1075</t>
  </si>
  <si>
    <t>Chronic Lymphocytic Leukemia</t>
  </si>
  <si>
    <t>I52M</t>
  </si>
  <si>
    <t>www.unioviedo.es/IUOPA/</t>
  </si>
  <si>
    <t>Merged Cohort of LGG and GBM (TCGA, Cell 2016)</t>
  </si>
  <si>
    <t>TCGA-FG-5964-01</t>
  </si>
  <si>
    <t>Diffuse Glioma</t>
  </si>
  <si>
    <t>ucsc.edu/broad.mit.edu</t>
  </si>
  <si>
    <t>P-0013082-T01-IM5</t>
  </si>
  <si>
    <t>P-0010649-T01-IM5</t>
  </si>
  <si>
    <t>I63S</t>
  </si>
  <si>
    <t>P-0003869-T01-IM5</t>
  </si>
  <si>
    <t>DLBCL-Ls1583</t>
  </si>
  <si>
    <t>F68L</t>
  </si>
  <si>
    <t>P-0004255-T01-IM5</t>
  </si>
  <si>
    <t>R70H</t>
  </si>
  <si>
    <t>TCGA-D6-6516-01</t>
  </si>
  <si>
    <t>TCGA-KQ-A41O-01</t>
  </si>
  <si>
    <t>TCGA-D3-A1Q4-06</t>
  </si>
  <si>
    <t>Q77K</t>
  </si>
  <si>
    <t>P-0003814-T01-IM5</t>
  </si>
  <si>
    <t>Urethral Adenocarcinoma</t>
  </si>
  <si>
    <t>P-0009405-T01-IM5</t>
  </si>
  <si>
    <t>F79V</t>
  </si>
  <si>
    <t>DU_145</t>
  </si>
  <si>
    <t>Prostate</t>
  </si>
  <si>
    <t>TCGA-BR-6452-01</t>
  </si>
  <si>
    <t>coadread_dfci_2016_3269</t>
  </si>
  <si>
    <t>05-011D2_LN</t>
  </si>
  <si>
    <t>V90M</t>
  </si>
  <si>
    <t>05-011G4_LUNG</t>
  </si>
  <si>
    <t>TCGA-78-7146-01</t>
  </si>
  <si>
    <t>P-0006645-T01-IM5</t>
  </si>
  <si>
    <t>P-0010531-T01-IM5</t>
  </si>
  <si>
    <t>TCGA-DK-A1AC-01</t>
  </si>
  <si>
    <t>TCGA-IR-A3LH-01</t>
  </si>
  <si>
    <t>E98Q</t>
  </si>
  <si>
    <t>TCGA-LN-A7HY-01</t>
  </si>
  <si>
    <t>L101Q</t>
  </si>
  <si>
    <t>TCGA-CM-6163-01</t>
  </si>
  <si>
    <t>V102M</t>
  </si>
  <si>
    <t>P-0004614-T01-IM5</t>
  </si>
  <si>
    <t>G103K</t>
  </si>
  <si>
    <t>P-0008083-T01-IM5</t>
  </si>
  <si>
    <t>G103V</t>
  </si>
  <si>
    <t>coadread_dfci_2016_280091</t>
  </si>
  <si>
    <t>L104V</t>
  </si>
  <si>
    <t>P-0010519-T01-IM5</t>
  </si>
  <si>
    <t>CSCC-60-T</t>
  </si>
  <si>
    <t>Testicular Germ Cell Cancer (TCGA, Provisional)</t>
  </si>
  <si>
    <t>Prostate Adenocarcinoma (EurUrol, 2017)</t>
  </si>
  <si>
    <t>CH32T</t>
  </si>
  <si>
    <t>A112V</t>
  </si>
  <si>
    <t>P-0010112-T01-IM5</t>
  </si>
  <si>
    <t>A115V</t>
  </si>
  <si>
    <t>DLBCL-Ls3204</t>
  </si>
  <si>
    <t>M121I</t>
  </si>
  <si>
    <t>TCGA-BG-A0M4-01</t>
  </si>
  <si>
    <t>M121L</t>
  </si>
  <si>
    <t>TCGA-BS-A0TC-01</t>
  </si>
  <si>
    <t>K123R</t>
  </si>
  <si>
    <t>DLBCL-LS4593</t>
  </si>
  <si>
    <t>Q126H</t>
  </si>
  <si>
    <t>Non-Hodgkin Lymphoma (BCGSC, Nature 2011)</t>
  </si>
  <si>
    <t>DLBCL-PatientB</t>
  </si>
  <si>
    <t>Non-Hodgkin Lymphoma</t>
  </si>
  <si>
    <t>L127M</t>
  </si>
  <si>
    <t>RG067</t>
  </si>
  <si>
    <t>Diffuse Large B-Cell Lymphoma, NOS</t>
  </si>
  <si>
    <t>MM-0599</t>
  </si>
  <si>
    <t>TCGA-BR-8081-01</t>
  </si>
  <si>
    <t>R129C</t>
  </si>
  <si>
    <t>P-0005109-T01-IM5</t>
  </si>
  <si>
    <t>Lung Adenocarcinoma (MSKCC 2015)</t>
  </si>
  <si>
    <t>MA7027</t>
  </si>
  <si>
    <t>G133W</t>
  </si>
  <si>
    <t>P-0006437-T01-IM5</t>
  </si>
  <si>
    <t>Skin Adnexal Carcinoma</t>
  </si>
  <si>
    <t>TCGA-55-7994-01</t>
  </si>
  <si>
    <t>A2S</t>
  </si>
  <si>
    <t>P-0006714-T01-IM5</t>
  </si>
  <si>
    <t>TCGA-66-2785-01</t>
  </si>
  <si>
    <t>cll_iuopa_2015_1425</t>
  </si>
  <si>
    <t>G9E</t>
  </si>
  <si>
    <t>MutationAssessor: impact: medium, score: 3.235;SIFT: impact: deleterious_low_confidence, score: 0.01;Polyphen-2: impact: probably_damaging, score: 0.973</t>
  </si>
  <si>
    <t>Ewing Sarcoma (Institut Cuire, Cancer Discov 2014)</t>
  </si>
  <si>
    <t>IC284</t>
  </si>
  <si>
    <t>Ewing Sarcoma</t>
  </si>
  <si>
    <t>R9P</t>
  </si>
  <si>
    <t>Institut Curie</t>
  </si>
  <si>
    <t>P-0006525-T01-IM5</t>
  </si>
  <si>
    <t>Oropharynx Squamous Cell Carcinoma</t>
  </si>
  <si>
    <t>S11P</t>
  </si>
  <si>
    <t>T12M</t>
  </si>
  <si>
    <t>S02354</t>
  </si>
  <si>
    <t>T12S</t>
  </si>
  <si>
    <t>P-0006843-T01-IM5</t>
  </si>
  <si>
    <t>R18C</t>
  </si>
  <si>
    <t>R18H</t>
  </si>
  <si>
    <t>TCGA-CN-A63U-01</t>
  </si>
  <si>
    <t>A22S</t>
  </si>
  <si>
    <t>P-0010744-T01-IM5</t>
  </si>
  <si>
    <t>TCGA-50-6590-01</t>
  </si>
  <si>
    <t>R27G</t>
  </si>
  <si>
    <t>TCGA-BK-A0C9-01</t>
  </si>
  <si>
    <t>TCGA-98-8020-01</t>
  </si>
  <si>
    <t>R27L</t>
  </si>
  <si>
    <t>P-0007109-T01-IM5</t>
  </si>
  <si>
    <t>R27P</t>
  </si>
  <si>
    <t>TCGA-51-6867-01</t>
  </si>
  <si>
    <t>R27Q</t>
  </si>
  <si>
    <t>Bladder Urothelial Carcinoma (Dana Farber &amp; MSKCC, Cancer Discov 2014)</t>
  </si>
  <si>
    <t>MSKCC-0464_R</t>
  </si>
  <si>
    <t>P-0010847-T01-IM5</t>
  </si>
  <si>
    <t>K28M</t>
  </si>
  <si>
    <t>Acute Myeloid Leukemia (TCGA, Provisional)</t>
  </si>
  <si>
    <t>TCGA-AB-2927-03</t>
  </si>
  <si>
    <t>Acute Myeloid Leukemia</t>
  </si>
  <si>
    <t>MSKCC-0101_NR</t>
  </si>
  <si>
    <t>K28N</t>
  </si>
  <si>
    <t>TCGA-CM-4746-01</t>
  </si>
  <si>
    <t>P-0002265-T02-IM5</t>
  </si>
  <si>
    <t>G34D</t>
  </si>
  <si>
    <t>AMPAC_3813</t>
  </si>
  <si>
    <t>Ampullary Carcinoma</t>
  </si>
  <si>
    <t>G34S</t>
  </si>
  <si>
    <t>TCGA-EE-A2GR-06</t>
  </si>
  <si>
    <t>RG111</t>
  </si>
  <si>
    <t>Germinal Center B-Cell Type</t>
  </si>
  <si>
    <t>L35F</t>
  </si>
  <si>
    <t>MutationAssessor: impact: high, score: 4.06;SIFT: impact: deleterious_low_confidence, score: 0.01;Polyphen-2: impact: possibly_damaging, score: 0.836</t>
  </si>
  <si>
    <t>TCGA-AG-A011-01</t>
  </si>
  <si>
    <t>P-0007271-T01-IM5</t>
  </si>
  <si>
    <t>Extrahepatic Cholangiocarcinoma</t>
  </si>
  <si>
    <t>TCGA-A6-6653-01</t>
  </si>
  <si>
    <t>P44H</t>
  </si>
  <si>
    <t>VALIDATED</t>
  </si>
  <si>
    <t>P44L</t>
  </si>
  <si>
    <t>P-0003175-T01-IM5</t>
  </si>
  <si>
    <t>G45C</t>
  </si>
  <si>
    <t>P-0010749-T01-IM5</t>
  </si>
  <si>
    <t>T46M</t>
  </si>
  <si>
    <t>TCGA-80-5608-01</t>
  </si>
  <si>
    <t>L49M</t>
  </si>
  <si>
    <t>TCGA-2H-A9GG-01</t>
  </si>
  <si>
    <t>R50L</t>
  </si>
  <si>
    <t>P-0009314-T01-IM5</t>
  </si>
  <si>
    <t>Uterine Leiomyosarcoma</t>
  </si>
  <si>
    <t>S58L</t>
  </si>
  <si>
    <t>TCGA-BR-6565-01</t>
  </si>
  <si>
    <t>TCGA-AA-3864-01</t>
  </si>
  <si>
    <t>AMPAC_3734</t>
  </si>
  <si>
    <t>TCGA-EE-A3J5-06</t>
  </si>
  <si>
    <t>F68Y</t>
  </si>
  <si>
    <t>MBC-MBCProject_2pt4t9cA-Tumor-SM-GQD4Q</t>
  </si>
  <si>
    <t>Breast Invasive Cancer, NOS</t>
  </si>
  <si>
    <t>P-0010086-T01-IM5</t>
  </si>
  <si>
    <t>I75S</t>
  </si>
  <si>
    <t>coadread_dfci_2016_204</t>
  </si>
  <si>
    <t>I75V</t>
  </si>
  <si>
    <t>TCGA-C8-A12L-01</t>
  </si>
  <si>
    <t>TCGA-FI-A2EW-01</t>
  </si>
  <si>
    <t>TCGA-AA-A01K-01</t>
  </si>
  <si>
    <t>P-0015296-T01-IM6</t>
  </si>
  <si>
    <t>D82V</t>
  </si>
  <si>
    <t>TCGA-CN-6995-01</t>
  </si>
  <si>
    <t>cll_iuopa_2015_1066</t>
  </si>
  <si>
    <t>TCGA-GS-A9TW-01</t>
  </si>
  <si>
    <t>P-0003871-T01-IM5</t>
  </si>
  <si>
    <t>CC</t>
  </si>
  <si>
    <t>TT</t>
  </si>
  <si>
    <t>P-0007119-T01-IM5</t>
  </si>
  <si>
    <t>TCGA-44-7670-01</t>
  </si>
  <si>
    <t>TCGA-93-A4JQ-01</t>
  </si>
  <si>
    <t>MBC_185</t>
  </si>
  <si>
    <t>TCGA-S5-A6DX-01</t>
  </si>
  <si>
    <t>CSCC-5-T</t>
  </si>
  <si>
    <t>P-0010974-T01-IM5</t>
  </si>
  <si>
    <t>Poorly Differentiated Thyroid Cancer</t>
  </si>
  <si>
    <t>TCGA-85-7710-01</t>
  </si>
  <si>
    <t>TCGA-DK-A3IS-01</t>
  </si>
  <si>
    <t>TCGA-49-AARN-01</t>
  </si>
  <si>
    <t>Pt16</t>
  </si>
  <si>
    <t>Skin Cutaneous Melanoma(Broad, Cancer Discov 2014)</t>
  </si>
  <si>
    <t>Pat_41_Post</t>
  </si>
  <si>
    <t>T108I</t>
  </si>
  <si>
    <t>LUAD-CHTN-MAD06-00668</t>
  </si>
  <si>
    <t>L110I</t>
  </si>
  <si>
    <t>TCGA-LN-A4A6-01</t>
  </si>
  <si>
    <t>TCGA-AP-A056-01</t>
  </si>
  <si>
    <t>V118A</t>
  </si>
  <si>
    <t>Primary Central Nervous System Lymphoma (Mayo Clinic, Clin Cancer Res 2015)</t>
  </si>
  <si>
    <t>PCNSL_3</t>
  </si>
  <si>
    <t>Primary CNS Lymphoma</t>
  </si>
  <si>
    <t>Mayo Clinic</t>
  </si>
  <si>
    <t>P-0010001-T01-IM5</t>
  </si>
  <si>
    <t>Angioimmunoblastic T-Cell Lymphoma</t>
  </si>
  <si>
    <t>A128G</t>
  </si>
  <si>
    <t>TCGA-Q9-A6FW-01</t>
  </si>
  <si>
    <t>A128S</t>
  </si>
  <si>
    <t>TCGA-46-3769-01</t>
  </si>
  <si>
    <t>R132L</t>
  </si>
  <si>
    <t>TCGA-EE-A29D-06</t>
  </si>
  <si>
    <t>TCGA-86-8073-01</t>
  </si>
  <si>
    <t>R135S</t>
  </si>
  <si>
    <t>TCGA-CR-7365-01</t>
  </si>
  <si>
    <t>Chronic Lymphocytic Leukemia (Broad, Cell 2013)</t>
  </si>
  <si>
    <t>CLL094</t>
  </si>
  <si>
    <t>TCGA-BG-A0VX-01</t>
  </si>
  <si>
    <t>A2V</t>
  </si>
  <si>
    <t>MutationAssessor: impact: high, score: 3.51;SIFT: impact: deleterious_low_confidence, score: 0.02;Polyphen-2: impact: benign, score: 0.102</t>
  </si>
  <si>
    <t>TCGA-CM-6162-01</t>
  </si>
  <si>
    <t>coadread_dfci_2016_1230</t>
  </si>
  <si>
    <t>MutationAssessor: impact: high, score: 3.92;SIFT: impact: deleterious_low_confidence, score: 0.01;Polyphen-2: impact: benign, score: 0.183</t>
  </si>
  <si>
    <t>coadread_dfci_2016_111</t>
  </si>
  <si>
    <t>MutationAssessor: impact: medium, score: 2.12;SIFT: impact: tolerated_low_confidence, score: 0.06;Polyphen-2: impact: benign, score: 0</t>
  </si>
  <si>
    <t>TCGA-69-7765-01</t>
  </si>
  <si>
    <t>T4S</t>
  </si>
  <si>
    <t>MutationAssessor: impact: medium, score: 3.31;SIFT: impact: deleterious_low_confidence, score: 0;Polyphen-2: impact: benign, score: 0.01</t>
  </si>
  <si>
    <t>P-0009184-T01-IM5</t>
  </si>
  <si>
    <t>K5E</t>
  </si>
  <si>
    <t>MutationAssessor: impact: medium, score: 3.12;SIFT: impact: deleterious_low_confidence, score: 0.02;Polyphen-2: impact: benign, score: 0.013</t>
  </si>
  <si>
    <t>TCGA-OR-A5K5-01</t>
  </si>
  <si>
    <t>MutationAssessor: impact: medium, score: 2.745;SIFT: impact: deleterious_low_confidence, score: 0.01;Polyphen-2: impact: benign, score: 0.01</t>
  </si>
  <si>
    <t>Stomach Adenocarcinoma (Pfizer and UHK, Nat Genet 2014)</t>
  </si>
  <si>
    <t>pfg008T</t>
  </si>
  <si>
    <t>T7A</t>
  </si>
  <si>
    <t>MutationAssessor: impact: medium, score: 3.135;SIFT: impact: deleterious_low_confidence, score: 0.02;Polyphen-2: impact: benign, score: 0.003</t>
  </si>
  <si>
    <t>pfizer_uhongkong</t>
  </si>
  <si>
    <t>Stomach Adenocarcinoma (UHK, Nat Genet 2011)</t>
  </si>
  <si>
    <t>uhongkong</t>
  </si>
  <si>
    <t>P-0010611-T01-IM5</t>
  </si>
  <si>
    <t>R9H</t>
  </si>
  <si>
    <t>MutationAssessor: impact: medium, score: 2.16;SIFT: impact: deleterious_low_confidence, score: 0.03;Polyphen-2: impact: benign, score: 0.007</t>
  </si>
  <si>
    <t>P-0006704-T01-IM5</t>
  </si>
  <si>
    <t>K10R</t>
  </si>
  <si>
    <t>MutationAssessor: impact: medium, score: 2.66;SIFT: impact: deleterious_low_confidence, score: 0.01;Polyphen-2: impact: benign, score: 0.02</t>
  </si>
  <si>
    <t>P-0010967-T01-IM5</t>
  </si>
  <si>
    <t>K10T</t>
  </si>
  <si>
    <t>MutationAssessor: impact: high, score: 3.9;SIFT: impact: deleterious_low_confidence, score: 0.01;Polyphen-2: impact: benign, score: 0.044</t>
  </si>
  <si>
    <t>P-0005947-T01-IM5</t>
  </si>
  <si>
    <t>MutationAssessor: impact: medium, score: 2.755;SIFT: impact: deleterious_low_confidence, score: 0;Polyphen-2: impact: benign, score: 0.063</t>
  </si>
  <si>
    <t>P-0008378-T01-IM5</t>
  </si>
  <si>
    <t>P17T</t>
  </si>
  <si>
    <t>MutationAssessor: impact: medium, score: 3.385;SIFT: impact: deleterious_low_confidence, score: 0.01;Polyphen-2: impact: benign, score: 0.438</t>
  </si>
  <si>
    <t>TCGA-D7-6519-01</t>
  </si>
  <si>
    <t>MutationAssessor: impact: high, score: 3.86;SIFT: impact: deleterious_low_confidence, score: 0;Polyphen-2: impact: benign, score: 0.422</t>
  </si>
  <si>
    <t>DLBCL-MAYO_DLBCL_234</t>
  </si>
  <si>
    <t>A25T</t>
  </si>
  <si>
    <t>MutationAssessor: impact: medium, score: 3.08;SIFT: impact: deleterious_low_confidence, score: 0.02;Polyphen-2: impact: benign, score: 0.02</t>
  </si>
  <si>
    <t>TCGA-78-7147-01</t>
  </si>
  <si>
    <t>S29R</t>
  </si>
  <si>
    <t>MutationAssessor: impact: medium, score: 2.365;SIFT: impact: deleterious_low_confidence, score: 0.01;Polyphen-2: impact: benign, score: 0.03</t>
  </si>
  <si>
    <t>TCGA-CV-7427-01</t>
  </si>
  <si>
    <t>V36M</t>
  </si>
  <si>
    <t>MutationAssessor: impact: medium, score: 2.85;SIFT: impact: deleterious_low_confidence, score: 0.03;Polyphen-2: impact: benign, score: 0.011</t>
  </si>
  <si>
    <t>TCGA-CV-6954-01</t>
  </si>
  <si>
    <t>MutationAssessor: impact: medium, score: 3.325;SIFT: impact: deleterious_low_confidence, score: 0.01;Polyphen-2: impact: benign, score: 0.164</t>
  </si>
  <si>
    <t>S02322</t>
  </si>
  <si>
    <t>MutationAssessor: impact: high, score: 3.705;SIFT: impact: deleterious_low_confidence, score: 0.03;Polyphen-2: impact: benign, score: 0.001</t>
  </si>
  <si>
    <t>coadread_dfci_2016_1762</t>
  </si>
  <si>
    <t>P-0009484-T01-IM5</t>
  </si>
  <si>
    <t>Small Bowel Cancer</t>
  </si>
  <si>
    <t>MutationAssessor: impact: high, score: 3.58;SIFT: impact: deleterious_low_confidence, score: 0.02;Polyphen-2: impact: possibly_damaging, score: 0.871</t>
  </si>
  <si>
    <t>P-0014258-T01-IM6</t>
  </si>
  <si>
    <t>TCGA-AD-6895-01</t>
  </si>
  <si>
    <t>MutationAssessor: impact: high, score: 4.685;SIFT: impact: deleterious_low_confidence, score: 0.02;Polyphen-2: impact: benign, score: 0.043</t>
  </si>
  <si>
    <t>P-0009918-T01-IM5</t>
  </si>
  <si>
    <t>T46I</t>
  </si>
  <si>
    <t>MutationAssessor: impact: medium, score: 2.76;SIFT: impact: deleterious_low_confidence, score: 0.03;Polyphen-2: impact: probably_damaging, score: 0.976</t>
  </si>
  <si>
    <t>P-0011293-T01-IM5</t>
  </si>
  <si>
    <t>T46N</t>
  </si>
  <si>
    <t>MutationAssessor: impact: high, score: 4.605;SIFT: impact: deleterious_low_confidence, score: 0;Polyphen-2: impact: possibly_damaging, score: 0.691</t>
  </si>
  <si>
    <t>coadread_dfci_2016_3632</t>
  </si>
  <si>
    <t>MutationAssessor: impact: high, score: 3.555;SIFT: impact: deleterious_low_confidence, score: 0.01;Polyphen-2: impact: probably_damaging, score: 0.977</t>
  </si>
  <si>
    <t>MutationAssessor: impact: high, score: 4;SIFT: impact: deleterious_low_confidence, score: 0.03;Polyphen-2: impact: benign, score: 0.235</t>
  </si>
  <si>
    <t>P-0004362-T01-IM5</t>
  </si>
  <si>
    <t>MutationAssessor: impact: medium, score: 2.655;SIFT: impact: deleterious_low_confidence, score: 0.02;Polyphen-2: impact: benign, score: 0.023</t>
  </si>
  <si>
    <t>P-0006960-T01-IM5</t>
  </si>
  <si>
    <t>MutationAssessor: impact: high, score: 4.37;SIFT: impact: deleterious_low_confidence, score: 0;Polyphen-2: impact: benign, score: 0.043</t>
  </si>
  <si>
    <t>TCGA-N5-A4RD-01</t>
  </si>
  <si>
    <t>R53S</t>
  </si>
  <si>
    <t>MutationAssessor: impact: high, score: 3.68;SIFT: impact: deleterious_low_confidence, score: 0.01;Polyphen-2: impact: benign, score: 0.082</t>
  </si>
  <si>
    <t>TCGA-IQ-A61L-01</t>
  </si>
  <si>
    <t>MutationAssessor: impact: medium, score: 3.42;SIFT: impact: deleterious_low_confidence, score: 0.01;Polyphen-2: impact: benign, score: 0.224</t>
  </si>
  <si>
    <t>P-0010402-T01-IM5</t>
  </si>
  <si>
    <t>Astrocytoma</t>
  </si>
  <si>
    <t>R64G</t>
  </si>
  <si>
    <t>MutationAssessor: impact: high, score: 3.855;SIFT: impact: tolerated_low_confidence, score: 0.06;Polyphen-2: impact: possibly_damaging, score: 0.794</t>
  </si>
  <si>
    <t>P67Q</t>
  </si>
  <si>
    <t>MutationAssessor: impact: high, score: 4.105;SIFT: impact: deleterious_low_confidence, score: 0;Polyphen-2: impact: probably_damaging, score: 0.962</t>
  </si>
  <si>
    <t>P-0005419-T01-IM5</t>
  </si>
  <si>
    <t>MutationAssessor: impact: high, score: 5.09;SIFT: impact: deleterious_low_confidence, score: 0;Polyphen-2: impact: probably_damaging, score: 0.969</t>
  </si>
  <si>
    <t>P-0013010-T01-IM5</t>
  </si>
  <si>
    <t>MutationAssessor: impact: medium, score: 3.075;SIFT: impact: tolerated_low_confidence, score: 0.06;Polyphen-2: impact: benign, score: 0.049</t>
  </si>
  <si>
    <t>coadread_dfci_2016_3202</t>
  </si>
  <si>
    <t>MutationAssessor: impact: medium, score: 3.04;SIFT: impact: deleterious_low_confidence, score: 0.02;Polyphen-2: impact: probably_damaging, score: 0.96</t>
  </si>
  <si>
    <t>TCGA-IG-A5B8-01</t>
  </si>
  <si>
    <t>MutationAssessor: impact: medium, score: 3.185;SIFT: impact: deleterious_low_confidence, score: 0.02;Polyphen-2: impact: probably_damaging, score: 0.996</t>
  </si>
  <si>
    <t>P-0013653-T01-IM5</t>
  </si>
  <si>
    <t>A76S</t>
  </si>
  <si>
    <t>MutationAssessor: impact: medium, score: 2.28;SIFT: impact: deleterious_low_confidence, score: 0.04;Polyphen-2: impact: possibly_damaging, score: 0.554</t>
  </si>
  <si>
    <t>P-0009557-T01-IM5</t>
  </si>
  <si>
    <t>Q77E</t>
  </si>
  <si>
    <t>MutationAssessor: impact: medium, score: 2.935;SIFT: impact: deleterious_low_confidence, score: 0;Polyphen-2: impact: benign, score: 0.073</t>
  </si>
  <si>
    <t>TCGA-CN-4730-01</t>
  </si>
  <si>
    <t>MutationAssessor: impact: medium, score: 2.28;SIFT: impact: deleterious_low_confidence, score: 0.04;Polyphen-2: impact: benign, score: 0.188</t>
  </si>
  <si>
    <t>TCGA-XK-AAIW-01</t>
  </si>
  <si>
    <t>MutationAssessor: impact: medium, score: 2.76;SIFT: impact: deleterious_low_confidence, score: 0.03;Polyphen-2: impact: benign, score: 0.104</t>
  </si>
  <si>
    <t>TCGA-AP-A059-01</t>
  </si>
  <si>
    <t>CSCC-62-T</t>
  </si>
  <si>
    <t>S88F</t>
  </si>
  <si>
    <t>MutationAssessor: impact: medium, score: 3.12;SIFT: impact: deleterious_low_confidence, score: 0;Polyphen-2: impact: benign, score: 0.43</t>
  </si>
  <si>
    <t>P-0012201-T01-IM5</t>
  </si>
  <si>
    <t>S88Y</t>
  </si>
  <si>
    <t>MutationAssessor: impact: medium, score: 3.01;SIFT: impact: deleterious_low_confidence, score: 0;Polyphen-2: impact: benign, score: 0.281</t>
  </si>
  <si>
    <t>coadread_dfci_2016_2641</t>
  </si>
  <si>
    <t>A89V</t>
  </si>
  <si>
    <t>MutationAssessor: impact: high, score: 3.645;SIFT: impact: deleterious_low_confidence, score: 0;Polyphen-2: impact: probably_damaging, score: 0.987</t>
  </si>
  <si>
    <t>coadread_dfci_2016_3446</t>
  </si>
  <si>
    <t>A92V</t>
  </si>
  <si>
    <t>MutationAssessor: impact: high, score: 3.535;SIFT: impact: deleterious_low_confidence, score: 0;Polyphen-2: impact: probably_damaging, score: 0.987</t>
  </si>
  <si>
    <t>P-0010241-T01-IM5</t>
  </si>
  <si>
    <t>Nasopharyngeal Carcinoma</t>
  </si>
  <si>
    <t>E95D</t>
  </si>
  <si>
    <t>MutationAssessor: impact: high, score: 4.285;SIFT: impact: deleterious_low_confidence, score: 0;Polyphen-2: impact: probably_damaging, score: 0.977</t>
  </si>
  <si>
    <t>TCGA-FJ-A3Z7-01</t>
  </si>
  <si>
    <t>MutationAssessor: impact: medium, score: 3.475;SIFT: impact: deleterious_low_confidence, score: 0.02;Polyphen-2: impact: probably_damaging, score: 1</t>
  </si>
  <si>
    <t>TCGA-UY-A9PE-01</t>
  </si>
  <si>
    <t>TCGA-CN-6011-01</t>
  </si>
  <si>
    <t>P-0003353-T01-IM5</t>
  </si>
  <si>
    <t>MutationAssessor: impact: high, score: 5.085;SIFT: impact: deleterious_low_confidence, score: 0;Polyphen-2: impact: probably_damaging, score: 0.974</t>
  </si>
  <si>
    <t>S02237</t>
  </si>
  <si>
    <t>MutationAssessor: impact: low, score: 1.55;SIFT: impact: deleterious_low_confidence, score: 0;Polyphen-2: impact: benign, score: 0.159</t>
  </si>
  <si>
    <t>P-0012083-T01-IM5</t>
  </si>
  <si>
    <t>L101F</t>
  </si>
  <si>
    <t>MutationAssessor: impact: high, score: 4.935;SIFT: impact: deleterious_low_confidence, score: 0;Polyphen-2: impact: probably_damaging, score: 0.964</t>
  </si>
  <si>
    <t>P-0009740-T01-IM5</t>
  </si>
  <si>
    <t>V102G</t>
  </si>
  <si>
    <t>MutationAssessor: impact: high, score: 4.015;SIFT: impact: deleterious_low_confidence, score: 0;Polyphen-2: impact: probably_damaging, score: 0.998</t>
  </si>
  <si>
    <t>coadread_dfci_2016_352566</t>
  </si>
  <si>
    <t>E106G</t>
  </si>
  <si>
    <t>MutationAssessor: impact: high, score: 4.005;SIFT: impact: deleterious_low_confidence, score: 0;Polyphen-2: impact: probably_damaging, score: 0.993</t>
  </si>
  <si>
    <t>TCGA-BR-4361-01</t>
  </si>
  <si>
    <t>MutationAssessor: impact: high, score: 3.83;SIFT: impact: deleterious_low_confidence, score: 0;Polyphen-2: impact: benign, score: 0.323</t>
  </si>
  <si>
    <t>P-0004159-T01-IM5</t>
  </si>
  <si>
    <t>TCGA-XF-A9SJ-01</t>
  </si>
  <si>
    <t>MBC-MBCProject_VbfASefz-Tumor-SM-CGLVG</t>
  </si>
  <si>
    <t>TCGA-C5-A1MQ-01</t>
  </si>
  <si>
    <t>MutationAssessor: impact: high, score: 3.695;SIFT: impact: deleterious_low_confidence, score: 0;Polyphen-2: impact: probably_damaging, score: 0.985</t>
  </si>
  <si>
    <t>D107G</t>
  </si>
  <si>
    <t>MutationAssessor: impact: high, score: 3.505;SIFT: impact: deleterious_low_confidence, score: 0;Polyphen-2: impact: probably_damaging, score: 0.991</t>
  </si>
  <si>
    <t>TCGA-55-8097-01</t>
  </si>
  <si>
    <t>MutationAssessor: impact: high, score: 4.26;SIFT: impact: deleterious_low_confidence, score: 0;Polyphen-2: impact: probably_damaging, score: 1</t>
  </si>
  <si>
    <t>ME012</t>
  </si>
  <si>
    <t>MutationAssessor: impact: high, score: 3.695;SIFT: impact: deleterious_low_confidence, score: 0;Polyphen-2: impact: probably_damaging, score: 0.956</t>
  </si>
  <si>
    <t>TCGA-VQ-A8P2-01</t>
  </si>
  <si>
    <t>R117C</t>
  </si>
  <si>
    <t>MutationAssessor: impact: medium, score: 3.045;SIFT: impact: deleterious_low_confidence, score: 0.02;Polyphen-2: impact: possibly_damaging, score: 0.676</t>
  </si>
  <si>
    <t>mc2.edu</t>
  </si>
  <si>
    <t>TCGA-44-6777-01</t>
  </si>
  <si>
    <t>R117H</t>
  </si>
  <si>
    <t>MutationAssessor: impact: medium, score: 2.98;SIFT: impact: deleterious_low_confidence, score: 0.05;Polyphen-2: impact: benign, score: 0.103</t>
  </si>
  <si>
    <t>coadread_dfci_2016_2197</t>
  </si>
  <si>
    <t>MutationAssessor: impact: high, score: 4.63;SIFT: impact: deleterious_low_confidence, score: 0;Polyphen-2: impact: benign, score: 0.442</t>
  </si>
  <si>
    <t>TCGA-AA-A01P-01</t>
  </si>
  <si>
    <t>M121V</t>
  </si>
  <si>
    <t>MutationAssessor: impact: high, score: 3.53;SIFT: impact: deleterious_low_confidence, score: 0.03;Polyphen-2: impact: benign, score: 0.015</t>
  </si>
  <si>
    <t>TCGA-B5-A11E-01</t>
  </si>
  <si>
    <t>R129H</t>
  </si>
  <si>
    <t>MutationAssessor: impact: medium, score: 2.275;SIFT: impact: deleterious_low_confidence, score: 0.04;Polyphen-2: impact: benign, score: 0.072</t>
  </si>
  <si>
    <t>TCGA-BS-A0UV-01</t>
  </si>
  <si>
    <t>MutationAssessor: impact: medium, score: 2.855;SIFT: impact: deleterious_low_confidence, score: 0.04;Polyphen-2: impact: probably_damaging, score: 0.999</t>
  </si>
  <si>
    <t>coadread_dfci_2016_162841</t>
  </si>
  <si>
    <t>R132H</t>
  </si>
  <si>
    <t>MutationAssessor: impact: medium, score: 2.51;SIFT: impact: tolerated_low_confidence, score: 0.07;Polyphen-2: impact: probably_damaging, score: 0.996</t>
  </si>
  <si>
    <t>P-0014066-T01-IM5</t>
  </si>
  <si>
    <t>MutationAssessor: impact: medium, score: 2.54;SIFT: impact: deleterious_low_confidence, score: 0;Polyphen-2: impact: benign, score: 0.398</t>
  </si>
  <si>
    <t>coadread_dfci_2016_302124</t>
  </si>
  <si>
    <t>A136V</t>
  </si>
  <si>
    <t>MutationAssessor: impact: low, score: 1.53;SIFT: impact: deleterious_low_confidence, score: 0;Polyphen-2: impact: possibly_damaging, score: 0.833</t>
  </si>
  <si>
    <t>TCGA-ZF-AA4T-01</t>
  </si>
  <si>
    <t>T4R</t>
  </si>
  <si>
    <t>P-0005600-T02-IM5</t>
  </si>
  <si>
    <t>P-0005600-T01-IM5</t>
  </si>
  <si>
    <t>P-0008800-T02-IM5</t>
  </si>
  <si>
    <t>K5R</t>
  </si>
  <si>
    <t>Prostate Adenocarcinoma (MSKCC/DFCI, Nature Genetics 2018)</t>
  </si>
  <si>
    <t>MutationAssessor: Error;SIFT: impact: deleterious_low_confidence, score: 0.03;Polyphen-2: impact: benign, score: 0.007</t>
  </si>
  <si>
    <t>P-0008233-T01-IM5</t>
  </si>
  <si>
    <t>K10E</t>
  </si>
  <si>
    <t>TCGA-2F-A9KO-01</t>
  </si>
  <si>
    <t>G13S</t>
  </si>
  <si>
    <t>P-0005602-T01-IM5</t>
  </si>
  <si>
    <t>G14A</t>
  </si>
  <si>
    <t>SUMMIT (Nature, 2018)</t>
  </si>
  <si>
    <t>Endometrial Carcinoma</t>
  </si>
  <si>
    <t>P-0003054-T01-IM3</t>
  </si>
  <si>
    <t>AAPC-STID0000021550-Tumor-SM-2XTYM</t>
  </si>
  <si>
    <t>TCGA-55-7570-01</t>
  </si>
  <si>
    <t>T23P</t>
  </si>
  <si>
    <t>TCGA-RD-A8N1-01</t>
  </si>
  <si>
    <t>T23S</t>
  </si>
  <si>
    <t>TCGA-Q1-A73O-01</t>
  </si>
  <si>
    <t>A26T</t>
  </si>
  <si>
    <t>pfg006T</t>
  </si>
  <si>
    <t>P-0007147-T01-IM5</t>
  </si>
  <si>
    <t>SC_9130</t>
  </si>
  <si>
    <t>Pediatric Pan-Cancer (DKFZ - German Cancer Consortium,  2017)</t>
  </si>
  <si>
    <t>SJHGG008</t>
  </si>
  <si>
    <t> B-Lymphoblastic Leukemia/Lymphoma</t>
  </si>
  <si>
    <t>OncoKB: Unknown, level NA;CIViC: NA;MyCancerGenome: not present;CancerHotspot: yes;3DHotspot: no</t>
  </si>
  <si>
    <t>SJHGG047</t>
  </si>
  <si>
    <t>SJHGG056</t>
  </si>
  <si>
    <t>SJHGG070</t>
  </si>
  <si>
    <t>SJHGG074</t>
  </si>
  <si>
    <t>SJHGG079</t>
  </si>
  <si>
    <t>SJHGG118</t>
  </si>
  <si>
    <t>SJHGG036</t>
  </si>
  <si>
    <t>SJHGG077</t>
  </si>
  <si>
    <t>ICGC_GBM53</t>
  </si>
  <si>
    <t>ICGC_GBM66</t>
  </si>
  <si>
    <t>TCGA-BR-8680-01</t>
  </si>
  <si>
    <t>S29I</t>
  </si>
  <si>
    <t>P-0005943-T01-IM5</t>
  </si>
  <si>
    <t>P-0006696-T01-IM5</t>
  </si>
  <si>
    <t>Neuroendocrine Prostate Cancer (Trento/Cornell/Broad 2016)</t>
  </si>
  <si>
    <t>WCMC10_1_N</t>
  </si>
  <si>
    <t>Prostate Neuroendocrine Carcinoma</t>
  </si>
  <si>
    <t>Weill Cornell Medical College</t>
  </si>
  <si>
    <t>PM10</t>
  </si>
  <si>
    <t>P-0004051-T01-IM5</t>
  </si>
  <si>
    <t>SC_9139</t>
  </si>
  <si>
    <t>TCGA-50-5944-01</t>
  </si>
  <si>
    <t>P39T</t>
  </si>
  <si>
    <t>TCGA-CG-5723-01</t>
  </si>
  <si>
    <t>R43M</t>
  </si>
  <si>
    <t>TCGA-BL-A0C8-01</t>
  </si>
  <si>
    <t>P-0002883-T02-IM5</t>
  </si>
  <si>
    <t>L49F</t>
  </si>
  <si>
    <t>TCGA-G9-6363-01</t>
  </si>
  <si>
    <t>TCGA-55-8089-01</t>
  </si>
  <si>
    <t>Q56E</t>
  </si>
  <si>
    <t>LUAD-S01357</t>
  </si>
  <si>
    <t>MO_1114</t>
  </si>
  <si>
    <t>MutationAssessor: Error;SIFT: impact: deleterious_low_confidence, score: 0.01;Polyphen-2: impact: benign, score: 0.224</t>
  </si>
  <si>
    <t>TCGA-E9-A247-01</t>
  </si>
  <si>
    <t>TCGA-ZF-A9R7-01</t>
  </si>
  <si>
    <t>S58W</t>
  </si>
  <si>
    <t>TCGA-21-A5DI-01</t>
  </si>
  <si>
    <t>L61R</t>
  </si>
  <si>
    <t>TCGA-A6-2686-01</t>
  </si>
  <si>
    <t>TCGA-19-2629-01</t>
  </si>
  <si>
    <t>R64H</t>
  </si>
  <si>
    <t>mdanderson.org/ucsc.edu/broad.mit.edu</t>
  </si>
  <si>
    <t>P-0003578-T01-IM5</t>
  </si>
  <si>
    <t>Glioblastoma Multiforme (TCGA, Provisional)</t>
  </si>
  <si>
    <t>SC_9137</t>
  </si>
  <si>
    <t>MutationAssessor: impact: medium, score: 2.845;SIFT: impact: deleterious_low_confidence, score: 0.02;Polyphen-2: impact: benign, score: 0.308</t>
  </si>
  <si>
    <t>Small Cell Lung Cancer (Johns Hopkins, Nat Genet 2012)</t>
  </si>
  <si>
    <t>K65N</t>
  </si>
  <si>
    <t>JHU</t>
  </si>
  <si>
    <t>TCGA-BC-A217-01</t>
  </si>
  <si>
    <t>Q69R</t>
  </si>
  <si>
    <t>SC_9163</t>
  </si>
  <si>
    <t>R70C</t>
  </si>
  <si>
    <t>MutationAssessor: Error;SIFT: impact: tolerated_low_confidence, score: 0.06;Polyphen-2: impact: probably_damaging, score: 0.997</t>
  </si>
  <si>
    <t>TCGA-AR-A0TX-01</t>
  </si>
  <si>
    <t>V72A</t>
  </si>
  <si>
    <t>Mixed Tumors (PIP-Seq 2017)</t>
  </si>
  <si>
    <t>PIP15-18739-T1</t>
  </si>
  <si>
    <t>V72G</t>
  </si>
  <si>
    <t>MutationAssessor: Error;SIFT: impact: deleterious_low_confidence, score: 0.01;Polyphen-2: impact: probably_damaging, score: 0.91</t>
  </si>
  <si>
    <t>R73C</t>
  </si>
  <si>
    <t>RG026</t>
  </si>
  <si>
    <t>TCGA-F1-6177-01</t>
  </si>
  <si>
    <t>P-0006269-T01-IM5</t>
  </si>
  <si>
    <t>Uterine Clear Cell Carcinoma</t>
  </si>
  <si>
    <t>P-0011187-T01-IM5</t>
  </si>
  <si>
    <t>D78V</t>
  </si>
  <si>
    <t>TCGA-60-2698-01</t>
  </si>
  <si>
    <t>Bladder/Urinary Tract</t>
  </si>
  <si>
    <t>PRAD-01115265-SM-6WZFB</t>
  </si>
  <si>
    <t>S88L</t>
  </si>
  <si>
    <t>P-0005392-T01-IM5</t>
  </si>
  <si>
    <t>Adenoid Cystic Carcinoma</t>
  </si>
  <si>
    <t>A89S</t>
  </si>
  <si>
    <t>P-0004924-T01-IM5</t>
  </si>
  <si>
    <t>TCGA-92-8065-01</t>
  </si>
  <si>
    <t>TCGA-18-5595-01</t>
  </si>
  <si>
    <t>SC_9076</t>
  </si>
  <si>
    <t>TCGA-N5-A4RO-01</t>
  </si>
  <si>
    <t>P-0006811-T02-IM5</t>
  </si>
  <si>
    <t>A99G</t>
  </si>
  <si>
    <t>TCGA-05-4410-01</t>
  </si>
  <si>
    <t>TCGA-A8-A0A6-01</t>
  </si>
  <si>
    <t>cll_iuopa_2015_314</t>
  </si>
  <si>
    <t>Monoclonal B-cell lymphocytosis</t>
  </si>
  <si>
    <t>G103E</t>
  </si>
  <si>
    <t>TCGA-2Y-A9H5-01</t>
  </si>
  <si>
    <t>AML_w_13</t>
  </si>
  <si>
    <t>OncoKB: Unknown, level NA;CIViC: NA;MyCancerGenome: not present;CancerHotspot: yes;3DHotspot: yes</t>
  </si>
  <si>
    <t>PIP14-71727-T1</t>
  </si>
  <si>
    <t>Osteosarcoma</t>
  </si>
  <si>
    <t>D107H</t>
  </si>
  <si>
    <t>MM-0572</t>
  </si>
  <si>
    <t>A112G</t>
  </si>
  <si>
    <t>P-0006986-T01-IM5</t>
  </si>
  <si>
    <t>A112P</t>
  </si>
  <si>
    <t>P-0010454-T01-IM5</t>
  </si>
  <si>
    <t>A112T</t>
  </si>
  <si>
    <t>H049-LPDZ</t>
  </si>
  <si>
    <t>K116T</t>
  </si>
  <si>
    <t>MutationAssessor: Error;SIFT: impact: deleterious_low_confidence, score: 0.03;Polyphen-2: impact: benign, score: 0.098</t>
  </si>
  <si>
    <t>TCGA-HC-A6AS-01</t>
  </si>
  <si>
    <t>TCGA-VQ-A8E2-01</t>
  </si>
  <si>
    <t>I120L</t>
  </si>
  <si>
    <t>Mesothelioma (TCGA, Provisional)</t>
  </si>
  <si>
    <t>TCGA-LK-A4O6-01</t>
  </si>
  <si>
    <t>Pleural Mesothelioma, Biphasic Type</t>
  </si>
  <si>
    <t>Q126K</t>
  </si>
  <si>
    <t>R130H</t>
  </si>
  <si>
    <t>SA9755</t>
  </si>
  <si>
    <t>DFCI-21_NR</t>
  </si>
  <si>
    <t>MSKCC-0301_NR</t>
  </si>
  <si>
    <t>MSKCC-0389_R</t>
  </si>
  <si>
    <t>TCGA-OR-A5JB-01</t>
  </si>
  <si>
    <t>broad.mit.edu;ucsc.edu;bcgsc.ca</t>
  </si>
  <si>
    <t>P-0003529-T01-IM5</t>
  </si>
  <si>
    <t>TCGA-CV-7183-01</t>
  </si>
  <si>
    <t>MutationAssessor: Error;SIFT: impact: deleterious_low_confidence, score: 0;Polyphen-2: impact: benign, score: 0.063</t>
  </si>
  <si>
    <t>P-0011239-T02-IM5</t>
  </si>
  <si>
    <t>MutationAssessor: Error;SIFT: impact: deleterious_low_confidence, score: 0.01;Polyphen-2: impact: benign, score: 0.183</t>
  </si>
  <si>
    <t>ESO-164</t>
  </si>
  <si>
    <t>TCGA-VR-A8EZ-01</t>
  </si>
  <si>
    <t>coadread_dfci_2016_2768</t>
  </si>
  <si>
    <t>MutationAssessor: Error;SIFT: impact: deleterious_low_confidence, score: 0.01;Polyphen-2: impact: benign, score: 0</t>
  </si>
  <si>
    <t>TCGA-CN-5359-01</t>
  </si>
  <si>
    <t>A8V</t>
  </si>
  <si>
    <t>DFCI-04_R</t>
  </si>
  <si>
    <t>S11Y</t>
  </si>
  <si>
    <t>MutationAssessor: Error;SIFT: impact: deleterious_low_confidence, score: 0;Polyphen-2: impact: possibly_damaging, score: 0.544</t>
  </si>
  <si>
    <t>TCGA-A7-A26J-01</t>
  </si>
  <si>
    <t>G13D</t>
  </si>
  <si>
    <t>MutationAssessor: Error;SIFT: impact: deleterious_low_confidence, score: 0;Polyphen-2: impact: benign, score: 0.02</t>
  </si>
  <si>
    <t>TCGA-S8-A6BW-01</t>
  </si>
  <si>
    <t>coadread_dfci_2016_3064</t>
  </si>
  <si>
    <t>MutationAssessor: Error;SIFT: impact: deleterious_low_confidence, score: 0.01;Polyphen-2: impact: possibly_damaging, score: 0.817</t>
  </si>
  <si>
    <t>MEL-JWCI-WGS-34</t>
  </si>
  <si>
    <t>A26V</t>
  </si>
  <si>
    <t>MutationAssessor: Error;SIFT: impact: deleterious_low_confidence, score: 0.01;Polyphen-2: impact: benign, score: 0.069</t>
  </si>
  <si>
    <t>P-0005197-T01-IM5</t>
  </si>
  <si>
    <t>MutationAssessor: Error;SIFT: impact: deleterious_low_confidence, score: 0.01;Polyphen-2: impact: benign, score: 0.005</t>
  </si>
  <si>
    <t>CSCC-59-T</t>
  </si>
  <si>
    <t>A32S</t>
  </si>
  <si>
    <t>MutationAssessor: Error;SIFT: impact: tolerated_low_confidence, score: 1;Polyphen-2: impact: benign, score: 0</t>
  </si>
  <si>
    <t>P-0012036-T01-IM5</t>
  </si>
  <si>
    <t>MutationAssessor: Error;SIFT: impact: deleterious_low_confidence, score: 0.01;Polyphen-2: impact: possibly_damaging, score: 0.468</t>
  </si>
  <si>
    <t>Cholangiocarcinoma (TCGA, Provisional)</t>
  </si>
  <si>
    <t>TCGA-YR-A95A-01</t>
  </si>
  <si>
    <t>Perihilar Cholangiocarcinoma</t>
  </si>
  <si>
    <t>V36L</t>
  </si>
  <si>
    <t>MutationAssessor: Error;SIFT: impact: deleterious_low_confidence, score: 0.04;Polyphen-2: impact: benign, score: 0</t>
  </si>
  <si>
    <t>hgsc.bcm.edu;broad.mit.edu;ucsc.edu;bcgsc.ca</t>
  </si>
  <si>
    <t>P-0011397-T01-IM5</t>
  </si>
  <si>
    <t>MutationAssessor: Error;SIFT: impact: deleterious_low_confidence, score: 0.01;Polyphen-2: impact: benign, score: 0.164</t>
  </si>
  <si>
    <t>TCGA-UF-A7JD-01</t>
  </si>
  <si>
    <t>P-0004567-T01-IM5</t>
  </si>
  <si>
    <t>P-0013941-T01-IM5</t>
  </si>
  <si>
    <t>PD4135a</t>
  </si>
  <si>
    <t>MutationAssessor: Error;SIFT: impact: deleterious_low_confidence, score: 0;Polyphen-2: impact: possibly_damaging, score: 0.748</t>
  </si>
  <si>
    <t>Pancreatic Adenocarcinoma (TCGA, Provisional)</t>
  </si>
  <si>
    <t>TCGA-IB-7651-01</t>
  </si>
  <si>
    <t>R43H</t>
  </si>
  <si>
    <t>MutationAssessor: Error;SIFT: impact: deleterious_low_confidence, score: 0;Polyphen-2: impact: possibly_damaging, score: 0.57</t>
  </si>
  <si>
    <t>TCGA-KK-A6E3-01</t>
  </si>
  <si>
    <t>R43L</t>
  </si>
  <si>
    <t>MutationAssessor: Error;SIFT: impact: deleterious_low_confidence, score: 0;Polyphen-2: impact: benign, score: 0.022</t>
  </si>
  <si>
    <t>TCGA-AN-A03Y-01</t>
  </si>
  <si>
    <t>MutationAssessor: Error;SIFT: impact: deleterious_low_confidence, score: 0.01;Polyphen-2: impact: probably_damaging, score: 0.996</t>
  </si>
  <si>
    <t>P-0005509-T01-IM5</t>
  </si>
  <si>
    <t>P44S</t>
  </si>
  <si>
    <t>MutationAssessor: Error;SIFT: impact: deleterious_low_confidence, score: 0;Polyphen-2: impact: benign, score: 0.045</t>
  </si>
  <si>
    <t>P44T</t>
  </si>
  <si>
    <t>MutationAssessor: Error;SIFT: impact: deleterious_low_confidence, score: 0;Polyphen-2: impact: possibly_damaging, score: 0.571</t>
  </si>
  <si>
    <t>03-130M4_LIVER</t>
  </si>
  <si>
    <t>G45S</t>
  </si>
  <si>
    <t>MutationAssessor: Error;SIFT: impact: deleterious_low_confidence, score: 0;Polyphen-2: impact: benign, score: 0.085</t>
  </si>
  <si>
    <t>TCGA-CV-7422-01</t>
  </si>
  <si>
    <t>MutationAssessor: Error;SIFT: impact: deleterious_low_confidence, score: 0;Polyphen-2: impact: possibly_damaging, score: 0.631</t>
  </si>
  <si>
    <t>TCGA-55-6642-01</t>
  </si>
  <si>
    <t>MutationAssessor: Error;SIFT: impact: deleterious_low_confidence, score: 0;Polyphen-2: impact: possibly_damaging, score: 0.691</t>
  </si>
  <si>
    <t>P-0003233-T01-IM5</t>
  </si>
  <si>
    <t>MutationAssessor: Error;SIFT: impact: deleterious_low_confidence, score: 0.03;Polyphen-2: impact: benign, score: 0.059</t>
  </si>
  <si>
    <t>P-0010206-T01-IM5</t>
  </si>
  <si>
    <t>R54G</t>
  </si>
  <si>
    <t>MutationAssessor: Error;SIFT: impact: deleterious_low_confidence, score: 0.01;Polyphen-2: impact: benign, score: 0.097</t>
  </si>
  <si>
    <t>P-0009470-T01-IM5</t>
  </si>
  <si>
    <t>K65R</t>
  </si>
  <si>
    <t>MutationAssessor: Error;SIFT: impact: deleterious_low_confidence, score: 0.03;Polyphen-2: impact: benign, score: 0.153</t>
  </si>
  <si>
    <t>P-0008353-T01-IM5</t>
  </si>
  <si>
    <t>Q69K</t>
  </si>
  <si>
    <t>MutationAssessor: Error;SIFT: impact: deleterious_low_confidence, score: 0;Polyphen-2: impact: possibly_damaging, score: 0.552</t>
  </si>
  <si>
    <t>TCGA-69-7979-01</t>
  </si>
  <si>
    <t>AT</t>
  </si>
  <si>
    <t>MM-0473</t>
  </si>
  <si>
    <t>MutationAssessor: Error;SIFT: impact: deleterious_low_confidence, score: 0;Polyphen-2: impact: benign, score: 0.026</t>
  </si>
  <si>
    <t>MM-0464</t>
  </si>
  <si>
    <t>P-0003553-T01-IM5</t>
  </si>
  <si>
    <t>MutationAssessor: Error;SIFT: impact: deleterious_low_confidence, score: 0;Polyphen-2: impact: benign, score: 0.43</t>
  </si>
  <si>
    <t>P-0010055-T01-IM5</t>
  </si>
  <si>
    <t>Neuroendocrine Carcinoma, NOS</t>
  </si>
  <si>
    <t>P-0008656-T01-IM5</t>
  </si>
  <si>
    <t>P-0011546-T01-IM5</t>
  </si>
  <si>
    <t>TCGA-GF-A6C9-06</t>
  </si>
  <si>
    <t>MutationAssessor: Error;SIFT: impact: deleterious_low_confidence, score: 0;Polyphen-2: impact: possibly_damaging, score: 0.65</t>
  </si>
  <si>
    <t>TCGA-D1-A16Y-01</t>
  </si>
  <si>
    <t>A96G</t>
  </si>
  <si>
    <t>MutationAssessor: Error;SIFT: impact: deleterious_low_confidence, score: 0.01;Polyphen-2: impact: probably_damaging, score: 0.974</t>
  </si>
  <si>
    <t>TCGA-25-1317-01</t>
  </si>
  <si>
    <t>C97F</t>
  </si>
  <si>
    <t>MutationAssessor: Error;SIFT: impact: deleterious_low_confidence, score: 0;Polyphen-2: impact: benign, score: 0.088</t>
  </si>
  <si>
    <t>P-0003628-T01-IM5</t>
  </si>
  <si>
    <t>MutationAssessor: Error;SIFT: impact: deleterious_low_confidence, score: 0.02;Polyphen-2: impact: possibly_damaging, score: 0.904</t>
  </si>
  <si>
    <t>P-0003433-T01-IM5</t>
  </si>
  <si>
    <t>P-0007562-T01-IM5</t>
  </si>
  <si>
    <t>Y100C</t>
  </si>
  <si>
    <t>MutationAssessor: Error;SIFT: impact: deleterious_low_confidence, score: 0.03;Polyphen-2: impact: benign, score: 0.297</t>
  </si>
  <si>
    <t>Desmoplastic Melanoma (Broad Institute, Nat Genet 2015)</t>
  </si>
  <si>
    <t>Desmoplastic Melanoma</t>
  </si>
  <si>
    <t>www.broadinstitute.org</t>
  </si>
  <si>
    <t>P-0003562-T01-IM5</t>
  </si>
  <si>
    <t>V102L</t>
  </si>
  <si>
    <t>MutationAssessor: Error;SIFT: impact: deleterious_low_confidence, score: 0.01;Polyphen-2: impact: possibly_damaging, score: 0.824</t>
  </si>
  <si>
    <t>P-0003562-T02-IM5</t>
  </si>
  <si>
    <t>P-0005926-T01-IM5</t>
  </si>
  <si>
    <t>MutationAssessor: Error;SIFT: impact: deleterious_low_confidence, score: 0.02;Polyphen-2: impact: possibly_damaging, score: 0.647</t>
  </si>
  <si>
    <t>MutationAssessor: Error;SIFT: impact: deleterious_low_confidence, score: 0;Polyphen-2: impact: benign, score: 0.323</t>
  </si>
  <si>
    <t>P-0003485-T01-IM5</t>
  </si>
  <si>
    <t>Breast cancer patient xenografts (British Columbia, Nature 2014)</t>
  </si>
  <si>
    <t>MutationAssessor: Error;SIFT: impact: deleterious_low_confidence, score: 0;Polyphen-2: impact: possibly_damaging, score: 0.898</t>
  </si>
  <si>
    <t>BCCRC</t>
  </si>
  <si>
    <t>SA493T-whole_genome</t>
  </si>
  <si>
    <t>SA493X1-whole_genome</t>
  </si>
  <si>
    <t>MutationAssessor: Error;SIFT: impact: deleterious_low_confidence, score: 0;Polyphen-2: impact: possibly_damaging, score: 0.85</t>
  </si>
  <si>
    <t>CSCC-31-T</t>
  </si>
  <si>
    <t>MBC_91</t>
  </si>
  <si>
    <t>R117P</t>
  </si>
  <si>
    <t>MutationAssessor: Error;SIFT: impact: deleterious_low_confidence, score: 0;Polyphen-2: impact: benign, score: 0.309</t>
  </si>
  <si>
    <t>P-0009168-T01-IM5</t>
  </si>
  <si>
    <t>L127I</t>
  </si>
  <si>
    <t>P-0005803-T01-IM5</t>
  </si>
  <si>
    <t>A128P</t>
  </si>
  <si>
    <t>MutationAssessor: Error;SIFT: impact: deleterious_low_confidence, score: 0.01;Polyphen-2: impact: probably_damaging, score: 0.981</t>
  </si>
  <si>
    <t>TCGA-D5-6530-01</t>
  </si>
  <si>
    <t>MutationAssessor: Error;SIFT: impact: deleterious_low_confidence, score: 0.04;Polyphen-2: impact: benign, score: 0.072</t>
  </si>
  <si>
    <t>P-0012729-T01-IM5</t>
  </si>
  <si>
    <t>MutationAssessor: Error;SIFT: impact: tolerated_low_confidence, score: 0.07;Polyphen-2: impact: benign, score: 0.017</t>
  </si>
  <si>
    <t>P-0006485-T01-IM5</t>
  </si>
  <si>
    <t>TCGA-XF-AAN3-01</t>
  </si>
  <si>
    <t>TCGA-OL-A5DA-01</t>
  </si>
  <si>
    <t>TCGA-BF-A1Q0-01</t>
  </si>
  <si>
    <t>TCGA-55-7914-01</t>
  </si>
  <si>
    <t>P-0010732-T01-IM5</t>
  </si>
  <si>
    <t>MutationAssessor: Error;SIFT: impact: deleterious_low_confidence, score: 0;Polyphen-2: impact: benign, score: 0.168</t>
  </si>
  <si>
    <t>TCGA-OR-A5K9-01</t>
  </si>
  <si>
    <t>BR-V-027</t>
  </si>
  <si>
    <t>MM-0629</t>
  </si>
  <si>
    <t>TCGA-XY-A8S2-01</t>
  </si>
  <si>
    <t>Non-Seminomatous Germ Cell Tumor</t>
  </si>
  <si>
    <t>P-0007159-T01-IM5</t>
  </si>
  <si>
    <t>Intestinal Type Stomach Adenocarcinoma</t>
  </si>
  <si>
    <t>R3L</t>
  </si>
  <si>
    <t>Small Cell Lung Cancer (CLCGP, Nat Genet 2012)</t>
  </si>
  <si>
    <t>S01512</t>
  </si>
  <si>
    <t>CLCGP</t>
  </si>
  <si>
    <t>P-0008034-T01-IM5</t>
  </si>
  <si>
    <t>TCGA-CV-5978-01</t>
  </si>
  <si>
    <t>LUAD-B02077-Tumor</t>
  </si>
  <si>
    <t>TCGA-CN-A63V-01</t>
  </si>
  <si>
    <t>Pat_45_Post</t>
  </si>
  <si>
    <t>R9C</t>
  </si>
  <si>
    <t>P-0004681-T01-IM5</t>
  </si>
  <si>
    <t>TCGA-13-1481-01</t>
  </si>
  <si>
    <t>coadread_dfci_2016_2963</t>
  </si>
  <si>
    <t>P-0017370-T01-IM6</t>
  </si>
  <si>
    <t>R9L</t>
  </si>
  <si>
    <t>P-0012280-T01-IM5</t>
  </si>
  <si>
    <t>HN_00190</t>
  </si>
  <si>
    <t>Gastric Adenocarcinoma (TMUCIH, PNAS 2015)</t>
  </si>
  <si>
    <t>PGM41</t>
  </si>
  <si>
    <t>Esophagogastric Adenocarcinoma</t>
  </si>
  <si>
    <t>R27W</t>
  </si>
  <si>
    <t>TCGA-GD-A3OP-01</t>
  </si>
  <si>
    <t>LUAD-5V8LT-Tumor</t>
  </si>
  <si>
    <t>K37E</t>
  </si>
  <si>
    <t>LUAD-5V8LT</t>
  </si>
  <si>
    <t>YUWHIM</t>
  </si>
  <si>
    <t>P-0009839-T01-IM5</t>
  </si>
  <si>
    <t>HN_62505</t>
  </si>
  <si>
    <t>TCGA-FP-7735-01</t>
  </si>
  <si>
    <t>H40P</t>
  </si>
  <si>
    <t>P-0003882-T01-IM5</t>
  </si>
  <si>
    <t>TCGA-CC-A9FS-01</t>
  </si>
  <si>
    <t>R43Q</t>
  </si>
  <si>
    <t>P-0007661-T01-IM5</t>
  </si>
  <si>
    <t>R43W</t>
  </si>
  <si>
    <t>TCGA-67-3771-01</t>
  </si>
  <si>
    <t>LUAD-RT-S01707-Tumor</t>
  </si>
  <si>
    <t>T46S</t>
  </si>
  <si>
    <t>P-0004339-T01-IM5</t>
  </si>
  <si>
    <t>P-0005367-T01-IM5</t>
  </si>
  <si>
    <t>P-0005383-T01-IM5</t>
  </si>
  <si>
    <t>P-0005455-T01-IM5</t>
  </si>
  <si>
    <t>11M</t>
  </si>
  <si>
    <t>S58F</t>
  </si>
  <si>
    <t>P-0006349-T01-IM5</t>
  </si>
  <si>
    <t>T59S</t>
  </si>
  <si>
    <t>TCGA-CV-A6JE-01</t>
  </si>
  <si>
    <t>TCGA-GV-A3JX-01</t>
  </si>
  <si>
    <t>I63M</t>
  </si>
  <si>
    <t>TCGA-4Z-AA7S-01</t>
  </si>
  <si>
    <t>I63V</t>
  </si>
  <si>
    <t>P-0007319-T01-IM5</t>
  </si>
  <si>
    <t>Basaloid Penile Squamous Cell Carcinoma</t>
  </si>
  <si>
    <t>R64I</t>
  </si>
  <si>
    <t>P-0006265-T01-IM5</t>
  </si>
  <si>
    <t>P-0004065-T01-IM5</t>
  </si>
  <si>
    <t>P-0011184-T01-IM5</t>
  </si>
  <si>
    <t>DLBCL-PatientC</t>
  </si>
  <si>
    <t>RG142</t>
  </si>
  <si>
    <t>TCGA-37-3789-01</t>
  </si>
  <si>
    <t>S87C</t>
  </si>
  <si>
    <t>TCGA-85-A4JB-01</t>
  </si>
  <si>
    <t>P-0003832-T01-IM5</t>
  </si>
  <si>
    <t>TCGA-BR-8484-01</t>
  </si>
  <si>
    <t>MBC_207</t>
  </si>
  <si>
    <t>TCGA-ZF-A9RC-01</t>
  </si>
  <si>
    <t>P-0004363-T01-IM5</t>
  </si>
  <si>
    <t>L104P</t>
  </si>
  <si>
    <t>P-0011257-T01-IM5</t>
  </si>
  <si>
    <t>E106D</t>
  </si>
  <si>
    <t>L110V</t>
  </si>
  <si>
    <t>P-0005864-T01-IM5</t>
  </si>
  <si>
    <t>R117W</t>
  </si>
  <si>
    <t>TCGA-H4-A2HQ-01</t>
  </si>
  <si>
    <t>P122H</t>
  </si>
  <si>
    <t>TCGA-80-5611-01</t>
  </si>
  <si>
    <t>LUAD-D01382</t>
  </si>
  <si>
    <t>P-0005087-T01-IM5</t>
  </si>
  <si>
    <t>TCGA-64-5778-01</t>
  </si>
  <si>
    <t>A136S</t>
  </si>
  <si>
    <t>LO3793</t>
  </si>
  <si>
    <t>MutationAssessor: Error;SIFT: impact: deleterious_low_confidence, score: 0;Polyphen-2: impact: benign, score: 0.077</t>
  </si>
  <si>
    <t>TCGA-G4-6303-01</t>
  </si>
  <si>
    <t>Q6R</t>
  </si>
  <si>
    <t>MutationAssessor: Error;SIFT: impact: deleterious_low_confidence, score: 0.04;Polyphen-2: impact: benign, score: 0.007</t>
  </si>
  <si>
    <t>P-0006787-T01-IM5</t>
  </si>
  <si>
    <t>MutationAssessor: Error;SIFT: impact: deleterious_low_confidence, score: 0.02;Polyphen-2: impact: benign, score: 0.015</t>
  </si>
  <si>
    <t>P-0008751-T01-IM5</t>
  </si>
  <si>
    <t>TCGA-CR-7367-01</t>
  </si>
  <si>
    <t>G13A</t>
  </si>
  <si>
    <t>MutationAssessor: Error;SIFT: impact: deleterious_low_confidence, score: 0.02;Polyphen-2: impact: benign, score: 0.006</t>
  </si>
  <si>
    <t>G13V</t>
  </si>
  <si>
    <t>MutationAssessor: Error;SIFT: impact: deleterious_low_confidence, score: 0;Polyphen-2: impact: benign, score: 0.066</t>
  </si>
  <si>
    <t>G14V</t>
  </si>
  <si>
    <t>MutationAssessor: Error;SIFT: impact: deleterious_low_confidence, score: 0.03;Polyphen-2: impact: benign, score: 0.321</t>
  </si>
  <si>
    <t>P-0012282-T01-IM5</t>
  </si>
  <si>
    <t>Mucosal Melanoma of the Esophagus</t>
  </si>
  <si>
    <t>K15N</t>
  </si>
  <si>
    <t>MutationAssessor: Error;SIFT: impact: deleterious_low_confidence, score: 0;Polyphen-2: impact: benign, score: 0.018</t>
  </si>
  <si>
    <t>P-0012282-T02-IM5</t>
  </si>
  <si>
    <t>P-0010147-T01-IM5</t>
  </si>
  <si>
    <t>CLL112</t>
  </si>
  <si>
    <t>K19R</t>
  </si>
  <si>
    <t>MutationAssessor: Error;SIFT: impact: deleterious_low_confidence, score: 0.01;Polyphen-2: impact: benign, score: 0.02</t>
  </si>
  <si>
    <t>TCGA-R5-A7ZR-01</t>
  </si>
  <si>
    <t>MutationAssessor: Error;SIFT: impact: deleterious_low_confidence, score: 0.01;Polyphen-2: impact: benign, score: 0.015</t>
  </si>
  <si>
    <t>TCGA-D8-A1XW-01</t>
  </si>
  <si>
    <t>A26P</t>
  </si>
  <si>
    <t>MutationAssessor: Error;SIFT: impact: deleterious_low_confidence, score: 0.02;Polyphen-2: impact: benign, score: 0.013</t>
  </si>
  <si>
    <t>TCGA-18-3411-01</t>
  </si>
  <si>
    <t>TCGA-VQ-A92D-01</t>
  </si>
  <si>
    <t>coadread_dfci_2016_1246</t>
  </si>
  <si>
    <t>P-0004361-T02-IM5</t>
  </si>
  <si>
    <t>A30S</t>
  </si>
  <si>
    <t>MutationAssessor: Error;SIFT: impact: deleterious_low_confidence, score: 0.04;Polyphen-2: impact: benign, score: 0.038</t>
  </si>
  <si>
    <t>HN_62814</t>
  </si>
  <si>
    <t>T33S</t>
  </si>
  <si>
    <t>TCGA-86-8672-01</t>
  </si>
  <si>
    <t>MutationAssessor: Error;SIFT: impact: deleterious_low_confidence, score: 0.04;Polyphen-2: impact: benign, score: 0.054</t>
  </si>
  <si>
    <t>TCGA-CV-7263-01</t>
  </si>
  <si>
    <t>TCGA-UF-A719-01</t>
  </si>
  <si>
    <t>P-0006859-T01-IM5</t>
  </si>
  <si>
    <t>K37N</t>
  </si>
  <si>
    <t>MutationAssessor: Error;SIFT: impact: deleterious_low_confidence, score: 0.03;Polyphen-2: impact: benign, score: 0.069</t>
  </si>
  <si>
    <t>TCGA-YC-A8S6-01</t>
  </si>
  <si>
    <t>TCGA-EA-A439-01</t>
  </si>
  <si>
    <t>P-0010420-T01-IM5</t>
  </si>
  <si>
    <t>OCI-Ly7</t>
  </si>
  <si>
    <t>R43P</t>
  </si>
  <si>
    <t>MutationAssessor: Error;SIFT: impact: deleterious_low_confidence, score: 0;Polyphen-2: impact: possibly_damaging, score: 0.74</t>
  </si>
  <si>
    <t>CHC879T</t>
  </si>
  <si>
    <t>Sarcomatoid Carcinoma of the Lung</t>
  </si>
  <si>
    <t>HCT_15</t>
  </si>
  <si>
    <t>cll_iuopa_2015_841</t>
  </si>
  <si>
    <t>Y55N</t>
  </si>
  <si>
    <t>MutationAssessor: Error;SIFT: impact: deleterious_low_confidence, score: 0;Polyphen-2: impact: benign, score: 0.067</t>
  </si>
  <si>
    <t>TCGA-55-8505-01</t>
  </si>
  <si>
    <t>K57N</t>
  </si>
  <si>
    <t>MutationAssessor: Error;SIFT: impact: deleterious_low_confidence, score: 0;Polyphen-2: impact: possibly_damaging, score: 0.56</t>
  </si>
  <si>
    <t>P-0014143-T01-IM5</t>
  </si>
  <si>
    <t>I63F</t>
  </si>
  <si>
    <t>MutationAssessor: Error;SIFT: impact: deleterious_low_confidence, score: 0.01;Polyphen-2: impact: possibly_damaging, score: 0.897</t>
  </si>
  <si>
    <t>P-0010171-T01-IM5</t>
  </si>
  <si>
    <t>L66R</t>
  </si>
  <si>
    <t>MutationAssessor: Error;SIFT: impact: deleterious_low_confidence, score: 0.01;Polyphen-2: impact: possibly_damaging, score: 0.811</t>
  </si>
  <si>
    <t>DFCI_DLBCL_Goe16</t>
  </si>
  <si>
    <t>L66V</t>
  </si>
  <si>
    <t>MutationAssessor: Error;SIFT: impact: deleterious_low_confidence, score: 0;Polyphen-2: impact: benign, score: 0.096</t>
  </si>
  <si>
    <t>coadread_dfci_2016_4533</t>
  </si>
  <si>
    <t>MutationAssessor: Error;SIFT: impact: deleterious_low_confidence, score: 0.01;Polyphen-2: impact: benign, score: 0.042</t>
  </si>
  <si>
    <t>TCGA-AP-A0LF-01</t>
  </si>
  <si>
    <t>MutationAssessor: Error;SIFT: impact: deleterious_low_confidence, score: 0.04;Polyphen-2: impact: benign, score: 0.15</t>
  </si>
  <si>
    <t>TCGA-79-5596-01</t>
  </si>
  <si>
    <t>TCGA-IN-A6RO-01</t>
  </si>
  <si>
    <t>TCGA-94-7943-01</t>
  </si>
  <si>
    <t>MutationAssessor: Error;SIFT: impact: deleterious_low_confidence, score: 0.01;Polyphen-2: impact: possibly_damaging, score: 0.755</t>
  </si>
  <si>
    <t>S00501</t>
  </si>
  <si>
    <t>P-0007622-T01-IM5</t>
  </si>
  <si>
    <t>P-0010921-T01-IM5</t>
  </si>
  <si>
    <t>L83V</t>
  </si>
  <si>
    <t>MutationAssessor: Error;SIFT: impact: deleterious_low_confidence, score: 0.01;Polyphen-2: impact: possibly_damaging, score: 0.825</t>
  </si>
  <si>
    <t>TCGA-CN-5374-01</t>
  </si>
  <si>
    <t>V90L</t>
  </si>
  <si>
    <t>MutationAssessor: Error;SIFT: impact: tolerated_low_confidence, score: 0.12;Polyphen-2: impact: benign, score: 0.022</t>
  </si>
  <si>
    <t>TCGA-DD-A1EF-01</t>
  </si>
  <si>
    <t>M91T</t>
  </si>
  <si>
    <t>MutationAssessor: Error;SIFT: impact: tolerated_low_confidence, score: 0.47;Polyphen-2: impact: benign, score: 0.001</t>
  </si>
  <si>
    <t>E98G</t>
  </si>
  <si>
    <t>MutationAssessor: Error;SIFT: impact: deleterious_low_confidence, score: 0;Polyphen-2: impact: possibly_damaging, score: 0.639</t>
  </si>
  <si>
    <t>LUAD-NYU284</t>
  </si>
  <si>
    <t>P-0011192-T01-IM5</t>
  </si>
  <si>
    <t>TCGA-ZF-A9R0-01</t>
  </si>
  <si>
    <t>TCGA-DK-AA6X-01</t>
  </si>
  <si>
    <t>TCGA-CQ-5326-01</t>
  </si>
  <si>
    <t>TCGA-59-2363-01</t>
  </si>
  <si>
    <t>Y100H</t>
  </si>
  <si>
    <t>MutationAssessor: Error;SIFT: impact: deleterious_low_confidence, score: 0.03;Polyphen-2: impact: benign, score: 0.392</t>
  </si>
  <si>
    <t>TCGA-UF-A71E-01</t>
  </si>
  <si>
    <t>TCGA-91-6848-01</t>
  </si>
  <si>
    <t>TCGA-GC-A3RB-01</t>
  </si>
  <si>
    <t>TCGA-EA-A5ZE-01</t>
  </si>
  <si>
    <t>LUAD-AEIUF-Tumor</t>
  </si>
  <si>
    <t>MutationAssessor: Error;SIFT: impact: deleterious_low_confidence, score: 0;Polyphen-2: impact: benign, score: 0.073</t>
  </si>
  <si>
    <t>TCGA-WS-AB45-01</t>
  </si>
  <si>
    <t>MutationAssessor: Error;SIFT: impact: deleterious_low_confidence, score: 0.05;Polyphen-2: impact: benign, score: 0.103</t>
  </si>
  <si>
    <t>Pancreatic Adenocarcinoma (QCMG, Nature 2016)</t>
  </si>
  <si>
    <t>ICGC_0152</t>
  </si>
  <si>
    <t>V118G</t>
  </si>
  <si>
    <t>qcmg.uq.edu.au</t>
  </si>
  <si>
    <t>TCGA-US-A774-01</t>
  </si>
  <si>
    <t>P-0005154-T01-IM5</t>
  </si>
  <si>
    <t>V118I</t>
  </si>
  <si>
    <t>MutationAssessor: Error;SIFT: impact: deleterious_low_confidence, score: 0.03;Polyphen-2: impact: benign, score: 0.1</t>
  </si>
  <si>
    <t>TCGA-CC-A7IK-01</t>
  </si>
  <si>
    <t>T119P</t>
  </si>
  <si>
    <t>MutationAssessor: Error;SIFT: impact: deleterious_low_confidence, score: 0.01;Polyphen-2: impact: benign, score: 0.302</t>
  </si>
  <si>
    <t>P-0010501-T01-IM5</t>
  </si>
  <si>
    <t>I120V</t>
  </si>
  <si>
    <t>MutationAssessor: Error;SIFT: impact: deleterious_low_confidence, score: 0.03;Polyphen-2: impact: benign, score: 0.001</t>
  </si>
  <si>
    <t>TCGA-L5-A43J-01</t>
  </si>
  <si>
    <t>MutationAssessor: Error;SIFT: impact: deleterious_low_confidence, score: 0.02;Polyphen-2: impact: benign, score: 0.004</t>
  </si>
  <si>
    <t>coadread_dfci_2016_3690</t>
  </si>
  <si>
    <t>K123E</t>
  </si>
  <si>
    <t>MutationAssessor: Error;SIFT: impact: deleterious_low_confidence, score: 0;Polyphen-2: impact: benign, score: 0.031</t>
  </si>
  <si>
    <t>P-0010504-T01-IM5</t>
  </si>
  <si>
    <t>Medullary Carcinoma of the Colon</t>
  </si>
  <si>
    <t>K123T</t>
  </si>
  <si>
    <t>MutationAssessor: Error;SIFT: impact: deleterious_low_confidence, score: 0;Polyphen-2: impact: probably_damaging, score: 0.944</t>
  </si>
  <si>
    <t>TCGA-AX-A06H-01</t>
  </si>
  <si>
    <t>D124G</t>
  </si>
  <si>
    <t>MutationAssessor: Error;SIFT: impact: deleterious_low_confidence, score: 0.01;Polyphen-2: impact: probably_damaging, score: 0.939</t>
  </si>
  <si>
    <t>DLBCL-Ls2367</t>
  </si>
  <si>
    <t>MutationAssessor: Error;SIFT: impact: deleterious_low_confidence, score: 0.03;Polyphen-2: impact: benign, score: 0.073</t>
  </si>
  <si>
    <t>P-0010337-T01-IM5</t>
  </si>
  <si>
    <t>TCGA-MN-A4N4-01</t>
  </si>
  <si>
    <t>Q126L</t>
  </si>
  <si>
    <t>MutationAssessor: Error;SIFT: impact: deleterious_low_confidence, score: 0;Polyphen-2: impact: possibly_damaging, score: 0.693</t>
  </si>
  <si>
    <t>ESO-130</t>
  </si>
  <si>
    <t>P-0013087-T01-IM5</t>
  </si>
  <si>
    <t>TCGA-CM-4748-01</t>
  </si>
  <si>
    <t>TCGA-G3-AAV3-01</t>
  </si>
  <si>
    <t>A128V</t>
  </si>
  <si>
    <t>MutationAssessor: Error;SIFT: impact: deleterious_low_confidence, score: 0;Polyphen-2: impact: benign, score: 0.092</t>
  </si>
  <si>
    <t>TCGA-XF-A9T8-01</t>
  </si>
  <si>
    <t>R130C</t>
  </si>
  <si>
    <t>MutationAssessor: Error;SIFT: impact: tolerated_low_confidence, score: 0.06;Polyphen-2: impact: benign, score: 0.058</t>
  </si>
  <si>
    <t>TCGA-97-A4M0-01</t>
  </si>
  <si>
    <t>R132P</t>
  </si>
  <si>
    <t>MSKCC-0620_R</t>
  </si>
  <si>
    <t>coadread_dfci_2016_2369</t>
  </si>
  <si>
    <t>MSKCC-0411_R</t>
  </si>
  <si>
    <t>R132Q</t>
  </si>
  <si>
    <t>MutationAssessor: Error;SIFT: impact: deleterious_low_confidence, score: 0;Polyphen-2: impact: probably_damaging, score: 0.99</t>
  </si>
  <si>
    <t>TCGA-BS-A0UF-01</t>
  </si>
  <si>
    <t>P-0007686-T01-IM5</t>
  </si>
  <si>
    <t>A2D</t>
  </si>
  <si>
    <t>R3W</t>
  </si>
  <si>
    <t>ESO-1748</t>
  </si>
  <si>
    <t>T7K</t>
  </si>
  <si>
    <t>TCGA-EK-A3GN-01</t>
  </si>
  <si>
    <t>A8S</t>
  </si>
  <si>
    <t>P-0007776-T01-IM5</t>
  </si>
  <si>
    <t>A8T</t>
  </si>
  <si>
    <t>TCGA-CQ-5334-01</t>
  </si>
  <si>
    <t>TCGA-56-6546-01</t>
  </si>
  <si>
    <t>Kidney Renal Clear Cell Carcinoma (TCGA, Provisional)</t>
  </si>
  <si>
    <t>TCGA-B0-5092-01</t>
  </si>
  <si>
    <t>Renal Clear Cell Carcinoma</t>
  </si>
  <si>
    <t>A16V</t>
  </si>
  <si>
    <t>broad.mit.edu;hgsc.bcm.edu;ucsc.edu</t>
  </si>
  <si>
    <t>coadread_dfci_2016_1767</t>
  </si>
  <si>
    <t>Kidney Renal Papillary Cell Carcinoma (TCGA, Provisional)</t>
  </si>
  <si>
    <t>TCGA-B9-A5W8-01</t>
  </si>
  <si>
    <t>Papillary Renal Cell Carcinoma</t>
  </si>
  <si>
    <t>TCGA-L5-A4OU-01</t>
  </si>
  <si>
    <t>P-0010308-T01-IM5</t>
  </si>
  <si>
    <t>P-0004379-T01-IM5</t>
  </si>
  <si>
    <t>TCGA-AN-A0FW-01</t>
  </si>
  <si>
    <t>K28R</t>
  </si>
  <si>
    <t>A32V</t>
  </si>
  <si>
    <t>P-0006471-T01-IM5</t>
  </si>
  <si>
    <t>P-0005237-T01-IM5</t>
  </si>
  <si>
    <t>R41H</t>
  </si>
  <si>
    <t>P-0003129-T01-IM5</t>
  </si>
  <si>
    <t>P-0004076-T01-IM5</t>
  </si>
  <si>
    <t>TCGA-BS-A0UJ-01</t>
  </si>
  <si>
    <t>L49S</t>
  </si>
  <si>
    <t>P-0007406-T01-IM5</t>
  </si>
  <si>
    <t>E60D</t>
  </si>
  <si>
    <t>DFCI-29_R</t>
  </si>
  <si>
    <t>L62V</t>
  </si>
  <si>
    <t>MEL-JWCI-WGS-32</t>
  </si>
  <si>
    <t>R64C</t>
  </si>
  <si>
    <t>TCGA-CV-5441-01</t>
  </si>
  <si>
    <t>P-0006166-T01-IM5</t>
  </si>
  <si>
    <t>19M</t>
  </si>
  <si>
    <t>TCGA-EE-A2MR-06</t>
  </si>
  <si>
    <t>SC6470</t>
  </si>
  <si>
    <t>P-0003034-T01-IM5</t>
  </si>
  <si>
    <t>Q86E</t>
  </si>
  <si>
    <t>TCGA-AP-A0LM-01</t>
  </si>
  <si>
    <t>P-0011386-T01-IM5</t>
  </si>
  <si>
    <t>P-0010706-T01-IM5</t>
  </si>
  <si>
    <t>TCGA-B5-A0JY-01</t>
  </si>
  <si>
    <t>coadread_dfci_2016_1849</t>
  </si>
  <si>
    <t>L110F</t>
  </si>
  <si>
    <t>TCGA-BR-8289-01</t>
  </si>
  <si>
    <t>TCGA-44-2668-01</t>
  </si>
  <si>
    <t>H060859</t>
  </si>
  <si>
    <t>I113V</t>
  </si>
  <si>
    <t>TCGA-CN-A642-01</t>
  </si>
  <si>
    <t>H114D</t>
  </si>
  <si>
    <t>R117S</t>
  </si>
  <si>
    <t>Medulloblastoma (Broad, Nature 2012)</t>
  </si>
  <si>
    <t>MD-280</t>
  </si>
  <si>
    <t>P122T</t>
  </si>
  <si>
    <t>P-0009238-T01-IM5</t>
  </si>
  <si>
    <t>B-Cell Lymphoma</t>
  </si>
  <si>
    <t>Paired-exome sequencing of acral melanoma (TGEN, Genome Res 2017)</t>
  </si>
  <si>
    <t>129988T-20</t>
  </si>
  <si>
    <t>Acral Melanoma</t>
  </si>
  <si>
    <t>P-0004925-T01-IM5</t>
  </si>
  <si>
    <t>Thymic Carcinoma</t>
  </si>
  <si>
    <t>P-0004834-T01-IM5</t>
  </si>
  <si>
    <t>TCGA-B5-A11V-01</t>
  </si>
  <si>
    <t>P-0008239-T01-IM5</t>
  </si>
  <si>
    <t>B59-3</t>
  </si>
  <si>
    <t>TCGA-B8-4620-01</t>
  </si>
  <si>
    <t>broad.mit.edu;hgsc.bcm.edu</t>
  </si>
  <si>
    <t>TCGA-76-4928-01</t>
  </si>
  <si>
    <t>MutationAssessor: Error;SIFT: impact: deleterious_low_confidence, score: 0;Polyphen-2: impact: benign, score: 0</t>
  </si>
  <si>
    <t>P-0007821-T02-IM5</t>
  </si>
  <si>
    <t>TCGA-IN-7808-01</t>
  </si>
  <si>
    <t>K5N</t>
  </si>
  <si>
    <t>MutationAssessor: Error;SIFT: impact: deleterious_low_confidence, score: 0.01;Polyphen-2: impact: benign, score: 0.027</t>
  </si>
  <si>
    <t>P-0007015-T01-IM5</t>
  </si>
  <si>
    <t>MutationAssessor: Error;SIFT: impact: deleterious_low_confidence, score: 0.02;Polyphen-2: impact: benign, score: 0.003</t>
  </si>
  <si>
    <t>TCGA-49-6744-01</t>
  </si>
  <si>
    <t>Thyroid Carcinoma (TCGA, Provisional)</t>
  </si>
  <si>
    <t>TCGA-EM-A2CN-01</t>
  </si>
  <si>
    <t>Follicular Thyroid Cancer</t>
  </si>
  <si>
    <t>TCGA-AY-6386-01</t>
  </si>
  <si>
    <t>R9S</t>
  </si>
  <si>
    <t>MutationAssessor: Error;SIFT: impact: deleterious_low_confidence, score: 0.03;Polyphen-2: impact: benign, score: 0.027</t>
  </si>
  <si>
    <t>S11L</t>
  </si>
  <si>
    <t>MutationAssessor: Error;SIFT: impact: deleterious_low_confidence, score: 0.01;Polyphen-2: impact: benign, score: 0.003</t>
  </si>
  <si>
    <t>TCGA-E2-A159-01</t>
  </si>
  <si>
    <t>TCGA-K4-A3WS-01</t>
  </si>
  <si>
    <t>T12N</t>
  </si>
  <si>
    <t>MM-0484</t>
  </si>
  <si>
    <t>Pat_31_Post</t>
  </si>
  <si>
    <t>MutationAssessor: Error;SIFT: impact: deleterious_low_confidence, score: 0;Polyphen-2: impact: benign, score: 0.119</t>
  </si>
  <si>
    <t>TCGA-CX-7086-01</t>
  </si>
  <si>
    <t>MutationAssessor: Error;SIFT: impact: deleterious_low_confidence, score: 0.01;Polyphen-2: impact: benign, score: 0.158</t>
  </si>
  <si>
    <t>TCGA-60-2713-01</t>
  </si>
  <si>
    <t>coadread_dfci_2016_2564</t>
  </si>
  <si>
    <t>MutationAssessor: Error;SIFT: impact: deleterious_low_confidence, score: 0.01;Polyphen-2: impact: benign, score: 0.223</t>
  </si>
  <si>
    <t>LUAD-YINHD-Tumor</t>
  </si>
  <si>
    <t>MutationAssessor: Error;SIFT: impact: deleterious_low_confidence, score: 0.02;Polyphen-2: impact: benign, score: 0.066</t>
  </si>
  <si>
    <t>Mixed Cancer Types</t>
  </si>
  <si>
    <t>coadread_dfci_2016_3172</t>
  </si>
  <si>
    <t>MutationAssessor: Error;SIFT: impact: deleterious_low_confidence, score: 0;Polyphen-2: impact: benign, score: 0.278</t>
  </si>
  <si>
    <t>TCGA-LN-A9FR-01</t>
  </si>
  <si>
    <t>MutationAssessor: Error;SIFT: impact: deleterious_low_confidence, score: 0.03;Polyphen-2: impact: benign, score: 0.011</t>
  </si>
  <si>
    <t>DOHH-2</t>
  </si>
  <si>
    <t>MutationAssessor: Error;SIFT: impact: deleterious_low_confidence, score: 0.04;Polyphen-2: impact: benign, score: 0.104</t>
  </si>
  <si>
    <t>TCGA-Q1-A73Q-01</t>
  </si>
  <si>
    <t>TCGA-BA-5152-01</t>
  </si>
  <si>
    <t>TCGA-BH-A2L8-01</t>
  </si>
  <si>
    <t>TCGA-63-A5MP-01</t>
  </si>
  <si>
    <t>G103R</t>
  </si>
  <si>
    <t>MutationAssessor: Error;SIFT: impact: deleterious_low_confidence, score: 0;Polyphen-2: impact: probably_damaging, score: 0.975</t>
  </si>
  <si>
    <t>MutationAssessor: Error;SIFT: impact: deleterious_low_confidence, score: 0;Polyphen-2: impact: probably_damaging, score: 0.987</t>
  </si>
  <si>
    <t>TCGA-53-7626-01</t>
  </si>
  <si>
    <t>TCGA-GU-AATP-01</t>
  </si>
  <si>
    <t>C111Y</t>
  </si>
  <si>
    <t>MutationAssessor: Error;SIFT: impact: deleterious_low_confidence, score: 0;Polyphen-2: impact: probably_damaging, score: 0.993</t>
  </si>
  <si>
    <t>MutationAssessor: Error;SIFT: impact: deleterious_low_confidence, score: 0;Polyphen-2: impact: benign, score: 0.198</t>
  </si>
  <si>
    <t>TCGA-BC-A10Q-01</t>
  </si>
  <si>
    <t>T119A</t>
  </si>
  <si>
    <t>MutationAssessor: Error;SIFT: impact: deleterious_low_confidence, score: 0.01;Polyphen-2: impact: benign, score: 0.025</t>
  </si>
  <si>
    <t>TCGA-AN-A0AL-01</t>
  </si>
  <si>
    <t>K123N</t>
  </si>
  <si>
    <t>MutationAssessor: Error;SIFT: impact: deleterious_low_confidence, score: 0;Polyphen-2: impact: possibly_damaging, score: 0.855</t>
  </si>
  <si>
    <t>D124Y</t>
  </si>
  <si>
    <t>TCGA-CV-A465-01</t>
  </si>
  <si>
    <t>I125V</t>
  </si>
  <si>
    <t>MutationAssessor: Error;SIFT: impact: tolerated_low_confidence, score: 0.08;Polyphen-2: impact: benign, score: 0.016</t>
  </si>
  <si>
    <t>P-0006926-T02-IM5</t>
  </si>
  <si>
    <t>MutationAssessor: Error;SIFT: impact: deleterious_low_confidence, score: 0.03;Polyphen-2: impact: benign, score: 0.162</t>
  </si>
  <si>
    <t>P-0006038-T01-IM5</t>
  </si>
  <si>
    <t>Q126R</t>
  </si>
  <si>
    <t>MutationAssessor: Error;SIFT: impact: deleterious_low_confidence, score: 0.04;Polyphen-2: impact: benign, score: 0.07</t>
  </si>
  <si>
    <t>TCGA-AA-A022-01</t>
  </si>
  <si>
    <t>TCGA-AN-A046-01</t>
  </si>
  <si>
    <t>MutationAssessor: Error;SIFT: impact: tolerated_low_confidence, score: 0.06;Polyphen-2: impact: possibly_damaging, score: 0.765</t>
  </si>
  <si>
    <t>TCGA-GR-7351-01</t>
  </si>
  <si>
    <t>MutationAssessor: Error;SIFT: impact: deleterious_low_confidence, score: 0.05;Polyphen-2: impact: probably_damaging, score: 0.999</t>
  </si>
  <si>
    <t>P-0008844-T01-IM5</t>
  </si>
  <si>
    <t>MutationAssessor: Error;SIFT: impact: deleterious_low_confidence, score: 0.02;Polyphen-2: impact: probably_damaging, score: 0.947</t>
  </si>
  <si>
    <t>TCGA-CG-5728-01</t>
  </si>
  <si>
    <t>R135Q</t>
  </si>
  <si>
    <t>MutationAssessor: Error;SIFT: impact: deleterious_low_confidence, score: 0.02;Polyphen-2: impact: benign, score: 0.176</t>
  </si>
  <si>
    <t>P-0006571-T01-IM5</t>
  </si>
  <si>
    <t>MutationAssessor: Error;SIFT: impact: deleterious_low_confidence, score: 0;Polyphen-2: impact: benign, score: 0.35</t>
  </si>
  <si>
    <t>P-0008490-T02-IM5</t>
  </si>
  <si>
    <t>P-0005824-T01-IM5</t>
  </si>
  <si>
    <t>R3Q</t>
  </si>
  <si>
    <t>MutationAssessor: impact: high, score: 4.155;SIFT: impact: deleterious_low_confidence, score: 0.01;Polyphen-2: impact: benign, score: 0.282</t>
  </si>
  <si>
    <t>TCGA-AX-A0J0-01</t>
  </si>
  <si>
    <t>TCGA-BR-4370-01</t>
  </si>
  <si>
    <t>MutationAssessor: impact: medium, score: 2.485;SIFT: impact: deleterious_low_confidence, score: 0.02;Polyphen-2: impact: benign, score: 0.011</t>
  </si>
  <si>
    <t>P-0010607-T01-IM5</t>
  </si>
  <si>
    <t>Angiosarcoma</t>
  </si>
  <si>
    <t>MutationAssessor: impact: medium, score: 2.215;SIFT: impact: deleterious_low_confidence, score: 0.03;Polyphen-2: impact: possibly_damaging, score: 0.564</t>
  </si>
  <si>
    <t>TCGA-97-A4LX-01</t>
  </si>
  <si>
    <t>A16E</t>
  </si>
  <si>
    <t>MutationAssessor: impact: medium, score: 3.415;SIFT: impact: deleterious_low_confidence, score: 0.03;Polyphen-2: impact: probably_damaging, score: 0.999</t>
  </si>
  <si>
    <t>P-0003812-T01-IM5</t>
  </si>
  <si>
    <t>Intrahepatic Cholangiocarcinoma</t>
  </si>
  <si>
    <t>MutationAssessor: impact: low, score: 1.835;SIFT: impact: deleterious_low_confidence, score: 0.03;Polyphen-2: impact: probably_damaging, score: 0.992</t>
  </si>
  <si>
    <t>ICGC_0076</t>
  </si>
  <si>
    <t>P17Q</t>
  </si>
  <si>
    <t>MutationAssessor: impact: medium, score: 3.43;SIFT: impact: deleterious_low_confidence, score: 0;Polyphen-2: impact: benign, score: 0.011</t>
  </si>
  <si>
    <t>Pat_58_Post</t>
  </si>
  <si>
    <t>MutationAssessor: impact: high, score: 4.28;SIFT: impact: deleterious_low_confidence, score: 0;Polyphen-2: impact: possibly_damaging, score: 0.531</t>
  </si>
  <si>
    <t>MutationAssessor: impact: medium, score: 3.125;SIFT: impact: deleterious_low_confidence, score: 0.01;Polyphen-2: impact: benign, score: 0.155</t>
  </si>
  <si>
    <t>P-0003303-T01-IM5</t>
  </si>
  <si>
    <t>R18S</t>
  </si>
  <si>
    <t>MutationAssessor: impact: high, score: 3.93;SIFT: impact: deleterious_low_confidence, score: 0.01;Polyphen-2: impact: benign, score: 0.005</t>
  </si>
  <si>
    <t>P-0011235-T01-IM5</t>
  </si>
  <si>
    <t>MutationAssessor: impact: medium, score: 2.205;SIFT: impact: tolerated_low_confidence, score: 0.06;Polyphen-2: impact: benign, score: 0.005</t>
  </si>
  <si>
    <t>TCGA-D1-A103-01</t>
  </si>
  <si>
    <t>MutationAssessor: impact: medium, score: 1.98;SIFT: impact: tolerated_low_confidence, score: 0.1;Polyphen-2: impact: benign, score: 0.001</t>
  </si>
  <si>
    <t>MutationAssessor: impact: medium, score: 2.885;SIFT: impact: deleterious_low_confidence, score: 0.01;Polyphen-2: impact: benign, score: 0.005</t>
  </si>
  <si>
    <t>MutationAssessor: impact: medium, score: 2.825;SIFT: impact: deleterious_low_confidence, score: 0.01;Polyphen-2: impact: benign, score: 0.101</t>
  </si>
  <si>
    <t>P-0012116-T01-IM5</t>
  </si>
  <si>
    <t>MutationAssessor: impact: medium, score: 3.325;SIFT: impact: deleterious_low_confidence, score: 0.01;Polyphen-2: impact: benign, score: 0.282</t>
  </si>
  <si>
    <t>ALL-B-20-R</t>
  </si>
  <si>
    <t>MutationAssessor: impact: medium, score: 2.94;SIFT: impact: deleterious_low_confidence, score: 0.03;Polyphen-2: impact: benign, score: 0.347</t>
  </si>
  <si>
    <t>MM04T</t>
  </si>
  <si>
    <t>MutationAssessor: impact: medium, score: 2.65;SIFT: impact: deleterious_low_confidence, score: 0.01;Polyphen-2: impact: benign, score: 0.23</t>
  </si>
  <si>
    <t>P-0005611-T01-IM5</t>
  </si>
  <si>
    <t>TCGA-C8-A12W-01</t>
  </si>
  <si>
    <t>TCGA-MT-A67A-01</t>
  </si>
  <si>
    <t>coadread_dfci_2016_412</t>
  </si>
  <si>
    <t>MutationAssessor: impact: high, score: 3.54;SIFT: impact: deleterious_low_confidence, score: 0.03;Polyphen-2: impact: benign, score: 0.009</t>
  </si>
  <si>
    <t>coadread_dfci_2016_84</t>
  </si>
  <si>
    <t>MutationAssessor: impact: medium, score: 2.21;SIFT: impact: tolerated_low_confidence, score: 0.08;Polyphen-2: impact: benign, score: 0.415</t>
  </si>
  <si>
    <t>Nasopharyngeal Carcinoma (Singapore, Nat Genet 2014)</t>
  </si>
  <si>
    <t>NPC3D</t>
  </si>
  <si>
    <t>MutationAssessor: impact: high, score: 4.64;SIFT: impact: deleterious_low_confidence, score: 0;Polyphen-2: impact: probably_damaging, score: 0.993</t>
  </si>
  <si>
    <t>Pat_44_Post</t>
  </si>
  <si>
    <t>P-0000247-T02-IM5</t>
  </si>
  <si>
    <t>MutationAssessor: impact: high, score: 3.95;SIFT: impact: deleterious_low_confidence, score: 0.03;Polyphen-2: impact: possibly_damaging, score: 0.832</t>
  </si>
  <si>
    <t>coadread_dfci_2016_68</t>
  </si>
  <si>
    <t>P-0007888-T01-IM5</t>
  </si>
  <si>
    <t>MutationAssessor: impact: medium, score: 3.475;SIFT: impact: deleterious_low_confidence, score: 0;Polyphen-2: impact: benign, score: 0.034</t>
  </si>
  <si>
    <t>coadread_dfci_2016_167191</t>
  </si>
  <si>
    <t>MutationAssessor: impact: high, score: 4.725;SIFT: impact: deleterious_low_confidence, score: 0;Polyphen-2: impact: probably_damaging, score: 1</t>
  </si>
  <si>
    <t>TCGA-69-7978-01</t>
  </si>
  <si>
    <t>T46K</t>
  </si>
  <si>
    <t>MutationAssessor: impact: high, score: 4.1;SIFT: impact: deleterious_low_confidence, score: 0;Polyphen-2: impact: probably_damaging, score: 0.995</t>
  </si>
  <si>
    <t>MutationAssessor: impact: high, score: 4.1;SIFT: impact: deleterious_low_confidence, score: 0;Polyphen-2: impact: probably_damaging, score: 0.998</t>
  </si>
  <si>
    <t>coadread_dfci_2016_214060</t>
  </si>
  <si>
    <t>TCGA-78-7156-01</t>
  </si>
  <si>
    <t>A48E</t>
  </si>
  <si>
    <t>MutationAssessor: impact: high, score: 4.745;SIFT: impact: deleterious_low_confidence, score: 0;Polyphen-2: impact: probably_damaging, score: 0.921</t>
  </si>
  <si>
    <t>P-0001688-T02-IM5</t>
  </si>
  <si>
    <t>MutationAssessor: impact: medium, score: 2.73;SIFT: impact: deleterious_low_confidence, score: 0.02;Polyphen-2: impact: possibly_damaging, score: 0.534</t>
  </si>
  <si>
    <t>PR-02-1899-Tumor</t>
  </si>
  <si>
    <t>MutationAssessor: impact: medium, score: 2.795;SIFT: impact: deleterious_low_confidence, score: 0.03;Polyphen-2: impact: benign, score: 0.007</t>
  </si>
  <si>
    <t>P-0004087-T01-IM5</t>
  </si>
  <si>
    <t>R50P</t>
  </si>
  <si>
    <t>MutationAssessor: impact: high, score: 3.885;SIFT: impact: deleterious_low_confidence, score: 0;Polyphen-2: impact: possibly_damaging, score: 0.778</t>
  </si>
  <si>
    <t>TCGA-12-0692-01</t>
  </si>
  <si>
    <t>MutationAssessor: impact: high, score: 4.41;SIFT: impact: deleterious_low_confidence, score: 0;Polyphen-2: impact: possibly_damaging, score: 0.74</t>
  </si>
  <si>
    <t>ICGC_GBM48</t>
  </si>
  <si>
    <t>P-0010783-T01-IM5</t>
  </si>
  <si>
    <t>R53H</t>
  </si>
  <si>
    <t>MutationAssessor: impact: high, score: 4.065;SIFT: impact: deleterious_low_confidence, score: 0;Polyphen-2: impact: benign, score: 0.007</t>
  </si>
  <si>
    <t>TCGA-EW-A1J5-01</t>
  </si>
  <si>
    <t>MutationAssessor: impact: low, score: 1.79;SIFT: impact: deleterious_low_confidence, score: 0.02;Polyphen-2: impact: possibly_damaging, score: 0.624</t>
  </si>
  <si>
    <t>MutationAssessor: impact: medium, score: 2.38;SIFT: impact: deleterious_low_confidence, score: 0.05;Polyphen-2: impact: probably_damaging, score: 0.929</t>
  </si>
  <si>
    <t>coadread_dfci_2016_255</t>
  </si>
  <si>
    <t>TCGA-BA-A4IF-01</t>
  </si>
  <si>
    <t>Q69L</t>
  </si>
  <si>
    <t>MutationAssessor: impact: high, score: 4.11;SIFT: impact: deleterious_low_confidence, score: 0;Polyphen-2: impact: probably_damaging, score: 0.995</t>
  </si>
  <si>
    <t>R70Q</t>
  </si>
  <si>
    <t>MutationAssessor: impact: high, score: 4.01;SIFT: impact: deleterious_low_confidence, score: 0;Polyphen-2: impact: probably_damaging, score: 0.998</t>
  </si>
  <si>
    <t>P-0005548-T01-IM5</t>
  </si>
  <si>
    <t>R70W</t>
  </si>
  <si>
    <t>MutationAssessor: impact: high, score: 4.985;SIFT: impact: deleterious_low_confidence, score: 0;Polyphen-2: impact: probably_damaging, score: 1</t>
  </si>
  <si>
    <t>coadread_dfci_2016_230737</t>
  </si>
  <si>
    <t>P-0006201-T01-IM5</t>
  </si>
  <si>
    <t>MutationAssessor: impact: high, score: 4.385;SIFT: impact: deleterious_low_confidence, score: 0;Polyphen-2: impact: probably_damaging, score: 1</t>
  </si>
  <si>
    <t>TCGA-AA-A010-01</t>
  </si>
  <si>
    <t>R73H</t>
  </si>
  <si>
    <t>MutationAssessor: impact: medium, score: 3.49;SIFT: impact: deleterious_low_confidence, score: 0.02;Polyphen-2: impact: probably_damaging, score: 0.999</t>
  </si>
  <si>
    <t>TCGA-EI-6917-01</t>
  </si>
  <si>
    <t>A76T</t>
  </si>
  <si>
    <t>MutationAssessor: impact: medium, score: 2.29;SIFT: impact: deleterious_low_confidence, score: 0.02;Polyphen-2: impact: possibly_damaging, score: 0.885</t>
  </si>
  <si>
    <t>MBC_180</t>
  </si>
  <si>
    <t>MutationAssessor: impact: medium, score: 3.01;SIFT: impact: deleterious_low_confidence, score: 0;Polyphen-2: impact: probably_damaging, score: 0.989</t>
  </si>
  <si>
    <t>CSCC-20-T</t>
  </si>
  <si>
    <t>MutationAssessor: impact: medium, score: 2.605;SIFT: impact: deleterious_low_confidence, score: 0.01;Polyphen-2: impact: possibly_damaging, score: 0.609</t>
  </si>
  <si>
    <t>MutationAssessor: impact: medium, score: 2.8;SIFT: impact: deleterious_low_confidence, score: 0.03;Polyphen-2: impact: probably_damaging, score: 1</t>
  </si>
  <si>
    <t>P-0004688-T01-IM5</t>
  </si>
  <si>
    <t>P-0011570-T01-IM5</t>
  </si>
  <si>
    <t>MutationAssessor: impact: medium, score: 2.415;SIFT: impact: deleterious_low_confidence, score: 0.03;Polyphen-2: impact: probably_damaging, score: 0.999</t>
  </si>
  <si>
    <t>P-0009289-T01-IM5</t>
  </si>
  <si>
    <t>A89D</t>
  </si>
  <si>
    <t>MutationAssessor: impact: high, score: 4.39;SIFT: impact: deleterious_low_confidence, score: 0;Polyphen-2: impact: possibly_damaging, score: 0.738</t>
  </si>
  <si>
    <t>P-0012817-T01-IM5</t>
  </si>
  <si>
    <t>MutationAssessor: impact: low, score: 1.725;SIFT: impact: tolerated_low_confidence, score: 0.42;Polyphen-2: impact: benign, score: 0.025</t>
  </si>
  <si>
    <t>MutationAssessor: impact: medium, score: 2.11;SIFT: impact: tolerated_low_confidence, score: 0.47;Polyphen-2: impact: benign, score: 0.089</t>
  </si>
  <si>
    <t>P-0005309-T01-IM5</t>
  </si>
  <si>
    <t>Adenocarcinoma, NOS</t>
  </si>
  <si>
    <t>A92S</t>
  </si>
  <si>
    <t>MutationAssessor: impact: medium, score: 3.09;SIFT: impact: deleterious_low_confidence, score: 0;Polyphen-2: impact: possibly_damaging, score: 0.717</t>
  </si>
  <si>
    <t>TCGA-EW-A1IZ-01</t>
  </si>
  <si>
    <t>MutationAssessor: impact: high, score: 3.58;SIFT: impact: deleterious_low_confidence, score: 0;Polyphen-2: impact: benign, score: 0.04</t>
  </si>
  <si>
    <t>Acinar Cell Carcinoma of the Pancreas (Johns Hopkins, J Pathol 2014)</t>
  </si>
  <si>
    <t>ACINAR01</t>
  </si>
  <si>
    <t>MutationAssessor: impact: medium, score: 2.99;SIFT: impact: deleterious_low_confidence, score: 0.01;Polyphen-2: impact: possibly_damaging, score: 0.666</t>
  </si>
  <si>
    <t>John_Hopkins</t>
  </si>
  <si>
    <t>TCGA-FB-AAQ0-01</t>
  </si>
  <si>
    <t>E98D</t>
  </si>
  <si>
    <t>MutationAssessor: impact: high, score: 5.13;SIFT: impact: deleterious_low_confidence, score: 0.03;Polyphen-2: impact: possibly_damaging, score: 0.686</t>
  </si>
  <si>
    <t>P-0010033-T01-IM5</t>
  </si>
  <si>
    <t>MutationAssessor: impact: high, score: 3.52;SIFT: impact: deleterious_low_confidence, score: 0.02;Polyphen-2: impact: possibly_damaging, score: 0.735</t>
  </si>
  <si>
    <t>P-0010915-T01-IM5</t>
  </si>
  <si>
    <t>V102A</t>
  </si>
  <si>
    <t>MutationAssessor: impact: high, score: 4.07;SIFT: impact: deleterious_low_confidence, score: 0.01;Polyphen-2: impact: probably_damaging, score: 0.999</t>
  </si>
  <si>
    <t>MutationAssessor: impact: high, score: 4.06;SIFT: impact: deleterious_low_confidence, score: 0;Polyphen-2: impact: probably_damaging, score: 0.999</t>
  </si>
  <si>
    <t>P-0003885-T01-IM5</t>
  </si>
  <si>
    <t>MutationAssessor: impact: high, score: 3.885;SIFT: impact: deleterious_low_confidence, score: 0;Polyphen-2: impact: benign, score: 0.079</t>
  </si>
  <si>
    <t>TCGA-83-5908-01</t>
  </si>
  <si>
    <t>MutationAssessor: impact: high, score: 3.795;SIFT: impact: deleterious_low_confidence, score: 0;Polyphen-2: impact: benign, score: 0.088</t>
  </si>
  <si>
    <t>TCGA-56-7822-01</t>
  </si>
  <si>
    <t>TCGA-44-7669-01</t>
  </si>
  <si>
    <t>MutationAssessor: impact: high, score: 3.76;SIFT: impact: deleterious_low_confidence, score: 0.03;Polyphen-2: impact: benign, score: 0.144</t>
  </si>
  <si>
    <t>coadread_dfci_2016_3721</t>
  </si>
  <si>
    <t>V112A</t>
  </si>
  <si>
    <t>MutationAssessor: impact: neutral, score: -3.145;SIFT: impact: tolerated_low_confidence, score: 1;Polyphen-2: impact: benign, score: 0</t>
  </si>
  <si>
    <t>MutationAssessor: impact: high, score: 5.05;SIFT: impact: deleterious_low_confidence, score: 0;Polyphen-2: impact: probably_damaging, score: 0.999</t>
  </si>
  <si>
    <t>TCGA-06-2563-01</t>
  </si>
  <si>
    <t>MutationAssessor: impact: high, score: 5.05;SIFT: impact: deleterious_low_confidence, score: 0;Polyphen-2: impact: probably_damaging, score: 0.958</t>
  </si>
  <si>
    <t>coadread_dfci_2016_593</t>
  </si>
  <si>
    <t>CHC892T</t>
  </si>
  <si>
    <t>MutationAssessor: impact: medium, score: 2.135;SIFT: impact: tolerated_low_confidence, score: 0.06;Polyphen-2: impact: benign, score: 0.278</t>
  </si>
  <si>
    <t>TCGA-AG-A01N-01</t>
  </si>
  <si>
    <t>MutationAssessor: impact: high, score: 5.08;SIFT: impact: deleterious_low_confidence, score: 0;Polyphen-2: impact: probably_damaging, score: 0.987</t>
  </si>
  <si>
    <t>P-0012113-T01-IM5</t>
  </si>
  <si>
    <t>MutationAssessor: impact: high, score: 4.545;SIFT: impact: deleterious_low_confidence, score: 0;Polyphen-2: impact: possibly_damaging, score: 0.836</t>
  </si>
  <si>
    <t>TCGA-CH-5746-01</t>
  </si>
  <si>
    <t>MutationAssessor: impact: medium, score: 2.5;SIFT: impact: tolerated_low_confidence, score: 0.07;Polyphen-2: impact: benign, score: 0.015</t>
  </si>
  <si>
    <t>PGM66</t>
  </si>
  <si>
    <t>MutationAssessor: impact: medium, score: 2.4;SIFT: impact: tolerated_low_confidence, score: 0.06;Polyphen-2: impact: benign, score: 0.007</t>
  </si>
  <si>
    <t>TCGA-F5-6810-01</t>
  </si>
  <si>
    <t>Pat_59_Post</t>
  </si>
  <si>
    <t>MutationAssessor: impact: medium, score: 2.94;SIFT: impact: deleterious_low_confidence, score: 0.03;Polyphen-2: impact: possibly_damaging, score: 0.88</t>
  </si>
  <si>
    <t>TCGA-55-8506-01</t>
  </si>
  <si>
    <t>MutationAssessor: impact: medium, score: 2.595;SIFT: impact: tolerated_low_confidence, score: 0.08;Polyphen-2: impact: benign, score: 0.009</t>
  </si>
  <si>
    <t>P-0008705-T01-IM5</t>
  </si>
  <si>
    <t>TCGA-AA-3542-01</t>
  </si>
  <si>
    <t>E134A</t>
  </si>
  <si>
    <t>MutationAssessor: impact: medium, score: 2.85;SIFT: impact: deleterious_low_confidence, score: 0;Polyphen-2: impact: probably_damaging, score: 0.991</t>
  </si>
  <si>
    <t>TCGA-55-8092-01</t>
  </si>
  <si>
    <t>MutationAssessor: impact: medium, score: 2.595;SIFT: impact: deleterious_low_confidence, score: 0.01;Polyphen-2: impact: probably_damaging, score: 0.965</t>
  </si>
  <si>
    <t>pfg057T</t>
  </si>
  <si>
    <t>MutationAssessor: impact: medium, score: 2.635;SIFT: impact: deleterious_low_confidence, score: 0.02;Polyphen-2: impact: probably_damaging, score: 0.951</t>
  </si>
  <si>
    <t>TCGA-HT-8110-01</t>
  </si>
  <si>
    <t>MutationAssessor: impact: high, score: 4.095;SIFT: impact: deleterious_low_confidence, score: 0.01;Polyphen-2: impact: benign, score: 0.002</t>
  </si>
  <si>
    <t>TCGA-C5-A1M6-01</t>
  </si>
  <si>
    <t>Anaplastic Astrocytoma</t>
  </si>
  <si>
    <t>HN_62421</t>
  </si>
  <si>
    <t>01-120A1_LIVER</t>
  </si>
  <si>
    <t>MutationAssessor: impact: medium, score: 3.355;SIFT: impact: deleterious_low_confidence, score: 0;Polyphen-2: impact: benign, score: 0.355</t>
  </si>
  <si>
    <t>01-120C1_LN</t>
  </si>
  <si>
    <t>TCGA-EK-A2RB-01</t>
  </si>
  <si>
    <t>P-0007890-T01-IM5</t>
  </si>
  <si>
    <t>MutationAssessor: impact: medium, score: 2.4;SIFT: impact: deleterious_low_confidence, score: 0.04;Polyphen-2: impact: benign, score: 0</t>
  </si>
  <si>
    <t>TCGA-E2-A573-01</t>
  </si>
  <si>
    <t>MutationAssessor: impact: medium, score: 3.375;SIFT: impact: deleterious_low_confidence, score: 0.05;Polyphen-2: impact: benign, score: 0</t>
  </si>
  <si>
    <t>MB-REC-43</t>
  </si>
  <si>
    <t>MutationAssessor: impact: medium, score: 2.21;SIFT: impact: deleterious_low_confidence, score: 0.02;Polyphen-2: impact: benign, score: 0</t>
  </si>
  <si>
    <t>MD-320</t>
  </si>
  <si>
    <t>MutationAssessor: impact: medium, score: 3.2;SIFT: impact: deleterious_low_confidence, score: 0;Polyphen-2: impact: benign, score: 0.123</t>
  </si>
  <si>
    <t>TCGA-2F-A9KQ-01</t>
  </si>
  <si>
    <t>A16S</t>
  </si>
  <si>
    <t>MutationAssessor: impact: medium, score: 3.12;SIFT: impact: deleterious_low_confidence, score: 0;Polyphen-2: impact: benign, score: 0.063</t>
  </si>
  <si>
    <t>TCGA-CD-8533-01</t>
  </si>
  <si>
    <t>R18G</t>
  </si>
  <si>
    <t>MutationAssessor: impact: medium, score: 3.11;SIFT: impact: deleterious_low_confidence, score: 0.02;Polyphen-2: impact: benign, score: 0.014</t>
  </si>
  <si>
    <t>MutationAssessor: impact: medium, score: 2.475;SIFT: impact: deleterious_low_confidence, score: 0.03;Polyphen-2: impact: possibly_damaging, score: 0.794</t>
  </si>
  <si>
    <t>Whole-genome sequencing of pilocytic astrocytomasatic (Nat Genetics, 2013)</t>
  </si>
  <si>
    <t>ICGC_PA69</t>
  </si>
  <si>
    <t>Pilocytic Astrocytoma</t>
  </si>
  <si>
    <t>OncoKB: Likely Oncogenic, level NA;CIViC: NA;MyCancerGenome: not present;CancerHotspot: yes;3DHotspot: no</t>
  </si>
  <si>
    <t>MutationAssessor: impact: medium, score: 3.1;SIFT: impact: deleterious_low_confidence, score: 0.01;Polyphen-2: impact: possibly_damaging, score: 0.697</t>
  </si>
  <si>
    <t>TCGA-TM-A84C-01</t>
  </si>
  <si>
    <t>P-0005610-T01-IM5</t>
  </si>
  <si>
    <t>P-0006411-T01-IM5</t>
  </si>
  <si>
    <t>High-Grade Glioma, NOS</t>
  </si>
  <si>
    <t>P-0007173-T01-IM5</t>
  </si>
  <si>
    <t>P-0007747-T01-IM5</t>
  </si>
  <si>
    <t>Diffuse Intrinsic Pontine Glioma</t>
  </si>
  <si>
    <t>SJHGG010324</t>
  </si>
  <si>
    <t>SJHGG010325</t>
  </si>
  <si>
    <t>SJHGG045</t>
  </si>
  <si>
    <t>SJHGG048</t>
  </si>
  <si>
    <t>SJHGG049</t>
  </si>
  <si>
    <t>SJHGG050</t>
  </si>
  <si>
    <t>SJHGG051</t>
  </si>
  <si>
    <t>SJHGG053</t>
  </si>
  <si>
    <t>SJHGG054</t>
  </si>
  <si>
    <t>SJHGG055</t>
  </si>
  <si>
    <t>SJHGG058</t>
  </si>
  <si>
    <t>SJHGG060</t>
  </si>
  <si>
    <t>SJHGG061</t>
  </si>
  <si>
    <t>SJHGG062</t>
  </si>
  <si>
    <t>SJHGG066</t>
  </si>
  <si>
    <t>SJHGG067</t>
  </si>
  <si>
    <t>SJHGG068</t>
  </si>
  <si>
    <t>SJHGG071</t>
  </si>
  <si>
    <t>SJHGG073</t>
  </si>
  <si>
    <t>SJHGG076</t>
  </si>
  <si>
    <t>SJHGG105</t>
  </si>
  <si>
    <t>INF_42</t>
  </si>
  <si>
    <t>SJHGG014</t>
  </si>
  <si>
    <t>SJHGG094</t>
  </si>
  <si>
    <t>SJHGG100</t>
  </si>
  <si>
    <t>SJHGG104</t>
  </si>
  <si>
    <t>SJHGG001</t>
  </si>
  <si>
    <t>SJHGG004</t>
  </si>
  <si>
    <t>SJHGG101</t>
  </si>
  <si>
    <t>SJHGG102</t>
  </si>
  <si>
    <t>ICGC_GBM12</t>
  </si>
  <si>
    <t>ICGC_GBM16</t>
  </si>
  <si>
    <t>ICGC_GBM17</t>
  </si>
  <si>
    <t>ICGC_GBM18</t>
  </si>
  <si>
    <t>ICGC_GBM2</t>
  </si>
  <si>
    <t>ICGC_GBM24</t>
  </si>
  <si>
    <t>ICGC_GBM26</t>
  </si>
  <si>
    <t>ICGC_GBM27</t>
  </si>
  <si>
    <t>ICGC_GBM65</t>
  </si>
  <si>
    <t>SJHGG044</t>
  </si>
  <si>
    <t>SJHGG040</t>
  </si>
  <si>
    <t>PIP14-37237-T1</t>
  </si>
  <si>
    <t>PIP15-10838-T1</t>
  </si>
  <si>
    <t>Glioma, NOS</t>
  </si>
  <si>
    <t>PIP15-10838-T2</t>
  </si>
  <si>
    <t>PIP15-24625-T1</t>
  </si>
  <si>
    <t>PIP15-81199-T1</t>
  </si>
  <si>
    <t>Insulinoma (Shanghai, Nat Commun 2013)</t>
  </si>
  <si>
    <t>INS20</t>
  </si>
  <si>
    <t>Pancreatic Neuroendocrine Tumor</t>
  </si>
  <si>
    <t>MutationAssessor: impact: medium, score: 2.61;SIFT: impact: deleterious_low_confidence, score: 0.02;Polyphen-2: impact: benign, score: 0.122</t>
  </si>
  <si>
    <t>Shanghai_Jiao_Tong_University</t>
  </si>
  <si>
    <t>TCGA-HT-7469-01</t>
  </si>
  <si>
    <t>G35R</t>
  </si>
  <si>
    <t>MutationAssessor: impact: medium, score: 2.395;SIFT: impact: deleterious_low_confidence, score: 0.02;Polyphen-2: impact: benign, score: 0.013</t>
  </si>
  <si>
    <t>TCGA-06-A5U0-01</t>
  </si>
  <si>
    <t>mdanderson.org/broad.mit.edu</t>
  </si>
  <si>
    <t>P-0006182-T01-IM5</t>
  </si>
  <si>
    <t>P-0006545-T01-IM5</t>
  </si>
  <si>
    <t>P-0011213-T01-IM5</t>
  </si>
  <si>
    <t>SJHGG031</t>
  </si>
  <si>
    <t>SJHGG043</t>
  </si>
  <si>
    <t>ICGC_GBM22</t>
  </si>
  <si>
    <t>ICGC_GBM42</t>
  </si>
  <si>
    <t>ICGC_GBM5</t>
  </si>
  <si>
    <t>ICGC_GBM63</t>
  </si>
  <si>
    <t>SJHGG041</t>
  </si>
  <si>
    <t>TCGA-OR-A5K0-01</t>
  </si>
  <si>
    <t>MutationAssessor: impact: medium, score: 2.395;SIFT: impact: deleterious_low_confidence, score: 0.02;Polyphen-2: impact: possibly_damaging, score: 0.773</t>
  </si>
  <si>
    <t>ICGC_GBM43</t>
  </si>
  <si>
    <t>P-0001731-T02-IM5</t>
  </si>
  <si>
    <t>MutationAssessor: impact: medium, score: 3.145;SIFT: impact: deleterious_low_confidence, score: 0.01;Polyphen-2: impact: possibly_damaging, score: 0.717</t>
  </si>
  <si>
    <t>P-0006410-T03-IM5</t>
  </si>
  <si>
    <t>P-0006410-T02-IM5</t>
  </si>
  <si>
    <t>P-0006410-T01-IM5</t>
  </si>
  <si>
    <t>P-0009799-T01-IM5</t>
  </si>
  <si>
    <t>G35W</t>
  </si>
  <si>
    <t>MutationAssessor: impact: high, score: 4.385;SIFT: impact: deleterious_low_confidence, score: 0;Polyphen-2: impact: probably_damaging, score: 0.972</t>
  </si>
  <si>
    <t>MutationAssessor: impact: high, score: 4.01;SIFT: impact: deleterious_low_confidence, score: 0.02;Polyphen-2: impact: possibly_damaging, score: 0.577</t>
  </si>
  <si>
    <t>TCGA-AA-3984-01</t>
  </si>
  <si>
    <t>TCGA-BT-A20Q-01</t>
  </si>
  <si>
    <t>MutationAssessor: impact: medium, score: 2.57;SIFT: impact: deleterious_low_confidence, score: 0.01;Polyphen-2: impact: benign, score: 0.006</t>
  </si>
  <si>
    <t>P-0007177-T01-IM5</t>
  </si>
  <si>
    <t>MutationAssessor: impact: high, score: 4.51;SIFT: impact: deleterious_low_confidence, score: 0;Polyphen-2: impact: benign, score: 0.36</t>
  </si>
  <si>
    <t>TCGA-AG-A002-01</t>
  </si>
  <si>
    <t>H060607</t>
  </si>
  <si>
    <t>MutationAssessor: impact: high, score: 3.685;SIFT: impact: deleterious_low_confidence, score: 0;Polyphen-2: impact: benign, score: 0.01</t>
  </si>
  <si>
    <t>P-0007017-T01-IM5</t>
  </si>
  <si>
    <t>MutationAssessor: impact: high, score: 4.05;SIFT: impact: deleterious_low_confidence, score: 0.01;Polyphen-2: impact: benign, score: 0.048</t>
  </si>
  <si>
    <t>TCGA-HU-A4HD-01</t>
  </si>
  <si>
    <t>MutationAssessor: impact: high, score: 4.69;SIFT: impact: deleterious_low_confidence, score: 0;Polyphen-2: impact: possibly_damaging, score: 0.737</t>
  </si>
  <si>
    <t>MutationAssessor: impact: high, score: 3.72;SIFT: impact: deleterious_low_confidence, score: 0.01;Polyphen-2: impact: benign, score: 0.212</t>
  </si>
  <si>
    <t>TCGA-ZF-AA4W-01</t>
  </si>
  <si>
    <t>TCGA-BK-A139-01</t>
  </si>
  <si>
    <t>MutationAssessor: impact: medium, score: 2.78;SIFT: impact: deleterious_low_confidence, score: 0.04;Polyphen-2: impact: benign, score: 0.007</t>
  </si>
  <si>
    <t>P-0006750-T01-IM5</t>
  </si>
  <si>
    <t>MutationAssessor: impact: medium, score: 2.92;SIFT: impact: deleterious_low_confidence, score: 0.03;Polyphen-2: impact: benign, score: 0.003</t>
  </si>
  <si>
    <t>TCGA-E5-A4TZ-01</t>
  </si>
  <si>
    <t>P-0005586-T01-IM5</t>
  </si>
  <si>
    <t>MutationAssessor: impact: high, score: 4.515;SIFT: impact: deleterious_low_confidence, score: 0.01;Polyphen-2: impact: benign, score: 0.001</t>
  </si>
  <si>
    <t>P-0009106-T01-IM5</t>
  </si>
  <si>
    <t>Anorectal Mucosal Melanoma</t>
  </si>
  <si>
    <t>MutationAssessor: impact: high, score: 4.365;SIFT: impact: deleterious_low_confidence, score: 0;Polyphen-2: impact: possibly_damaging, score: 0.793</t>
  </si>
  <si>
    <t>MutationAssessor: impact: medium, score: 2.84;SIFT: impact: tolerated_low_confidence, score: 0.13;Polyphen-2: impact: benign, score: 0.001</t>
  </si>
  <si>
    <t>TCGA-21-5782-01</t>
  </si>
  <si>
    <t>MutationAssessor: impact: medium, score: 3.25;SIFT: impact: deleterious_low_confidence, score: 0.01;Polyphen-2: impact: benign, score: 0.024</t>
  </si>
  <si>
    <t>MutationAssessor: impact: high, score: 4.17;SIFT: impact: deleterious_low_confidence, score: 0;Polyphen-2: impact: probably_damaging, score: 0.997</t>
  </si>
  <si>
    <t>TCGA-GU-A767-01</t>
  </si>
  <si>
    <t>K65T</t>
  </si>
  <si>
    <t>MutationAssessor: impact: high, score: 4;SIFT: impact: deleterious_low_confidence, score: 0.01;Polyphen-2: impact: benign, score: 0.048</t>
  </si>
  <si>
    <t>H050154</t>
  </si>
  <si>
    <t>MutationAssessor: impact: high, score: 3.58;SIFT: impact: deleterious_low_confidence, score: 0;Polyphen-2: impact: benign, score: 0.054</t>
  </si>
  <si>
    <t>P-0006422-T01-IM5</t>
  </si>
  <si>
    <t>Extramammary Paget Disease</t>
  </si>
  <si>
    <t>MutationAssessor: impact: medium, score: 2.45;SIFT: impact: deleterious_low_confidence, score: 0.04;Polyphen-2: impact: benign, score: 0.003</t>
  </si>
  <si>
    <t>P-0007076-T03-IM5</t>
  </si>
  <si>
    <t>MutationAssessor: impact: medium, score: 2.49;SIFT: impact: deleterious_low_confidence, score: 0.01;Polyphen-2: impact: possibly_damaging, score: 0.874</t>
  </si>
  <si>
    <t>MutationAssessor: impact: medium, score: 3.23;SIFT: impact: deleterious_low_confidence, score: 0;Polyphen-2: impact: possibly_damaging, score: 0.858</t>
  </si>
  <si>
    <t>ALL-B-14-R</t>
  </si>
  <si>
    <t>R84H</t>
  </si>
  <si>
    <t>MutationAssessor: impact: medium, score: 2.835;SIFT: impact: deleterious_low_confidence, score: 0.04;Polyphen-2: impact: benign, score: 0.006</t>
  </si>
  <si>
    <t>A88S</t>
  </si>
  <si>
    <t>MutationAssessor: impact: neutral, score: -0.64;SIFT: impact: tolerated_low_confidence, score: 0.9;Polyphen-2: impact: benign, score: 0.094</t>
  </si>
  <si>
    <t>P-0010499-T01-IM5</t>
  </si>
  <si>
    <t>A88T</t>
  </si>
  <si>
    <t>MutationAssessor: impact: neutral, score: 0.605;SIFT: impact: tolerated_low_confidence, score: 0.16;Polyphen-2: impact: benign, score: 0.023</t>
  </si>
  <si>
    <t>P-0011357-T01-IM5</t>
  </si>
  <si>
    <t>TCGA-D1-A17H-01</t>
  </si>
  <si>
    <t>A99T</t>
  </si>
  <si>
    <t>MutationAssessor: impact: medium, score: 2.85;SIFT: impact: deleterious_low_confidence, score: 0;Polyphen-2: impact: benign, score: 0.003</t>
  </si>
  <si>
    <t>MO_1176</t>
  </si>
  <si>
    <t>E106V</t>
  </si>
  <si>
    <t>MutationAssessor: impact: high, score: 4.62;SIFT: impact: deleterious_low_confidence, score: 0;Polyphen-2: impact: probably_damaging, score: 0.999</t>
  </si>
  <si>
    <t>PIP14-13487-T1</t>
  </si>
  <si>
    <t>Chondroblastic Osteosarcoma</t>
  </si>
  <si>
    <t>A115G</t>
  </si>
  <si>
    <t>MutationAssessor: impact: medium, score: 2.9;SIFT: impact: deleterious_low_confidence, score: 0.01;Polyphen-2: impact: benign, score: 0.005</t>
  </si>
  <si>
    <t>PIP14-35585-T1</t>
  </si>
  <si>
    <t>Renal Cell Carcinoma</t>
  </si>
  <si>
    <t>PIP14-82072-T1</t>
  </si>
  <si>
    <t>Neuroblastoma</t>
  </si>
  <si>
    <t>PIP15-18928-T1</t>
  </si>
  <si>
    <t>Hepatoblastoma</t>
  </si>
  <si>
    <t>PIP15-39486-T1</t>
  </si>
  <si>
    <t>PIP15-51609-T1</t>
  </si>
  <si>
    <t>PIP15-63375-T1</t>
  </si>
  <si>
    <t>PIP15-68909-T1</t>
  </si>
  <si>
    <t>PIP15-68909-T2</t>
  </si>
  <si>
    <t>PIP15-89172-T1</t>
  </si>
  <si>
    <t>Germ Cell Tumor, Brain</t>
  </si>
  <si>
    <t>PIP16-74654-T1</t>
  </si>
  <si>
    <t>Embryonal Rhabdomyosarcoma</t>
  </si>
  <si>
    <t>MutationAssessor: impact: medium, score: 2.53;SIFT: impact: tolerated_low_confidence, score: 0.08;Polyphen-2: impact: benign, score: 0.001</t>
  </si>
  <si>
    <t>P-0006131-T01-IM5</t>
  </si>
  <si>
    <t>Gallbladder Cancer</t>
  </si>
  <si>
    <t>TCGA-SH-A9CT-01</t>
  </si>
  <si>
    <t>Pleural Mesothelioma, Epithelioid Type</t>
  </si>
  <si>
    <t>P-0008134-T01-IM5</t>
  </si>
  <si>
    <t>MutationAssessor: Error;SIFT: impact: deleterious_low_confidence, score: 0;Polyphen-2: impact: benign, score: 0.271</t>
  </si>
  <si>
    <t>MutationAssessor: Error;SIFT: impact: deleterious_low_confidence, score: 0.01;Polyphen-2: impact: benign, score: 0.001</t>
  </si>
  <si>
    <t>P-0004746-T01-IM5</t>
  </si>
  <si>
    <t>Q6P</t>
  </si>
  <si>
    <t>Thymoma (TCGA, Provisional)</t>
  </si>
  <si>
    <t>TCGA-X7-A8M5-01</t>
  </si>
  <si>
    <t>Thymoma</t>
  </si>
  <si>
    <t>P-0008328-T01-IM5</t>
  </si>
  <si>
    <t>TCGA-D3-A3ML-06</t>
  </si>
  <si>
    <t>MutationAssessor: Error;SIFT: impact: deleterious_low_confidence, score: 0.01;Polyphen-2: impact: possibly_damaging, score: 0.903</t>
  </si>
  <si>
    <t>P-0007289-T02-IM5</t>
  </si>
  <si>
    <t>G13R</t>
  </si>
  <si>
    <t>MutationAssessor: Error;SIFT: impact: deleterious_low_confidence, score: 0;Polyphen-2: impact: benign, score: 0.068</t>
  </si>
  <si>
    <t>CSCC-44-T</t>
  </si>
  <si>
    <t>MutationAssessor: Error;SIFT: impact: deleterious_low_confidence, score: 0;Polyphen-2: impact: benign, score: 0.195</t>
  </si>
  <si>
    <t>P-0006719-T01-IM5</t>
  </si>
  <si>
    <t>MutationAssessor: Error;SIFT: impact: deleterious_low_confidence, score: 0;Polyphen-2: impact: benign, score: 0.305</t>
  </si>
  <si>
    <t>P-0007918-T01-IM5</t>
  </si>
  <si>
    <t>MutationAssessor: Error;SIFT: impact: tolerated_low_confidence, score: 0.06;Polyphen-2: impact: possibly_damaging, score: 0.712</t>
  </si>
  <si>
    <t>TCGA-21-5784-01</t>
  </si>
  <si>
    <t>PRAD-01115284-SM-6WZF6</t>
  </si>
  <si>
    <t>YUZINO</t>
  </si>
  <si>
    <t>P-0008647-T01-IM5</t>
  </si>
  <si>
    <t>S32C</t>
  </si>
  <si>
    <t>MutationAssessor: Error;SIFT: impact: deleterious_low_confidence, score: 0.03;Polyphen-2: impact: possibly_damaging, score: 0.898</t>
  </si>
  <si>
    <t>TCGA-69-7974-01</t>
  </si>
  <si>
    <t>MutationAssessor: Error;SIFT: impact: tolerated_low_confidence, score: 0.06;Polyphen-2: impact: benign, score: 0.003</t>
  </si>
  <si>
    <t>TCGA-QQ-A5V2-01</t>
  </si>
  <si>
    <t>MutationAssessor: Error;SIFT: impact: deleterious_low_confidence, score: 0.01;Polyphen-2: impact: possibly_damaging, score: 0.717</t>
  </si>
  <si>
    <t>NPC4F</t>
  </si>
  <si>
    <t>MutationAssessor: Error;SIFT: impact: deleterious_low_confidence, score: 0;Polyphen-2: impact: probably_damaging, score: 0.972</t>
  </si>
  <si>
    <t>TCGA-CQ-6228-01</t>
  </si>
  <si>
    <t>MutationAssessor: Error;SIFT: impact: deleterious_low_confidence, score: 0.01;Polyphen-2: impact: benign, score: 0.019</t>
  </si>
  <si>
    <t>TCGA-QK-A8Z7-01</t>
  </si>
  <si>
    <t>Oral Squamous Cell Carcinoma (MD Anderson, Cancer Discov 2013)</t>
  </si>
  <si>
    <t>OSCJM-PT12-478-T</t>
  </si>
  <si>
    <t>MutationAssessor: Error;SIFT: impact: deleterious_low_confidence, score: 0.02;Polyphen-2: impact: possibly_damaging, score: 0.577</t>
  </si>
  <si>
    <t>CAC_3117</t>
  </si>
  <si>
    <t>MutationAssessor: Error;SIFT: impact: deleterious_low_confidence, score: 0.01;Polyphen-2: impact: possibly_damaging, score: 0.604</t>
  </si>
  <si>
    <t>MutationAssessor: Error;SIFT: impact: tolerated_low_confidence, score: 0.09;Polyphen-2: impact: benign, score: 0.001</t>
  </si>
  <si>
    <t>TCGA-E7-A7DU-01</t>
  </si>
  <si>
    <t>MutationAssessor: Error;SIFT: impact: deleterious_low_confidence, score: 0.03;Polyphen-2: impact: possibly_damaging, score: 0.896</t>
  </si>
  <si>
    <t>ME048</t>
  </si>
  <si>
    <t>R43K</t>
  </si>
  <si>
    <t>MutationAssessor: Error;SIFT: impact: tolerated_low_confidence, score: 0.06;Polyphen-2: impact: benign, score: 0.114</t>
  </si>
  <si>
    <t>TCGA-NH-A5IV-01</t>
  </si>
  <si>
    <t>TCGA-DK-A3IT-01</t>
  </si>
  <si>
    <t>TCGA-G2-A3VY-01</t>
  </si>
  <si>
    <t>MutationAssessor: Error;SIFT: impact: deleterious_low_confidence, score: 0;Polyphen-2: impact: benign, score: 0.319</t>
  </si>
  <si>
    <t>MutationAssessor: Error;SIFT: impact: deleterious_low_confidence, score: 0;Polyphen-2: impact: possibly_damaging, score: 0.795</t>
  </si>
  <si>
    <t>P-0003214-T01-IM5</t>
  </si>
  <si>
    <t>Cholangiocarcinoma</t>
  </si>
  <si>
    <t>MutationAssessor: Error;SIFT: impact: deleterious_low_confidence, score: 0;Polyphen-2: impact: benign, score: 0.328</t>
  </si>
  <si>
    <t>I75T</t>
  </si>
  <si>
    <t>MutationAssessor: Error;SIFT: impact: deleterious_low_confidence, score: 0.03;Polyphen-2: impact: benign, score: 0.05</t>
  </si>
  <si>
    <t>Whole-Genome Sequencing of Pancreatic Neuroendocrine Tumors (Nature, 2017)</t>
  </si>
  <si>
    <t>QCMG-66-ITNET_0100-SMGres-ASRL-20131114-020</t>
  </si>
  <si>
    <t>A76P</t>
  </si>
  <si>
    <t>TCGA-37-3792-01</t>
  </si>
  <si>
    <t>MutationAssessor: Error;SIFT: impact: deleterious_low_confidence, score: 0;Polyphen-2: impact: benign, score: 0.091</t>
  </si>
  <si>
    <t>Renal Non-Clear Cell Carcinoma (Genentech, Nat Genet 2014)</t>
  </si>
  <si>
    <t>Renal Non-Clear Cell Carcinoma</t>
  </si>
  <si>
    <t>Q86R</t>
  </si>
  <si>
    <t>MutationAssessor: Error;SIFT: impact: deleterious_low_confidence, score: 0;Polyphen-2: impact: possibly_damaging, score: 0.746</t>
  </si>
  <si>
    <t>Genentech.Inc</t>
  </si>
  <si>
    <t>S87I</t>
  </si>
  <si>
    <t>MutationAssessor: Error;SIFT: impact: deleterious_low_confidence, score: 0;Polyphen-2: impact: possibly_damaging, score: 0.704</t>
  </si>
  <si>
    <t>TCGA-44-6778-01</t>
  </si>
  <si>
    <t>MutationAssessor: Error;SIFT: impact: tolerated_low_confidence, score: 0.16;Polyphen-2: impact: benign, score: 0.023</t>
  </si>
  <si>
    <t>P-0008229-T01-IM5</t>
  </si>
  <si>
    <t>MutationAssessor: Error;SIFT: impact: deleterious_low_confidence, score: 0.02;Polyphen-2: impact: possibly_damaging, score: 0.9</t>
  </si>
  <si>
    <t>coadread_dfci_2016_196972</t>
  </si>
  <si>
    <t>F105S</t>
  </si>
  <si>
    <t>MutationAssessor: Error;SIFT: impact: deleterious_low_confidence, score: 0.02;Polyphen-2: impact: possibly_damaging, score: 0.77</t>
  </si>
  <si>
    <t>P-0005427-T01-IM5</t>
  </si>
  <si>
    <t>MutationAssessor: Error;SIFT: impact: deleterious_low_confidence, score: 0;Polyphen-2: impact: benign, score: 0.043</t>
  </si>
  <si>
    <t>MutationAssessor: Error;SIFT: impact: deleterious_low_confidence, score: 0.01;Polyphen-2: impact: probably_damaging, score: 1</t>
  </si>
  <si>
    <t>TCGA-EE-A3J3-06</t>
  </si>
  <si>
    <t>CHC1568T</t>
  </si>
  <si>
    <t>R117G</t>
  </si>
  <si>
    <t>MutationAssessor: Error;SIFT: impact: deleterious_low_confidence, score: 0;Polyphen-2: impact: benign, score: 0.414</t>
  </si>
  <si>
    <t>R117T</t>
  </si>
  <si>
    <t>MutationAssessor: Error;SIFT: impact: deleterious_low_confidence, score: 0;Polyphen-2: impact: benign, score: 0.439</t>
  </si>
  <si>
    <t>TCGA-66-2793-01</t>
  </si>
  <si>
    <t>MutationAssessor: Error;SIFT: impact: deleterious_low_confidence, score: 0.03;Polyphen-2: impact: benign, score: 0.014</t>
  </si>
  <si>
    <t>MBC_112</t>
  </si>
  <si>
    <t>MutationAssessor: Error;SIFT: impact: deleterious_low_confidence, score: 0.03;Polyphen-2: impact: possibly_damaging, score: 0.607</t>
  </si>
  <si>
    <t>MSKCC-0500_R</t>
  </si>
  <si>
    <t>MutationAssessor: Error;SIFT: impact: deleterious_low_confidence, score: 0.03;Polyphen-2: impact: benign, score: 0.026</t>
  </si>
  <si>
    <t>TCGA-50-6591-01</t>
  </si>
  <si>
    <t>MutationAssessor: Error;SIFT: impact: deleterious_low_confidence, score: 0.02;Polyphen-2: impact: probably_damaging, score: 0.999</t>
  </si>
  <si>
    <t>TCGA-K4-A3WU-01</t>
  </si>
  <si>
    <t>MutationAssessor: Error;SIFT: impact: deleterious_low_confidence, score: 0.01;Polyphen-2: impact: benign, score: 0.021</t>
  </si>
  <si>
    <t>P-0005564-T01-IM5</t>
  </si>
  <si>
    <t>MEL-JWCI-27</t>
  </si>
  <si>
    <t>MutationAssessor: impact: high, score: 4.21;SIFT: impact: deleterious_low_confidence, score: 0.01;Polyphen-2: impact: benign, score: 0.049</t>
  </si>
  <si>
    <t>P-0005366-T01-IM5</t>
  </si>
  <si>
    <t>MEL-Ma-Mel-37</t>
  </si>
  <si>
    <t>T4P</t>
  </si>
  <si>
    <t>MutationAssessor: impact: high, score: 3.68;SIFT: impact: deleterious_low_confidence, score: 0;Polyphen-2: impact: possibly_damaging, score: 0.908</t>
  </si>
  <si>
    <t>MutationAssessor: impact: medium, score: 2.835;SIFT: impact: deleterious_low_confidence, score: 0.01;Polyphen-2: impact: benign, score: 0.007</t>
  </si>
  <si>
    <t>P-0010128-T01-IM5</t>
  </si>
  <si>
    <t>Q6K</t>
  </si>
  <si>
    <t>MutationAssessor: impact: medium, score: 3.29;SIFT: impact: deleterious_low_confidence, score: 0.03;Polyphen-2: impact: benign, score: 0.037</t>
  </si>
  <si>
    <t>MBC_105</t>
  </si>
  <si>
    <t>MutationAssessor: impact: medium, score: 3.14;SIFT: impact: deleterious_low_confidence, score: 0.02;Polyphen-2: impact: benign, score: 0.001</t>
  </si>
  <si>
    <t>TCGA-85-A4QR-01</t>
  </si>
  <si>
    <t>MutationAssessor: impact: medium, score: 2.54;SIFT: impact: deleterious_low_confidence, score: 0.02;Polyphen-2: impact: benign, score: 0.015</t>
  </si>
  <si>
    <t>P-0000831-T01-IM3</t>
  </si>
  <si>
    <t>MutationAssessor: impact: medium, score: 3.245;SIFT: impact: deleterious_low_confidence, score: 0.01;Polyphen-2: impact: benign, score: 0.007</t>
  </si>
  <si>
    <t>P-0009795-T01-IM5</t>
  </si>
  <si>
    <t>T12I</t>
  </si>
  <si>
    <t>MutationAssessor: impact: high, score: 3.59;SIFT: impact: deleterious_low_confidence, score: 0.02;Polyphen-2: impact: benign, score: 0.353</t>
  </si>
  <si>
    <t>P-0002412-T01-IM3</t>
  </si>
  <si>
    <t>MutationAssessor: impact: high, score: 3.935;SIFT: impact: deleterious_low_confidence, score: 0.01;Polyphen-2: impact: benign, score: 0.012</t>
  </si>
  <si>
    <t>P-0002998-T01-IM3</t>
  </si>
  <si>
    <t>MutationAssessor: impact: high, score: 3.7;SIFT: impact: deleterious_low_confidence, score: 0;Polyphen-2: impact: benign, score: 0.019</t>
  </si>
  <si>
    <t>G14E</t>
  </si>
  <si>
    <t>K15T</t>
  </si>
  <si>
    <t>MutationAssessor: impact: medium, score: 3.24;SIFT: impact: deleterious_low_confidence, score: 0.01;Polyphen-2: impact: benign, score: 0.014</t>
  </si>
  <si>
    <t>CSCC-7-T</t>
  </si>
  <si>
    <t>MutationAssessor: impact: high, score: 4.3;SIFT: impact: deleterious_low_confidence, score: 0;Polyphen-2: impact: probably_damaging, score: 0.925</t>
  </si>
  <si>
    <t>MutationAssessor: impact: medium, score: 3.145;SIFT: impact: deleterious_low_confidence, score: 0.01;Polyphen-2: impact: benign, score: 0.007</t>
  </si>
  <si>
    <t>P-0009710-T01-IM5</t>
  </si>
  <si>
    <t>T23M</t>
  </si>
  <si>
    <t>MutationAssessor: impact: high, score: 3.765;SIFT: impact: deleterious_low_confidence, score: 0;Polyphen-2: impact: possibly_damaging, score: 0.545</t>
  </si>
  <si>
    <t>P-0007108-T01-IM5</t>
  </si>
  <si>
    <t>A25S</t>
  </si>
  <si>
    <t>MutationAssessor: impact: medium, score: 2.66;SIFT: impact: deleterious_low_confidence, score: 0.04;Polyphen-2: impact: benign, score: 0.113</t>
  </si>
  <si>
    <t>H072777</t>
  </si>
  <si>
    <t>MutationAssessor: impact: medium, score: 3.245;SIFT: impact: deleterious_low_confidence, score: 0.03;Polyphen-2: impact: benign, score: 0.052</t>
  </si>
  <si>
    <t>MutationAssessor: impact: medium, score: 2.49;SIFT: impact: tolerated_low_confidence, score: 0.07;Polyphen-2: impact: possibly_damaging, score: 0.459</t>
  </si>
  <si>
    <t>MutationAssessor: impact: medium, score: 1.94;SIFT: impact: tolerated_low_confidence, score: 0.08;Polyphen-2: impact: benign, score: 0.006</t>
  </si>
  <si>
    <t>P-0008009-T01-IM5</t>
  </si>
  <si>
    <t>MutationAssessor: impact: medium, score: 3.2;SIFT: impact: deleterious_low_confidence, score: 0.02;Polyphen-2: impact: benign, score: 0.007</t>
  </si>
  <si>
    <t>TCGA-EE-A2GL-06</t>
  </si>
  <si>
    <t>HN_63048</t>
  </si>
  <si>
    <t>MutationAssessor: impact: low, score: 1.62;SIFT: impact: deleterious_low_confidence, score: 0.05;Polyphen-2: impact: benign, score: 0</t>
  </si>
  <si>
    <t>P-0002490-T01-IM3</t>
  </si>
  <si>
    <t>G35E</t>
  </si>
  <si>
    <t>MutationAssessor: impact: medium, score: 3.14;SIFT: impact: deleterious_low_confidence, score: 0.02;Polyphen-2: impact: benign, score: 0.077</t>
  </si>
  <si>
    <t>P-0001107-T01-IM3</t>
  </si>
  <si>
    <t>MutationAssessor: impact: medium, score: 2.59;SIFT: impact: deleterious_low_confidence, score: 0.02;Polyphen-2: impact: benign, score: 0.082</t>
  </si>
  <si>
    <t>TCGA-AP-A0LN-01</t>
  </si>
  <si>
    <t>MB-REC-23</t>
  </si>
  <si>
    <t>Large Cell/Anaplastic Medulloblastoma</t>
  </si>
  <si>
    <t>MutationAssessor: impact: high, score: 4.52;SIFT: impact: deleterious_low_confidence, score: 0;Polyphen-2: impact: probably_damaging, score: 0.946</t>
  </si>
  <si>
    <t>P-0001257-T01-IM3</t>
  </si>
  <si>
    <t>H39P</t>
  </si>
  <si>
    <t>MutationAssessor: impact: high, score: 4.07;SIFT: impact: deleterious_low_confidence, score: 0.01;Polyphen-2: impact: benign, score: 0.044</t>
  </si>
  <si>
    <t>YUMER</t>
  </si>
  <si>
    <t>R40C</t>
  </si>
  <si>
    <t>MutationAssessor: impact: high, score: 3.595;SIFT: impact: tolerated_low_confidence, score: 0.05;Polyphen-2: impact: benign, score: 0.025</t>
  </si>
  <si>
    <t>LUAD-RT-S01702-Tumor</t>
  </si>
  <si>
    <t>R40H</t>
  </si>
  <si>
    <t>MutationAssessor: impact: medium, score: 2.215;SIFT: impact: tolerated_low_confidence, score: 0.08;Polyphen-2: impact: benign, score: 0.009</t>
  </si>
  <si>
    <t>P-0001649-T01-IM3</t>
  </si>
  <si>
    <t>P-0006202-T01-IM5</t>
  </si>
  <si>
    <t>T45I</t>
  </si>
  <si>
    <t>MutationAssessor: impact: medium, score: 2.985;SIFT: impact: deleterious_low_confidence, score: 0.03;Polyphen-2: impact: benign, score: 0.066</t>
  </si>
  <si>
    <t>A47E</t>
  </si>
  <si>
    <t>MutationAssessor: impact: high, score: 4.795;SIFT: impact: deleterious_low_confidence, score: 0;Polyphen-2: impact: probably_damaging, score: 0.938</t>
  </si>
  <si>
    <t>TCGA-5M-AAT6-01</t>
  </si>
  <si>
    <t>A47S</t>
  </si>
  <si>
    <t>MutationAssessor: impact: high, score: 4.095;SIFT: impact: deleterious_low_confidence, score: 0.01;Polyphen-2: impact: possibly_damaging, score: 0.598</t>
  </si>
  <si>
    <t>P-0004738-T01-IM5</t>
  </si>
  <si>
    <t>A47V</t>
  </si>
  <si>
    <t>MutationAssessor: impact: medium, score: 3.47;SIFT: impact: deleterious_low_confidence, score: 0.01;Polyphen-2: impact: possibly_damaging, score: 0.674</t>
  </si>
  <si>
    <t>coadread_dfci_2016_306558</t>
  </si>
  <si>
    <t>coadread_dfci_2016_3104</t>
  </si>
  <si>
    <t>MEL-JWCI-WGS-11</t>
  </si>
  <si>
    <t>R49Q</t>
  </si>
  <si>
    <t>MutationAssessor: impact: high, score: 3.915;SIFT: impact: deleterious_low_confidence, score: 0;Polyphen-2: impact: benign, score: 0.207</t>
  </si>
  <si>
    <t>coadread_dfci_2016_683</t>
  </si>
  <si>
    <t>P-0006177-T01-IM5</t>
  </si>
  <si>
    <t>R52C</t>
  </si>
  <si>
    <t>MutationAssessor: impact: high, score: 4.46;SIFT: impact: deleterious_low_confidence, score: 0;Polyphen-2: impact: benign, score: 0.026</t>
  </si>
  <si>
    <t>P-0010115-T01-IM5</t>
  </si>
  <si>
    <t>TCGA-76-6660-01</t>
  </si>
  <si>
    <t>R52H</t>
  </si>
  <si>
    <t>MutationAssessor: impact: high, score: 4.11;SIFT: impact: deleterious_low_confidence, score: 0.01;Polyphen-2: impact: benign, score: 0.028</t>
  </si>
  <si>
    <t>P-0001503-T01-IM3</t>
  </si>
  <si>
    <t>P-0004454-T01-IM5</t>
  </si>
  <si>
    <t>MutationAssessor: impact: medium, score: 2.825;SIFT: impact: tolerated_low_confidence, score: 0.13;Polyphen-2: impact: benign, score: 0.003</t>
  </si>
  <si>
    <t>P-0008480-T01-IM5</t>
  </si>
  <si>
    <t>MutationAssessor: impact: medium, score: 2.34;SIFT: impact: deleterious_low_confidence, score: 0.04;Polyphen-2: impact: benign, score: 0.001</t>
  </si>
  <si>
    <t>TCGA-EE-A2GE-06</t>
  </si>
  <si>
    <t>S57L</t>
  </si>
  <si>
    <t>MutationAssessor: impact: high, score: 4.795;SIFT: impact: deleterious_low_confidence, score: 0;Polyphen-2: impact: possibly_damaging, score: 0.845</t>
  </si>
  <si>
    <t>S57T</t>
  </si>
  <si>
    <t>MutationAssessor: impact: low, score: 1.91;SIFT: impact: deleterious_low_confidence, score: 0.03;Polyphen-2: impact: benign, score: 0.296</t>
  </si>
  <si>
    <t>P-0001229-T01-IM3</t>
  </si>
  <si>
    <t>E59K</t>
  </si>
  <si>
    <t>MutationAssessor: impact: low, score: 1.82;SIFT: impact: deleterious_low_confidence, score: 0.02;Polyphen-2: impact: benign, score: 0.144</t>
  </si>
  <si>
    <t>S02277</t>
  </si>
  <si>
    <t>E59Q</t>
  </si>
  <si>
    <t>MutationAssessor: impact: medium, score: 2.63;SIFT: impact: deleterious_low_confidence, score: 0.04;Polyphen-2: impact: possibly_damaging, score: 0.633</t>
  </si>
  <si>
    <t>TCGA-CV-7254-01</t>
  </si>
  <si>
    <t>L61F</t>
  </si>
  <si>
    <t>MutationAssessor: impact: high, score: 3.81;SIFT: impact: deleterious_low_confidence, score: 0;Polyphen-2: impact: probably_damaging, score: 0.963</t>
  </si>
  <si>
    <t>P-0004099-T01-IM5</t>
  </si>
  <si>
    <t>I62M</t>
  </si>
  <si>
    <t>MutationAssessor: impact: high, score: 3.775;SIFT: impact: deleterious_low_confidence, score: 0.01;Polyphen-2: impact: probably_damaging, score: 0.952</t>
  </si>
  <si>
    <t>P-0005476-T01-IM5</t>
  </si>
  <si>
    <t>R63G</t>
  </si>
  <si>
    <t>MutationAssessor: impact: high, score: 3.895;SIFT: impact: tolerated_low_confidence, score: 0.06;Polyphen-2: impact: benign, score: 0.021</t>
  </si>
  <si>
    <t>P-0004330-T01-IM5</t>
  </si>
  <si>
    <t>R63Q</t>
  </si>
  <si>
    <t>MutationAssessor: impact: medium, score: 2.89;SIFT: impact: deleterious_low_confidence, score: 0.03;Polyphen-2: impact: benign, score: 0.024</t>
  </si>
  <si>
    <t>TCGA-CR-7397-01</t>
  </si>
  <si>
    <t>R63W</t>
  </si>
  <si>
    <t>MutationAssessor: impact: high, score: 3.895;SIFT: impact: deleterious_low_confidence, score: 0.02;Polyphen-2: impact: probably_damaging, score: 0.909</t>
  </si>
  <si>
    <t>R69S</t>
  </si>
  <si>
    <t>MutationAssessor: impact: medium, score: 3.46;SIFT: impact: deleterious_low_confidence, score: 0.03;Polyphen-2: impact: benign, score: 0.034</t>
  </si>
  <si>
    <t>TCGA-D3-A2J8-06</t>
  </si>
  <si>
    <t>E73K</t>
  </si>
  <si>
    <t>MutationAssessor: impact: medium, score: 3.495;SIFT: impact: deleterious_low_confidence, score: 0.02;Polyphen-2: impact: possibly_damaging, score: 0.634</t>
  </si>
  <si>
    <t>P-0010715-T01-IM5</t>
  </si>
  <si>
    <t>I74M</t>
  </si>
  <si>
    <t>MutationAssessor: impact: high, score: 3.525;SIFT: impact: deleterious_low_confidence, score: 0.01;Polyphen-2: impact: possibly_damaging, score: 0.654</t>
  </si>
  <si>
    <t>TCGA-06-5856-01</t>
  </si>
  <si>
    <t>A75T</t>
  </si>
  <si>
    <t>MutationAssessor: impact: medium, score: 2.26;SIFT: impact: deleterious_low_confidence, score: 0.01;Polyphen-2: impact: benign, score: 0.346</t>
  </si>
  <si>
    <t>F78L</t>
  </si>
  <si>
    <t>MutationAssessor: impact: low, score: 1.615;SIFT: impact: deleterious_low_confidence, score: 0.02;Polyphen-2: impact: benign, score: 0.423</t>
  </si>
  <si>
    <t>coadread_dfci_2016_458</t>
  </si>
  <si>
    <t>N79K</t>
  </si>
  <si>
    <t>MutationAssessor: impact: neutral, score: -2.395;SIFT: impact: tolerated_low_confidence, score: 1;Polyphen-2: impact: benign, score: 0</t>
  </si>
  <si>
    <t>TCGA-AA-3845-01</t>
  </si>
  <si>
    <t>T80I</t>
  </si>
  <si>
    <t>MutationAssessor: impact: medium, score: 2.295;SIFT: impact: deleterious_low_confidence, score: 0.03;Polyphen-2: impact: possibly_damaging, score: 0.819</t>
  </si>
  <si>
    <t>TCGA-EE-A2GI-06</t>
  </si>
  <si>
    <t>D81N</t>
  </si>
  <si>
    <t>MutationAssessor: impact: medium, score: 2.55;SIFT: impact: deleterious_low_confidence, score: 0.01;Polyphen-2: impact: possibly_damaging, score: 0.68</t>
  </si>
  <si>
    <t>TCGA-63-A5MB-01</t>
  </si>
  <si>
    <t>V89I</t>
  </si>
  <si>
    <t>MutationAssessor: impact: neutral, score: -0.68;SIFT: impact: tolerated_low_confidence, score: 1;Polyphen-2: impact: benign, score: 0.001</t>
  </si>
  <si>
    <t>P-0000883-T02-IM5</t>
  </si>
  <si>
    <t>G90D</t>
  </si>
  <si>
    <t>MutationAssessor: impact: medium, score: 2.29;SIFT: impact: tolerated_low_confidence, score: 0.33;Polyphen-2: impact: benign, score: 0.309</t>
  </si>
  <si>
    <t>A91V</t>
  </si>
  <si>
    <t>MutationAssessor: impact: high, score: 3.57;SIFT: impact: deleterious_low_confidence, score: 0;Polyphen-2: impact: benign, score: 0.038</t>
  </si>
  <si>
    <t>P-0005430-T01-IM5</t>
  </si>
  <si>
    <t>P-0003647-T01-IM5</t>
  </si>
  <si>
    <t>E94V</t>
  </si>
  <si>
    <t>TA</t>
  </si>
  <si>
    <t>E97K</t>
  </si>
  <si>
    <t>MutationAssessor: impact: high, score: 3.515;SIFT: impact: deleterious_low_confidence, score: 0.01;Polyphen-2: impact: possibly_damaging, score: 0.666</t>
  </si>
  <si>
    <t>TCGA-90-A4ED-01</t>
  </si>
  <si>
    <t>P-0001325-T01-IM3</t>
  </si>
  <si>
    <t>Prostate Small Cell Carcinoma</t>
  </si>
  <si>
    <t>P-0001325-T02-IM5</t>
  </si>
  <si>
    <t>ME030</t>
  </si>
  <si>
    <t>P-0003875-T01-IM5</t>
  </si>
  <si>
    <t>Signet Ring Cell Carcinoma of the Stomach</t>
  </si>
  <si>
    <t>P-0008752-T01-IM5</t>
  </si>
  <si>
    <t>Leiomyosarcoma</t>
  </si>
  <si>
    <t>A98V</t>
  </si>
  <si>
    <t>MutationAssessor: impact: medium, score: 3.33;SIFT: impact: deleterious_low_confidence, score: 0.01;Polyphen-2: impact: benign, score: 0.031</t>
  </si>
  <si>
    <t>V101A</t>
  </si>
  <si>
    <t>MutationAssessor: impact: high, score: 4.055;SIFT: impact: deleterious_low_confidence, score: 0.01;Polyphen-2: impact: possibly_damaging, score: 0.621</t>
  </si>
  <si>
    <t>MEL-Ma-Mel-120</t>
  </si>
  <si>
    <t>G102D</t>
  </si>
  <si>
    <t>MutationAssessor: impact: medium, score: 2.77;SIFT: impact: deleterious_low_confidence, score: 0.02;Polyphen-2: impact: benign, score: 0.381</t>
  </si>
  <si>
    <t>E105D</t>
  </si>
  <si>
    <t>MutationAssessor: impact: high, score: 4.22;SIFT: impact: deleterious_low_confidence, score: 0;Polyphen-2: impact: probably_damaging, score: 0.998</t>
  </si>
  <si>
    <t>P-0009680-T01-IM5</t>
  </si>
  <si>
    <t>D106H</t>
  </si>
  <si>
    <t>MutationAssessor: impact: high, score: 3.79;SIFT: impact: deleterious_low_confidence, score: 0;Polyphen-2: impact: probably_damaging, score: 0.998</t>
  </si>
  <si>
    <t>TCGA-64-1679-01</t>
  </si>
  <si>
    <t>N108I</t>
  </si>
  <si>
    <t>MutationAssessor: impact: high, score: 3.825;SIFT: impact: deleterious_low_confidence, score: 0;Polyphen-2: impact: probably_damaging, score: 0.997</t>
  </si>
  <si>
    <t>CSCC-27-T</t>
  </si>
  <si>
    <t>N108S</t>
  </si>
  <si>
    <t>MutationAssessor: impact: medium, score: 3.275;SIFT: impact: deleterious_low_confidence, score: 0.04;Polyphen-2: impact: benign, score: 0.165</t>
  </si>
  <si>
    <t>PIP15-54215-T1</t>
  </si>
  <si>
    <t>A111V</t>
  </si>
  <si>
    <t>MutationAssessor: impact: medium, score: 3.125;SIFT: impact: deleterious_low_confidence, score: 0.01;Polyphen-2: impact: benign, score: 0.267</t>
  </si>
  <si>
    <t>P-0009194-T01-IM5</t>
  </si>
  <si>
    <t>H113Q</t>
  </si>
  <si>
    <t>MutationAssessor: impact: high, score: 4.395;SIFT: impact: deleterious_low_confidence, score: 0.01;Polyphen-2: impact: benign, score: 0.295</t>
  </si>
  <si>
    <t>P-0003442-T02-IM5</t>
  </si>
  <si>
    <t>K115E</t>
  </si>
  <si>
    <t>MutationAssessor: impact: medium, score: 3.415;SIFT: impact: deleterious_low_confidence, score: 0.03;Polyphen-2: impact: benign, score: 0.021</t>
  </si>
  <si>
    <t>HE3202</t>
  </si>
  <si>
    <t>M120I</t>
  </si>
  <si>
    <t>MutationAssessor: impact: medium, score: 3.04;SIFT: impact: deleterious_low_confidence, score: 0;Polyphen-2: impact: benign, score: 0.005</t>
  </si>
  <si>
    <t>P-0007565-T01-IM5</t>
  </si>
  <si>
    <t>M120V</t>
  </si>
  <si>
    <t>MutationAssessor: impact: high, score: 3.59;SIFT: impact: deleterious_low_confidence, score: 0.03;Polyphen-2: impact: benign, score: 0.007</t>
  </si>
  <si>
    <t>K122E</t>
  </si>
  <si>
    <t>MutationAssessor: impact: high, score: 3.895;SIFT: impact: deleterious_low_confidence, score: 0;Polyphen-2: impact: possibly_damaging, score: 0.569</t>
  </si>
  <si>
    <t>HN_63021</t>
  </si>
  <si>
    <t>VU1-1</t>
  </si>
  <si>
    <t>R128C</t>
  </si>
  <si>
    <t>MutationAssessor: impact: medium, score: 2.49;SIFT: impact: tolerated_low_confidence, score: 0.08;Polyphen-2: impact: benign, score: 0.096</t>
  </si>
  <si>
    <t>TCGA-21-1075-01</t>
  </si>
  <si>
    <t>R128H</t>
  </si>
  <si>
    <t>MutationAssessor: impact: medium, score: 2.385;SIFT: impact: tolerated_low_confidence, score: 0.06;Polyphen-2: impact: benign, score: 0.092</t>
  </si>
  <si>
    <t>TCGA-HT-7694-01</t>
  </si>
  <si>
    <t>TCGA-05-4390-01</t>
  </si>
  <si>
    <t>R129L</t>
  </si>
  <si>
    <t>MutationAssessor: impact: medium, score: 2.95;SIFT: impact: deleterious_low_confidence, score: 0.02;Polyphen-2: impact: benign, score: 0.014</t>
  </si>
  <si>
    <t>TCGA-AA-A02R-01</t>
  </si>
  <si>
    <t>TCGA-B5-A11Y-01</t>
  </si>
  <si>
    <t>R129Q</t>
  </si>
  <si>
    <t>MutationAssessor: impact: high, score: 4.105;SIFT: impact: deleterious_low_confidence, score: 0.01;Polyphen-2: impact: benign, score: 0.328</t>
  </si>
  <si>
    <t>coadread_dfci_2016_360138</t>
  </si>
  <si>
    <t>TCGA-NC-A5HN-01</t>
  </si>
  <si>
    <t>R131Q</t>
  </si>
  <si>
    <t>MutationAssessor: impact: high, score: 4.415;SIFT: impact: deleterious_low_confidence, score: 0;Polyphen-2: impact: possibly_damaging, score: 0.636</t>
  </si>
  <si>
    <t>TCGA-GD-A6C6-01</t>
  </si>
  <si>
    <t>E133K</t>
  </si>
  <si>
    <t>MutationAssessor: impact: medium, score: 2.82;SIFT: impact: deleterious_low_confidence, score: 0.02;Polyphen-2: impact: benign, score: 0.03</t>
  </si>
  <si>
    <t>R134K</t>
  </si>
  <si>
    <t>MutationAssessor: impact: low, score: 1.6;SIFT: impact: tolerated_low_confidence, score: 0.05;Polyphen-2: impact: benign, score: 0.025</t>
  </si>
  <si>
    <t>TCGA-EE-A29M-06</t>
  </si>
  <si>
    <t>R134S</t>
  </si>
  <si>
    <t>MutationAssessor: impact: medium, score: 2.13;SIFT: impact: deleterious_low_confidence, score: 0;Polyphen-2: impact: benign, score: 0.007</t>
  </si>
  <si>
    <t>Skin Cutaneous Melanoma (TCGA, PanCancer Atlas)</t>
  </si>
  <si>
    <t>TCGA-D3-A2JP-06</t>
  </si>
  <si>
    <t>G35C</t>
  </si>
  <si>
    <t>diploid</t>
  </si>
  <si>
    <t>ENST00000357647.3:c.103G&gt;T</t>
  </si>
  <si>
    <t>TCGA-FS-A1ZP-06</t>
  </si>
  <si>
    <t>gain</t>
  </si>
  <si>
    <t>ENST00000357647.3:c.308G&gt;T</t>
  </si>
  <si>
    <t>Brain Lower Grade Glioma (TCGA, PanCancer Atlas)</t>
  </si>
  <si>
    <t>TCGA-DU-6392-01</t>
  </si>
  <si>
    <t>L110M</t>
  </si>
  <si>
    <t>ENST00000357647.3:c.328C&gt;A</t>
  </si>
  <si>
    <t>Metastatic Prostate Adenocarcinoma (SU2C/PCF Dream Team, PNAS 2019)</t>
  </si>
  <si>
    <t>PRAD-01115581-Tumor-SM-A56EB</t>
  </si>
  <si>
    <t>ENST00000357647.3:c.350G&gt;A</t>
  </si>
  <si>
    <t>TCGA-D3-A2JN-06</t>
  </si>
  <si>
    <t>shallowdel</t>
  </si>
  <si>
    <t>ENST00000357647.3:c.379C&gt;A</t>
  </si>
  <si>
    <t>TCGA-D3-A3C8-06</t>
  </si>
  <si>
    <t>R132S</t>
  </si>
  <si>
    <t>ENST00000357647.3:c.394C&gt;A</t>
  </si>
  <si>
    <t>Stomach Adenocarcinoma (TCGA, PanCancer Atlas)</t>
  </si>
  <si>
    <t>TCGA-VQ-A924-01</t>
  </si>
  <si>
    <t>Tubular Stomach Adenocarcinoma</t>
  </si>
  <si>
    <t>MutationAssessor: impact: high, score: 3.71;SIFT: impact: deleterious_low_confidence, score: 0;Polyphen-2: impact: probably_damaging, score: 0.932</t>
  </si>
  <si>
    <t>ENST00000366696.1:c.35C&gt;T</t>
  </si>
  <si>
    <t>Uterine Corpus Endometrial Carcinoma (TCGA, PanCancer Atlas)</t>
  </si>
  <si>
    <t>TCGA-BG-A222-01</t>
  </si>
  <si>
    <t>MutationAssessor: impact: medium, score: 2.58;SIFT: impact: deleterious_low_confidence, score: 0.02;Polyphen-2: impact: possibly_damaging, score: 0.511</t>
  </si>
  <si>
    <t>ENST00000366696.1:c.91C&gt;T</t>
  </si>
  <si>
    <t>TCGA-AX-A2HC-01</t>
  </si>
  <si>
    <t>MutationAssessor: impact: high, score: 3.935;SIFT: impact: deleterious_low_confidence, score: 0.02;Polyphen-2: impact: possibly_damaging, score: 0.851</t>
  </si>
  <si>
    <t>ENST00000366696.1:c.111G&gt;T</t>
  </si>
  <si>
    <t>TCGA-A5-A0G2-01</t>
  </si>
  <si>
    <t>MutationAssessor: impact: high, score: 3.615;SIFT: impact: deleterious_low_confidence, score: 0.01;Polyphen-2: impact: possibly_damaging, score: 0.459</t>
  </si>
  <si>
    <t>ENST00000366696.1:c.139G&gt;A</t>
  </si>
  <si>
    <t>TCGA-E6-A1LX-01</t>
  </si>
  <si>
    <t>ENST00000366696.1:c.148C&gt;T</t>
  </si>
  <si>
    <t>ENST00000366696.1:c.157C&gt;T</t>
  </si>
  <si>
    <t>S58P</t>
  </si>
  <si>
    <t>MutationAssessor: impact: medium, score: 3.325;SIFT: impact: deleterious_low_confidence, score: 0;Polyphen-2: impact: probably_damaging, score: 0.932</t>
  </si>
  <si>
    <t>ENST00000366696.1:c.172T&gt;C</t>
  </si>
  <si>
    <t>TCGA-FI-A2D5-01</t>
  </si>
  <si>
    <t>ENST00000366696.1:c.218G&gt;A</t>
  </si>
  <si>
    <t>Cervical Squamous Cell Carcinoma (TCGA, PanCancer Atlas)</t>
  </si>
  <si>
    <t>TCGA-HM-A3JJ-01</t>
  </si>
  <si>
    <t>ENST00000366696.1:c.226G&gt;A</t>
  </si>
  <si>
    <t>Diffuse Large B cell Lymphoma (DFCI, Nat Med 2018)</t>
  </si>
  <si>
    <t>ENST00000366696.1:c.250C&gt;T</t>
  </si>
  <si>
    <t>TCGA-AP-A051-01</t>
  </si>
  <si>
    <t>MutationAssessor: impact: medium, score: 2.8;SIFT: impact: deleterious_low_confidence, score: 0.02;Polyphen-2: impact: probably_damaging, score: 0.999</t>
  </si>
  <si>
    <t>ENST00000366696.1:c.251G&gt;A</t>
  </si>
  <si>
    <t>TCGA-A5-A0G1-01</t>
  </si>
  <si>
    <t>MutationAssessor: impact: low, score: 1.63;SIFT: impact: deleterious_low_confidence, score: 0.05;Polyphen-2: impact: probably_damaging, score: 0.99</t>
  </si>
  <si>
    <t>ENST00000366696.1:c.268G&gt;A</t>
  </si>
  <si>
    <t>ENST00000366696.1:c.275C&gt;T</t>
  </si>
  <si>
    <t>MutationAssessor: impact: high, score: 4.34;SIFT: impact: deleterious_low_confidence, score: 0;Polyphen-2: impact: probably_damaging, score: 0.996</t>
  </si>
  <si>
    <t>ENST00000366696.1:c.285G&gt;T</t>
  </si>
  <si>
    <t>Thoracic PDX (MSK, Provisional)</t>
  </si>
  <si>
    <t>P-0018599-T01-IM6</t>
  </si>
  <si>
    <t>ENST00000366696.1:c.292G&gt;A</t>
  </si>
  <si>
    <t>MSK_LX632</t>
  </si>
  <si>
    <t>MSK-IMPACT468</t>
  </si>
  <si>
    <t>TCGA-EO-A3KX-01</t>
  </si>
  <si>
    <t>MutationAssessor: impact: medium, score: 3.235;SIFT: impact: deleterious_low_confidence, score: 0.01;Polyphen-2: impact: probably_damaging, score: 0.941</t>
  </si>
  <si>
    <t>ENST00000366696.1:c.328C&gt;A</t>
  </si>
  <si>
    <t>TCGA-E6-A1M0-01</t>
  </si>
  <si>
    <t>MutationAssessor: impact: high, score: 3.805;SIFT: impact: deleterious_low_confidence, score: 0.03;Polyphen-2: impact: probably_damaging, score: 0.999</t>
  </si>
  <si>
    <t>ENST00000366696.1:c.347A&gt;C</t>
  </si>
  <si>
    <t>TCGA-AJ-A3BH-01</t>
  </si>
  <si>
    <t>MutationAssessor: impact: high, score: 3.59;SIFT: impact: deleterious_low_confidence, score: 0.03;Polyphen-2: impact: benign, score: 0.048</t>
  </si>
  <si>
    <t>ENST00000366696.1:c.361A&gt;G</t>
  </si>
  <si>
    <t>ENST00000366696.1:c.394C&gt;T</t>
  </si>
  <si>
    <t>TCGA-AP-A1DV-01</t>
  </si>
  <si>
    <t>ENST00000366696.1:c.395G&gt;A</t>
  </si>
  <si>
    <t>TCGA-AP-A1DO-01</t>
  </si>
  <si>
    <t>MutationAssessor: Error;SIFT: impact: deleterious_low_confidence, score: 0.02;Polyphen-2: impact: benign, score: 0.051</t>
  </si>
  <si>
    <t>ENST00000331491.1:c.103G&gt;A</t>
  </si>
  <si>
    <t>TCGA-AX-A2HG-01</t>
  </si>
  <si>
    <t>E60A</t>
  </si>
  <si>
    <t>MutationAssessor: Error;SIFT: impact: deleterious_low_confidence, score: 0.02;Polyphen-2: impact: benign, score: 0.15</t>
  </si>
  <si>
    <t>ENST00000331491.1:c.179A&gt;C</t>
  </si>
  <si>
    <t>Lung Squamous Cell Carcinoma (TCGA, PanCancer Atlas)</t>
  </si>
  <si>
    <t>TCGA-66-2766-01</t>
  </si>
  <si>
    <t>MutationAssessor: Error;SIFT: impact: tolerated_low_confidence, score: 0.42;Polyphen-2: impact: benign, score: 0.007</t>
  </si>
  <si>
    <t>ENST00000331491.1:c.273G&gt;T</t>
  </si>
  <si>
    <t>DLBCL-RICOVER_134</t>
  </si>
  <si>
    <t>MutationAssessor: Error;SIFT: impact: deleterious_low_confidence, score: 0.02;Polyphen-2: impact: possibly_damaging, score: 0.73</t>
  </si>
  <si>
    <t>ENST00000331491.1:c.339C&gt;G</t>
  </si>
  <si>
    <t>Breast Invasive Carcinoma (TCGA, PanCancer Atlas)</t>
  </si>
  <si>
    <t>OncoKB: Predicted Oncogenic, level NA;CIViC: NA;MyCancerGenome: not present;CancerHotspot: no;3DHotspot: yes</t>
  </si>
  <si>
    <t>ENST00000331491.1:c.370G&gt;T</t>
  </si>
  <si>
    <t>DLBCL-RICOVER_274</t>
  </si>
  <si>
    <t>MutationAssessor: Error;SIFT: impact: tolerated_low_confidence, score: 0.08;Polyphen-2: impact: benign, score: 0.021</t>
  </si>
  <si>
    <t>ENST00000331491.1:c.389G&gt;A</t>
  </si>
  <si>
    <t>MSS Mixed Solid Tumors (Broad/Dana-Farber, Nat Genet 2018)</t>
  </si>
  <si>
    <t>CR9306_T</t>
  </si>
  <si>
    <t>G133R</t>
  </si>
  <si>
    <t>MutationAssessor: Error;SIFT: impact: deleterious_low_confidence, score: 0.01;Polyphen-2: impact: benign, score: 0.23</t>
  </si>
  <si>
    <t>ENST00000331491.1:c.397G&gt;A</t>
  </si>
  <si>
    <t>TCGA-EO-A22U-01</t>
  </si>
  <si>
    <t>ENST00000359303.2:c.22G&gt;A</t>
  </si>
  <si>
    <t>Urothelial Carcinoma (Cornell/Trento, Nat Gen 2016)</t>
  </si>
  <si>
    <t>WCM407_1</t>
  </si>
  <si>
    <t>THE CARYL AND ISRAEL ENGLANDER INSTITUTE FOR PRECISION MEDICINE</t>
  </si>
  <si>
    <t>ENST00000359303.2:c.38G&gt;A</t>
  </si>
  <si>
    <t>WCM407_2</t>
  </si>
  <si>
    <t>TCGA-E6-A2P9-01</t>
  </si>
  <si>
    <t>ENST00000359303.2:c.80G&gt;A</t>
  </si>
  <si>
    <t>TCGA-DF-A2KU-01</t>
  </si>
  <si>
    <t>ENST00000359303.2:c.116C&gt;A</t>
  </si>
  <si>
    <t>Thymoma (TCGA, PanCancer Atlas)</t>
  </si>
  <si>
    <t>TCGA-5U-AB0D-01</t>
  </si>
  <si>
    <t>ENST00000359303.2:c.139G&gt;A</t>
  </si>
  <si>
    <t>TCGA-A5-A2K5-01</t>
  </si>
  <si>
    <t>ENST00000359303.2:c.161G&gt;A</t>
  </si>
  <si>
    <t>L61M</t>
  </si>
  <si>
    <t>ENST00000359303.2:c.181C&gt;A</t>
  </si>
  <si>
    <t>TCGA-A5-A2K3-01</t>
  </si>
  <si>
    <t>ENST00000359303.2:c.226G&gt;A</t>
  </si>
  <si>
    <t>Pancreatic Adenocarcinoma (TCGA, PanCancer Atlas)</t>
  </si>
  <si>
    <t>ENST00000359303.2:c.244G&gt;A</t>
  </si>
  <si>
    <t>PRAD-01115265-Tumor-SM-6WZFB</t>
  </si>
  <si>
    <t>amp</t>
  </si>
  <si>
    <t>ENST00000359303.2:c.263C&gt;T</t>
  </si>
  <si>
    <t>TCGA-EY-A548-01</t>
  </si>
  <si>
    <t>ENST00000359303.2:c.287C&gt;T</t>
  </si>
  <si>
    <t>TCGA-A5-A1OF-01</t>
  </si>
  <si>
    <t>Uterine Mixed Endometrial Carcinoma</t>
  </si>
  <si>
    <t>ENST00000359303.2:c.292G&gt;A</t>
  </si>
  <si>
    <t>DLBCL-RICOVER_269</t>
  </si>
  <si>
    <t>A99P</t>
  </si>
  <si>
    <t>ENST00000359303.2:c.295G&gt;C</t>
  </si>
  <si>
    <t>ENST00000359303.2:c.310C&gt;A</t>
  </si>
  <si>
    <t>HNSCC-323-Tumor-SM-CK9WS</t>
  </si>
  <si>
    <t>ENST00000359303.2:c.319G&gt;T</t>
  </si>
  <si>
    <t>Head and Neck Squamous Cell Carcinoma (TCGA, PanCancer Atlas)</t>
  </si>
  <si>
    <t>TCGA-CN-6010-01</t>
  </si>
  <si>
    <t>ENST00000359303.2:c.369G&gt;T</t>
  </si>
  <si>
    <t>SD2051_T</t>
  </si>
  <si>
    <t>ENST00000359303.2:c.379C&gt;G</t>
  </si>
  <si>
    <t>ENST00000359303.2:c.400G&gt;A</t>
  </si>
  <si>
    <t>MutationAssessor: Error;SIFT: impact: deleterious_low_confidence, score: 0.02;Polyphen-2: impact: benign, score: 0.01</t>
  </si>
  <si>
    <t>ENST00000328488.2:c.41G&gt;A</t>
  </si>
  <si>
    <t>TCGA-B5-A0JU-01</t>
  </si>
  <si>
    <t>MutationAssessor: Error;SIFT: impact: deleterious_low_confidence, score: 0;Polyphen-2: impact: possibly_damaging, score: 0.835</t>
  </si>
  <si>
    <t>ENST00000328488.2:c.52C&gt;T</t>
  </si>
  <si>
    <t>Ovarian Serous Cystadenocarcinoma (TCGA, PanCancer Atlas)</t>
  </si>
  <si>
    <t>TCGA-04-1348-01</t>
  </si>
  <si>
    <t>MutationAssessor: Error;SIFT: impact: deleterious_low_confidence, score: 0;Polyphen-2: impact: benign, score: 0.124</t>
  </si>
  <si>
    <t>ENST00000328488.2:c.134G&gt;A</t>
  </si>
  <si>
    <t>MutationAssessor: Error;SIFT: impact: deleterious_low_confidence, score: 0.02;Polyphen-2: impact: benign, score: 0.117</t>
  </si>
  <si>
    <t>ENST00000328488.2:c.142G&gt;A</t>
  </si>
  <si>
    <t>DLBCL-RICOVER_950</t>
  </si>
  <si>
    <t>ENST00000328488.2:c.151G&gt;A</t>
  </si>
  <si>
    <t>MutationAssessor: Error;SIFT: impact: deleterious_low_confidence, score: 0;Polyphen-2: impact: probably_damaging, score: 0.962</t>
  </si>
  <si>
    <t>ENST00000328488.2:c.173C&gt;T</t>
  </si>
  <si>
    <t>TCGA-EO-A3AV-01</t>
  </si>
  <si>
    <t>K80E</t>
  </si>
  <si>
    <t>MutationAssessor: Error;SIFT: impact: deleterious_low_confidence, score: 0.03;Polyphen-2: impact: possibly_damaging, score: 0.614</t>
  </si>
  <si>
    <t>ENST00000328488.2:c.238A&gt;G</t>
  </si>
  <si>
    <t>TCGA-B5-A1MR-01</t>
  </si>
  <si>
    <t>ENST00000328488.2:c.251G&gt;A</t>
  </si>
  <si>
    <t>ENST00000328488.2:c.282G&gt;T</t>
  </si>
  <si>
    <t>Esophageal Adenocarcinoma (TCGA, PanCancer Atlas)</t>
  </si>
  <si>
    <t>TCGA-R6-A8WG-01</t>
  </si>
  <si>
    <t>ENST00000328488.2:c.316G&gt;C</t>
  </si>
  <si>
    <t>SC_9177_T</t>
  </si>
  <si>
    <t>MutationAssessor: Error;SIFT: impact: deleterious_low_confidence, score: 0;Polyphen-2: impact: probably_damaging, score: 0.97</t>
  </si>
  <si>
    <t>ENST00000328488.2:c.328C&gt;G</t>
  </si>
  <si>
    <t>LUNG-2630-Tumor-SM-CLFOY</t>
  </si>
  <si>
    <t>ENST00000328488.2:c.340C&gt;T</t>
  </si>
  <si>
    <t>Glioblastoma Multiforme (TCGA, PanCancer Atlas)</t>
  </si>
  <si>
    <t>TCGA-19-5956-01</t>
  </si>
  <si>
    <t>MutationAssessor: Error;SIFT: impact: deleterious_low_confidence, score: 0.01;Polyphen-2: impact: possibly_damaging, score: 0.624</t>
  </si>
  <si>
    <t>ENST00000328488.2:c.355A&gt;G</t>
  </si>
  <si>
    <t>DLBCL-RICOVER_325</t>
  </si>
  <si>
    <t>ENST00000328488.2:c.379C&gt;T</t>
  </si>
  <si>
    <t>DLBCL-RICOVER_720</t>
  </si>
  <si>
    <t>ENST00000328488.2:c.379C&gt;G</t>
  </si>
  <si>
    <t>MutationAssessor: Error;SIFT: impact: tolerated_low_confidence, score: 0.06;Polyphen-2: impact: benign, score: 0.148</t>
  </si>
  <si>
    <t>ENST00000328488.2:c.385C&gt;T</t>
  </si>
  <si>
    <t>ENST00000328488.2:c.389G&gt;A</t>
  </si>
  <si>
    <t>TCGA-D7-A74B-01</t>
  </si>
  <si>
    <t>Diffuse Type Stomach Adenocarcinoma</t>
  </si>
  <si>
    <t>MutationAssessor: Error;SIFT: impact: deleterious_low_confidence, score: 0.01;Polyphen-2: impact: possibly_damaging, score: 0.895</t>
  </si>
  <si>
    <t>ENST00000328488.2:c.394C&gt;G</t>
  </si>
  <si>
    <t>E134D</t>
  </si>
  <si>
    <t>MutationAssessor: Error;SIFT: impact: deleterious_low_confidence, score: 0;Polyphen-2: impact: possibly_damaging, score: 0.734</t>
  </si>
  <si>
    <t>ENST00000328488.2:c.402G&gt;C</t>
  </si>
  <si>
    <t>TCGA-AX-A1C4-01</t>
  </si>
  <si>
    <t>G14C</t>
  </si>
  <si>
    <t>ENST00000369163.2:c.40G&gt;T</t>
  </si>
  <si>
    <t>TCGA-EE-A29Q-06</t>
  </si>
  <si>
    <t>P31Q</t>
  </si>
  <si>
    <t>ENST00000369163.2:c.92C&gt;A</t>
  </si>
  <si>
    <t>TCGA-AJ-A3EK-01</t>
  </si>
  <si>
    <t>ENST00000369163.2:c.111G&gt;T</t>
  </si>
  <si>
    <t>DLBCL-LS2367</t>
  </si>
  <si>
    <t>ENST00000369163.2:c.180G&gt;C</t>
  </si>
  <si>
    <t>DLBCL-RICOVER_1013</t>
  </si>
  <si>
    <t>L61V</t>
  </si>
  <si>
    <t>ENST00000369163.2:c.181C&gt;G</t>
  </si>
  <si>
    <t>BLCA-009-Tumor-SM-CUCGJ</t>
  </si>
  <si>
    <t>ENST00000369163.2:c.222G&gt;T</t>
  </si>
  <si>
    <t>Sarcoma (TCGA, PanCancer Atlas)</t>
  </si>
  <si>
    <t>TCGA-3B-A9HO-01</t>
  </si>
  <si>
    <t>Dedifferentiated Liposarcoma</t>
  </si>
  <si>
    <t>A76G</t>
  </si>
  <si>
    <t>ENST00000369163.2:c.227C&gt;G</t>
  </si>
  <si>
    <t>TCGA-D3-A1Q3-06</t>
  </si>
  <si>
    <t>ENST00000369163.2:c.237C&gt;A</t>
  </si>
  <si>
    <t>Thyroid Carcinoma (TCGA, PanCancer Atlas)</t>
  </si>
  <si>
    <t>TCGA-4C-A93U-01</t>
  </si>
  <si>
    <t>Papillary Thyroid Cancer</t>
  </si>
  <si>
    <t>ENST00000369163.2:c.241A&gt;G</t>
  </si>
  <si>
    <t>LUAD-BS-13-X14864-Tumor-SM-9J2XQ</t>
  </si>
  <si>
    <t>ENST00000369163.2:c.265G&gt;T</t>
  </si>
  <si>
    <t>ENST00000369163.2:c.268G&gt;A</t>
  </si>
  <si>
    <t>TCGA-D3-A8GB-06</t>
  </si>
  <si>
    <t>ENST00000369163.2:c.292G&gt;A</t>
  </si>
  <si>
    <t>TCGA-59-2348-01</t>
  </si>
  <si>
    <t>ENST00000369163.2:c.337A&gt;G</t>
  </si>
  <si>
    <t>R117L</t>
  </si>
  <si>
    <t>ENST00000369163.2:c.350G&gt;T</t>
  </si>
  <si>
    <t>TCGA-EE-A2A0-06</t>
  </si>
  <si>
    <t>Glioma (MSK, 2018)</t>
  </si>
  <si>
    <t>Patient-35-T</t>
  </si>
  <si>
    <t>Glioblastoma</t>
  </si>
  <si>
    <t>MSK-IMPACT410</t>
  </si>
  <si>
    <t>ENST00000369163.2:c.370G&gt;A</t>
  </si>
  <si>
    <t>R135M</t>
  </si>
  <si>
    <t>ENST00000369163.2:c.404G&gt;T</t>
  </si>
  <si>
    <t>MutationAssessor: Error;SIFT: impact: deleterious_low_confidence, score: 0.02;Polyphen-2: impact: benign, score: 0.102</t>
  </si>
  <si>
    <t>ENST00000305910.3:c.5C&gt;T</t>
  </si>
  <si>
    <t>Patient-34-CSF-LP</t>
  </si>
  <si>
    <t>MutationAssessor: Error;SIFT: impact: deleterious_low_confidence, score: 0.01;Polyphen-2: impact: possibly_damaging, score: 0.546</t>
  </si>
  <si>
    <t>ENST00000305910.3:c.11C&gt;T</t>
  </si>
  <si>
    <t>S11T</t>
  </si>
  <si>
    <t>ENST00000305910.3:c.31T&gt;A</t>
  </si>
  <si>
    <t>ENST00000305910.3:c.53G&gt;A</t>
  </si>
  <si>
    <t>SU2C_Lung-SU2C-DFCI-LUAD-1017-Tumor-SM-AOL99</t>
  </si>
  <si>
    <t>Y42N</t>
  </si>
  <si>
    <t>MutationAssessor: Error;SIFT: impact: deleterious_low_confidence, score: 0.01;Polyphen-2: impact: benign, score: 0.062</t>
  </si>
  <si>
    <t>ENST00000305910.3:c.124T&gt;A</t>
  </si>
  <si>
    <t>ENST00000305910.3:c.161G&gt;A</t>
  </si>
  <si>
    <t>SC_9163_Tumor</t>
  </si>
  <si>
    <t>ENST00000305910.3:c.208C&gt;T</t>
  </si>
  <si>
    <t>TCGA-37-4130-01</t>
  </si>
  <si>
    <t>ENST00000305910.3:c.250C&gt;A</t>
  </si>
  <si>
    <t>TCGA-FR-A8YC-06</t>
  </si>
  <si>
    <t>ENST00000305910.3:c.263C&gt;T</t>
  </si>
  <si>
    <t>Kidney Renal Papillary Cell Carcinoma (TCGA, PanCancer Atlas)</t>
  </si>
  <si>
    <t>TCGA-IA-A83W-01</t>
  </si>
  <si>
    <t>A89E</t>
  </si>
  <si>
    <t>MutationAssessor: Error;SIFT: impact: deleterious_low_confidence, score: 0;Polyphen-2: impact: probably_damaging, score: 0.991</t>
  </si>
  <si>
    <t>ENST00000305910.3:c.266C&gt;A</t>
  </si>
  <si>
    <t>TCGA-61-1728-01</t>
  </si>
  <si>
    <t>Lung Adenocarcinoma (TCGA, PanCancer Atlas)</t>
  </si>
  <si>
    <t>TCGA-17-Z032-01</t>
  </si>
  <si>
    <t>MutationAssessor: Error;SIFT: impact: deleterious_low_confidence, score: 0;Polyphen-2: impact: possibly_damaging, score: 0.892</t>
  </si>
  <si>
    <t>ENST00000305910.3:c.277C&gt;G</t>
  </si>
  <si>
    <t>TCGA-EK-A2PG-01</t>
  </si>
  <si>
    <t>ENST00000305910.3:c.292G&gt;A</t>
  </si>
  <si>
    <t>TCGA-EO-A22X-01</t>
  </si>
  <si>
    <t>MutationAssessor: Error;SIFT: impact: deleterious_low_confidence, score: 0.02;Polyphen-2: impact: benign, score: 0.043</t>
  </si>
  <si>
    <t>ENST00000305910.3:c.361A&gt;C</t>
  </si>
  <si>
    <t>TCGA-DF-A2KN-01</t>
  </si>
  <si>
    <t>MutationAssessor: Error;SIFT: impact: deleterious_low_confidence, score: 0;Polyphen-2: impact: possibly_damaging, score: 0.489</t>
  </si>
  <si>
    <t>ENST00000305910.3:c.365C&gt;A</t>
  </si>
  <si>
    <t>TCGA-AJ-A5DV-01</t>
  </si>
  <si>
    <t>P122L</t>
  </si>
  <si>
    <t>ENST00000305910.3:c.365C&gt;T</t>
  </si>
  <si>
    <t>ENST00000305910.3:c.389G&gt;A</t>
  </si>
  <si>
    <t>TCGA-2W-A8YY-01</t>
  </si>
  <si>
    <t>TCGA-DG-A2KJ-01</t>
  </si>
  <si>
    <t>ENST00000305910.3:c.394C&gt;T</t>
  </si>
  <si>
    <t>ENST00000340398.3:c.25C&gt;T</t>
  </si>
  <si>
    <t>BLADDER-15330_CCPM_0700692-Tumor-SM-AVI11</t>
  </si>
  <si>
    <t>MutationAssessor: impact: medium, score: 2.68;SIFT: impact: deleterious_low_confidence, score: 0.02;Polyphen-2: impact: benign, score: 0.021</t>
  </si>
  <si>
    <t>ENST00000340398.3:c.49C&gt;T</t>
  </si>
  <si>
    <t>ENST00000340398.3:c.68C&gt;T</t>
  </si>
  <si>
    <t>P-0014285-T03-IM6</t>
  </si>
  <si>
    <t>Pleomorphic Carcinoma of the Lung</t>
  </si>
  <si>
    <t>ENST00000340398.3:c.76G&gt;A</t>
  </si>
  <si>
    <t>PR4092_T</t>
  </si>
  <si>
    <t>S32F</t>
  </si>
  <si>
    <t>MutationAssessor: impact: high, score: 3.625;SIFT: impact: deleterious_low_confidence, score: 0;Polyphen-2: impact: benign, score: 0.318</t>
  </si>
  <si>
    <t>ENST00000340398.3:c.95C&gt;T</t>
  </si>
  <si>
    <t>TCGA-D1-A15X-01</t>
  </si>
  <si>
    <t>ENST00000340398.3:c.97A&gt;G</t>
  </si>
  <si>
    <t>TCGA-FI-A2D0-01</t>
  </si>
  <si>
    <t>ENST00000340398.3:c.103G&gt;A</t>
  </si>
  <si>
    <t>Colorectal Adenocarcinoma (TCGA, PanCancer Atlas)</t>
  </si>
  <si>
    <t>ENST00000340398.3:c.118C&gt;T</t>
  </si>
  <si>
    <t>MEL-IPI_Pat16-Tumor-SM-53U3E</t>
  </si>
  <si>
    <t>TCGA-3A-A9IN-01</t>
  </si>
  <si>
    <t>V46M</t>
  </si>
  <si>
    <t>MutationAssessor: impact: high, score: 3.675;SIFT: impact: deleterious_low_confidence, score: 0.01;Polyphen-2: impact: benign, score: 0.04</t>
  </si>
  <si>
    <t>ENST00000340398.3:c.136G&gt;A</t>
  </si>
  <si>
    <t>TCGA-A5-A7WK-01</t>
  </si>
  <si>
    <t>ENST00000340398.3:c.175G&gt;A</t>
  </si>
  <si>
    <t>CR04885_T</t>
  </si>
  <si>
    <t>TCGA-AX-A2HA-01</t>
  </si>
  <si>
    <t>A75V</t>
  </si>
  <si>
    <t>MutationAssessor: impact: medium, score: 2.35;SIFT: impact: deleterious_low_confidence, score: 0.01;Polyphen-2: impact: benign, score: 0.165</t>
  </si>
  <si>
    <t>ENST00000340398.3:c.224C&gt;T</t>
  </si>
  <si>
    <t>TCGA-20-1685-01</t>
  </si>
  <si>
    <t>ENST00000340398.3:c.234C&gt;A</t>
  </si>
  <si>
    <t>ENST00000340398.3:c.237C&gt;A</t>
  </si>
  <si>
    <t>ENST00000340398.3:c.265G&gt;A</t>
  </si>
  <si>
    <t>TCGA-AX-A06F-01</t>
  </si>
  <si>
    <t>ENST00000340398.3:c.272C&gt;T</t>
  </si>
  <si>
    <t>TCGA-06-5416-01</t>
  </si>
  <si>
    <t>L109M</t>
  </si>
  <si>
    <t>MutationAssessor: impact: medium, score: 3.17;SIFT: impact: deleterious_low_confidence, score: 0.01;Polyphen-2: impact: probably_damaging, score: 0.99</t>
  </si>
  <si>
    <t>ENST00000340398.3:c.325C&gt;A</t>
  </si>
  <si>
    <t>Pediatric Pan-cancer (Columbia U, Genome Med 2016)</t>
  </si>
  <si>
    <t>ENST00000340398.3:c.364A&gt;G</t>
  </si>
  <si>
    <t>D123Y</t>
  </si>
  <si>
    <t>MutationAssessor: impact: high, score: 5.08;SIFT: impact: deleterious_low_confidence, score: 0;Polyphen-2: impact: probably_damaging, score: 0.963</t>
  </si>
  <si>
    <t>ENST00000340398.3:c.367G&gt;T</t>
  </si>
  <si>
    <t>R131W</t>
  </si>
  <si>
    <t>MutationAssessor: impact: high, score: 4.07;SIFT: impact: deleterious_low_confidence, score: 0.01;Polyphen-2: impact: probably_damaging, score: 0.959</t>
  </si>
  <si>
    <t>ENST00000340398.3:c.391C&gt;T</t>
  </si>
  <si>
    <t>ENST00000254810.4:c.14A&gt;T</t>
  </si>
  <si>
    <t>TCGA-QB-AA9O-06</t>
  </si>
  <si>
    <t>ENST00000254810.4:c.92C&gt;T</t>
  </si>
  <si>
    <t>MEL-IPI_Pat59-Tumor-SM-4DK2K</t>
  </si>
  <si>
    <t>MutationAssessor: Error;SIFT: impact: deleterious_low_confidence, score: 0.03;Polyphen-2: impact: benign, score: 0.009</t>
  </si>
  <si>
    <t>ENST00000254810.4:c.91C&gt;T</t>
  </si>
  <si>
    <t>H40R</t>
  </si>
  <si>
    <t>MutationAssessor: Error;SIFT: impact: tolerated_low_confidence, score: 0.05;Polyphen-2: impact: benign, score: 0.009</t>
  </si>
  <si>
    <t>ENST00000254810.4:c.119A&gt;G</t>
  </si>
  <si>
    <t>TCGA-BF-A1PU-01</t>
  </si>
  <si>
    <t>G45W</t>
  </si>
  <si>
    <t>MutationAssessor: Error;SIFT: impact: deleterious_low_confidence, score: 0;Polyphen-2: impact: benign, score: 0.013</t>
  </si>
  <si>
    <t>ENST00000254810.4:c.133G&gt;T</t>
  </si>
  <si>
    <t>T59I</t>
  </si>
  <si>
    <t>MutationAssessor: Error;SIFT: impact: deleterious_low_confidence, score: 0.01;Polyphen-2: impact: possibly_damaging, score: 0.792</t>
  </si>
  <si>
    <t>ENST00000254810.4:c.176C&gt;T</t>
  </si>
  <si>
    <t>TCGA-Z2-A8RT-06</t>
  </si>
  <si>
    <t>R64W</t>
  </si>
  <si>
    <t>MutationAssessor: Error;SIFT: impact: deleterious_low_confidence, score: 0.02;Polyphen-2: impact: possibly_damaging, score: 0.712</t>
  </si>
  <si>
    <t>ENST00000254810.4:c.190C&gt;T</t>
  </si>
  <si>
    <t>MutationAssessor: Error;SIFT: impact: deleterious_low_confidence, score: 0.01;Polyphen-2: impact: benign, score: 0.111</t>
  </si>
  <si>
    <t>ENST00000254810.4:c.200C&gt;T</t>
  </si>
  <si>
    <t>TCGA-D1-A2G0-01</t>
  </si>
  <si>
    <t>MutationAssessor: Error;SIFT: impact: deleterious_low_confidence, score: 0.02;Polyphen-2: impact: benign, score: 0.047</t>
  </si>
  <si>
    <t>ENST00000254810.4:c.199C&gt;T</t>
  </si>
  <si>
    <t>TCGA-EE-A29W-06</t>
  </si>
  <si>
    <t>R73M</t>
  </si>
  <si>
    <t>MutationAssessor: Error;SIFT: impact: deleterious_low_confidence, score: 0;Polyphen-2: impact: benign, score: 0.273</t>
  </si>
  <si>
    <t>ENST00000254810.4:c.218G&gt;T</t>
  </si>
  <si>
    <t>TCGA-VS-A9UD-01</t>
  </si>
  <si>
    <t>ENST00000254810.4:c.292G&gt;A</t>
  </si>
  <si>
    <t>The Metastatic Breast Cancer Project (Provisional, October 2018)</t>
  </si>
  <si>
    <t>MBC-MBCProject_mMhdcrh5-Tumor-SM-GQ9YG</t>
  </si>
  <si>
    <t>ENST00000254810.4:c.344C&gt;G</t>
  </si>
  <si>
    <t>R117K</t>
  </si>
  <si>
    <t>MutationAssessor: Error;SIFT: impact: deleterious_low_confidence, score: 0.01;Polyphen-2: impact: benign, score: 0.26</t>
  </si>
  <si>
    <t>ENST00000254810.4:c.350G&gt;A</t>
  </si>
  <si>
    <t>Patient-40-CSF</t>
  </si>
  <si>
    <t>ENST00000366815.3:c.83A&gt;T</t>
  </si>
  <si>
    <t>Patient-16-T</t>
  </si>
  <si>
    <t>ENST00000366815.3:c.103G&gt;A</t>
  </si>
  <si>
    <t>Patient-23-CSF</t>
  </si>
  <si>
    <t>ENST00000366815.3:c.104G&gt;T</t>
  </si>
  <si>
    <t>Patient-23-T</t>
  </si>
  <si>
    <t>TCGA-12-0773-01</t>
  </si>
  <si>
    <t>TCGA-19-1388-01</t>
  </si>
  <si>
    <t>ENST00000366815.3:c.111G&gt;T</t>
  </si>
  <si>
    <t>TCGA-EY-A1GD-01</t>
  </si>
  <si>
    <t>TCGA-E9-A1R3-01</t>
  </si>
  <si>
    <t>MutationAssessor: impact: medium, score: 2.66;SIFT: impact: tolerated_low_confidence, score: 0.06;Polyphen-2: impact: benign, score: 0</t>
  </si>
  <si>
    <t>ENST00000366815.3:c.7C&gt;G</t>
  </si>
  <si>
    <t>MEL-IPI_Pat151-Tumor-SM-7A15A</t>
  </si>
  <si>
    <t>MutationAssessor: impact: low, score: 1.81;SIFT: impact: tolerated_low_confidence, score: 0.08;Polyphen-2: impact: benign, score: 0</t>
  </si>
  <si>
    <t>ENST00000366815.3:c.76G&gt;A</t>
  </si>
  <si>
    <t>PRAD-01115284-Tumor-SM-6WZF6</t>
  </si>
  <si>
    <t>ENST00000366815.3:c.83A&gt;G</t>
  </si>
  <si>
    <t>TCGA-B5-A3FA-01</t>
  </si>
  <si>
    <t>MutationAssessor: impact: medium, score: 2.47;SIFT: impact: deleterious_low_confidence, score: 0.03;Polyphen-2: impact: benign, score: 0.003</t>
  </si>
  <si>
    <t>ENST00000366815.3:c.91C&gt;T</t>
  </si>
  <si>
    <t>MutationAssessor: impact: medium, score: 2.685;SIFT: impact: deleterious_low_confidence, score: 0.04;Polyphen-2: impact: benign, score: 0.003</t>
  </si>
  <si>
    <t>ENST00000366815.3:c.190C&gt;T</t>
  </si>
  <si>
    <t>MutationAssessor: impact: medium, score: 2.77;SIFT: impact: deleterious_low_confidence, score: 0.01;Polyphen-2: impact: benign, score: 0.086</t>
  </si>
  <si>
    <t>ENST00000366815.3:c.206A&gt;G</t>
  </si>
  <si>
    <t>TCGA-A2-A25A-01</t>
  </si>
  <si>
    <t>G103C</t>
  </si>
  <si>
    <t>MutationAssessor: impact: high, score: 3.685;SIFT: impact: deleterious_low_confidence, score: 0.01;Polyphen-2: impact: probably_damaging, score: 0.949</t>
  </si>
  <si>
    <t>ENST00000366815.3:c.307G&gt;T</t>
  </si>
  <si>
    <t>Glioblastoma multiforme</t>
  </si>
  <si>
    <t>ENST00000366815.3:c.344C&gt;G</t>
  </si>
  <si>
    <t>Glioma</t>
  </si>
  <si>
    <t>TCGA-VQ-A8PP-01</t>
  </si>
  <si>
    <t>MutationAssessor: impact: medium, score: 2.97;SIFT: impact: tolerated_low_confidence, score: 0.05;Polyphen-2: impact: benign, score: 0.009</t>
  </si>
  <si>
    <t>ENST00000366815.3:c.350G&gt;A</t>
  </si>
  <si>
    <t>TCGA-AJ-A3EL-01</t>
  </si>
  <si>
    <t>MutationAssessor: impact: medium, score: 2.71;SIFT: impact: tolerated_low_confidence, score: 0.09;Polyphen-2: impact: benign, score: 0.001</t>
  </si>
  <si>
    <t>ENST00000366815.3:c.385C&gt;T</t>
  </si>
  <si>
    <t>TCGA-EO-A3AY-01</t>
  </si>
  <si>
    <t>MutationAssessor: impact: medium, score: 2.57;SIFT: impact: tolerated_low_confidence, score: 0.08;Polyphen-2: impact: benign, score: 0.006</t>
  </si>
  <si>
    <t>ENST00000366815.3:c.386G&gt;A</t>
  </si>
  <si>
    <t>ENST00000366815.3:c.389G&gt;A</t>
  </si>
  <si>
    <t>Acute Myeloid Leukemia (TCGA, PanCancer Atlas)</t>
  </si>
  <si>
    <t>ENST00000356476.2:c.83A&gt;T</t>
  </si>
  <si>
    <t>TCGA-VQ-A91K-01</t>
  </si>
  <si>
    <t>P31T</t>
  </si>
  <si>
    <t>ENST00000446824.2:c.91C&gt;A</t>
  </si>
  <si>
    <t>ENST00000446824.2:c.100G&gt;A</t>
  </si>
  <si>
    <t>V47A</t>
  </si>
  <si>
    <t>ENST00000446824.2:c.140T&gt;C</t>
  </si>
  <si>
    <t>Diffuse Large B-Cell Lymphoma (TCGA, PanCancer Atlas)</t>
  </si>
  <si>
    <t>TCGA-FA-8693-01</t>
  </si>
  <si>
    <t>ENST00000446824.2:c.184C&gt;G</t>
  </si>
  <si>
    <t>The Angiosarcoma Project - Count Me In (Provisional, September 2018)</t>
  </si>
  <si>
    <t>Angio-ASCProject_blh1uyhK-Tumor-SM-DADU5</t>
  </si>
  <si>
    <t>ENST00000446824.2:c.217C&gt;T</t>
  </si>
  <si>
    <t>TCGA-16-1460-01</t>
  </si>
  <si>
    <t>R73L</t>
  </si>
  <si>
    <t>ENST00000446824.2:c.218G&gt;T</t>
  </si>
  <si>
    <t>WCM386_1</t>
  </si>
  <si>
    <t>ENST00000446824.2:c.233A&gt;T</t>
  </si>
  <si>
    <t>TCGA-A2-A0EQ-01</t>
  </si>
  <si>
    <t>ENST00000446824.2:c.316G&gt;A</t>
  </si>
  <si>
    <t>TCGA-AX-A2HD-01</t>
  </si>
  <si>
    <t>ENST00000446824.2:c.323C&gt;T</t>
  </si>
  <si>
    <t>DLBCL-LS3271</t>
  </si>
  <si>
    <t>WCM175_1</t>
  </si>
  <si>
    <t>ENST00000446824.2:c.350G&gt;C</t>
  </si>
  <si>
    <t>TCGA-AX-A1CE-01</t>
  </si>
  <si>
    <t>ENST00000360408.1:c.5C&gt;T</t>
  </si>
  <si>
    <t>TCGA-AX-A1C5-01</t>
  </si>
  <si>
    <t>ENST00000360408.1:c.50C&gt;T</t>
  </si>
  <si>
    <t>ENST00000360408.1:c.148C&gt;T</t>
  </si>
  <si>
    <t>TCGA-EW-A1IW-01</t>
  </si>
  <si>
    <t>MutationAssessor: impact: medium, score: 2.72;SIFT: impact: deleterious_low_confidence, score: 0.02;Polyphen-2: impact: benign, score: 0.007</t>
  </si>
  <si>
    <t>ENST00000360408.1:c.149G&gt;A</t>
  </si>
  <si>
    <t>TCGA-D3-A3C7-06</t>
  </si>
  <si>
    <t>ENST00000360408.1:c.157C&gt;A</t>
  </si>
  <si>
    <t>MBC-MBCProject_QJFdf8hQ-Tumor-SM-GQCJY</t>
  </si>
  <si>
    <t>E60V</t>
  </si>
  <si>
    <t>MutationAssessor: impact: high, score: 3.865;SIFT: impact: deleterious_low_confidence, score: 0;Polyphen-2: impact: benign, score: 0.338</t>
  </si>
  <si>
    <t>ENST00000360408.1:c.179A&gt;T</t>
  </si>
  <si>
    <t>SC_9137_Tumor</t>
  </si>
  <si>
    <t>ENST00000360408.1:c.191G&gt;A</t>
  </si>
  <si>
    <t>DLBCL-RICOVER_910</t>
  </si>
  <si>
    <t>MutationAssessor: impact: high, score: 3.68;SIFT: impact: deleterious_low_confidence, score: 0.01;Polyphen-2: impact: probably_damaging, score: 0.967</t>
  </si>
  <si>
    <t>ENST00000360408.1:c.200C&gt;T</t>
  </si>
  <si>
    <t>A76D</t>
  </si>
  <si>
    <t>MutationAssessor: impact: high, score: 4.635;SIFT: impact: deleterious_low_confidence, score: 0;Polyphen-2: impact: probably_damaging, score: 0.996</t>
  </si>
  <si>
    <t>ENST00000360408.1:c.227C&gt;A</t>
  </si>
  <si>
    <t>F85Y</t>
  </si>
  <si>
    <t>MutationAssessor: impact: high, score: 3.53;SIFT: impact: deleterious_low_confidence, score: 0.01;Polyphen-2: impact: probably_damaging, score: 1</t>
  </si>
  <si>
    <t>ENST00000360408.1:c.254T&gt;A</t>
  </si>
  <si>
    <t>ENST00000360408.1:c.275C&gt;T</t>
  </si>
  <si>
    <t>TCGA-VS-A9UR-01</t>
  </si>
  <si>
    <t>Mucinous Carcinoma</t>
  </si>
  <si>
    <t>MutationAssessor: impact: medium, score: 3.235;SIFT: impact: deleterious_low_confidence, score: 0;Polyphen-2: impact: possibly_damaging, score: 0.65</t>
  </si>
  <si>
    <t>ENST00000360408.1:c.283G&gt;A</t>
  </si>
  <si>
    <t>BLCA-003-Tumor-SM-CUCGC</t>
  </si>
  <si>
    <t>MutationAssessor: impact: low, score: 1.15;SIFT: impact: tolerated_low_confidence, score: 0.06;Polyphen-2: impact: benign, score: 0.217</t>
  </si>
  <si>
    <t>ENST00000360408.1:c.290G&gt;A</t>
  </si>
  <si>
    <t>TCGA-D3-A2J6-06</t>
  </si>
  <si>
    <t>G103W</t>
  </si>
  <si>
    <t>MutationAssessor: impact: high, score: 4.43;SIFT: impact: deleterious_low_confidence, score: 0;Polyphen-2: impact: probably_damaging, score: 0.996</t>
  </si>
  <si>
    <t>ENST00000360408.1:c.307G&gt;T</t>
  </si>
  <si>
    <t>ENST00000360408.1:c.349C&gt;T</t>
  </si>
  <si>
    <t>ENST00000360408.1:c.350G&gt;A</t>
  </si>
  <si>
    <t>P-0018814-T01-IM6</t>
  </si>
  <si>
    <t>MutationAssessor: impact: high, score: 4.7;SIFT: impact: deleterious_low_confidence, score: 0;Polyphen-2: impact: probably_damaging, score: 0.961</t>
  </si>
  <si>
    <t>ENST00000360408.1:c.395G&gt;C</t>
  </si>
  <si>
    <t>MSK_LX631</t>
  </si>
  <si>
    <t>MutationAssessor: impact: medium, score: 1.995;SIFT: impact: deleterious_low_confidence, score: 0;Polyphen-2: impact: benign, score: 0.018</t>
  </si>
  <si>
    <t>ENST00000360408.1:c.405G&gt;T</t>
  </si>
  <si>
    <t>TCGA-B5-A3FC-01</t>
  </si>
  <si>
    <t>ENST00000360408.1:c.407C&gt;T</t>
  </si>
  <si>
    <t>Patient-33-CSF</t>
  </si>
  <si>
    <t>ENST00000356476.2:c.41G&gt;A</t>
  </si>
  <si>
    <t>Patient-33-T</t>
  </si>
  <si>
    <t>TCGA-VQ-A94O-01</t>
  </si>
  <si>
    <t>ENST00000356476.2:c.80G&gt;C</t>
  </si>
  <si>
    <t>TCGA-AJ-A23M-01</t>
  </si>
  <si>
    <t>TCGA-D8-A27W-01</t>
  </si>
  <si>
    <t>Breast Invasive Mixed Mucinous Carcinoma</t>
  </si>
  <si>
    <t>DFCI_11-104_011-Tumor-SM-5PA3E</t>
  </si>
  <si>
    <t>ENST00000356476.2:c.80G&gt;A</t>
  </si>
  <si>
    <t>ENST00000356476.2:c.88G&gt;A</t>
  </si>
  <si>
    <t>ENST00000356476.2:c.103G&gt;A</t>
  </si>
  <si>
    <t>ENST00000356476.2:c.153G&gt;C</t>
  </si>
  <si>
    <t>ENST00000356476.2:c.157C&gt;T</t>
  </si>
  <si>
    <t>DLBCL-RICOVER_338</t>
  </si>
  <si>
    <t>ENST00000356476.2:c.181C&gt;G</t>
  </si>
  <si>
    <t>Patient-07-T4</t>
  </si>
  <si>
    <t>L66Q</t>
  </si>
  <si>
    <t>ENST00000356476.2:c.197T&gt;A</t>
  </si>
  <si>
    <t>Liver Hepatocellular Carcinoma (TCGA, PanCancer Atlas)</t>
  </si>
  <si>
    <t>TCGA-CC-A7IH-01</t>
  </si>
  <si>
    <t>ENST00000356476.2:c.215T&gt;G</t>
  </si>
  <si>
    <t>TCGA-AP-A1DK-01</t>
  </si>
  <si>
    <t>ENST00000356476.2:c.266C&gt;T</t>
  </si>
  <si>
    <t>Patient-34-T</t>
  </si>
  <si>
    <t>A92T</t>
  </si>
  <si>
    <t>ENST00000356476.2:c.274G&gt;A</t>
  </si>
  <si>
    <t>TCGA-73-4658-01</t>
  </si>
  <si>
    <t>ENST00000356476.2:c.290G&gt;A</t>
  </si>
  <si>
    <t>ENST00000356476.2:c.313T&gt;C</t>
  </si>
  <si>
    <t>ENST00000356476.2:c.316G&gt;A</t>
  </si>
  <si>
    <t>ENST00000356476.2:c.316G&gt;C</t>
  </si>
  <si>
    <t>TCGA-G3-A5SJ-01</t>
  </si>
  <si>
    <t>N109S</t>
  </si>
  <si>
    <t>ENST00000356476.2:c.326A&gt;G</t>
  </si>
  <si>
    <t>A112D</t>
  </si>
  <si>
    <t>ENST00000356476.2:c.335C&gt;A</t>
  </si>
  <si>
    <t>ENST00000356476.2:c.350G&gt;A</t>
  </si>
  <si>
    <t>ENST00000356476.2:c.397G&gt;A</t>
  </si>
  <si>
    <t>A2T</t>
  </si>
  <si>
    <t>ENST00000540144.1:c.4G&gt;A</t>
  </si>
  <si>
    <t>T7I</t>
  </si>
  <si>
    <t>ENST00000540144.1:c.20C&gt;T</t>
  </si>
  <si>
    <t>TCGA-30-1856-01</t>
  </si>
  <si>
    <t>ENST00000540144.1:c.26G&gt;T</t>
  </si>
  <si>
    <t>ENST00000540144.1:c.95C&gt;T</t>
  </si>
  <si>
    <t>MEL-IPI_Pat138-Tumor-SM-7A155</t>
  </si>
  <si>
    <t>ENST00000540144.1:c.130C&gt;T</t>
  </si>
  <si>
    <t>TCGA-DX-AB3B-01</t>
  </si>
  <si>
    <t>Synovial Sarcoma</t>
  </si>
  <si>
    <t>ENST00000540144.1:c.160C&gt;T</t>
  </si>
  <si>
    <t>TCGA-EE-A3AA-06</t>
  </si>
  <si>
    <t>Q56K</t>
  </si>
  <si>
    <t>ENST00000540144.1:c.166C&gt;A</t>
  </si>
  <si>
    <t>ENST00000540144.1:c.180G&gt;C</t>
  </si>
  <si>
    <t>ENST00000540144.1:c.232G&gt;A</t>
  </si>
  <si>
    <t>ENST00000540144.1:c.240A&gt;C</t>
  </si>
  <si>
    <t>ENST00000540144.1:c.244G&gt;A</t>
  </si>
  <si>
    <t>ENST00000540144.1:c.260G&gt;A</t>
  </si>
  <si>
    <t>ENST00000540144.1:c.269T&gt;C</t>
  </si>
  <si>
    <t>TCGA-LN-A4A8-01</t>
  </si>
  <si>
    <t>ENST00000540144.1:c.292G&gt;A</t>
  </si>
  <si>
    <t>Upper Tract Urothelial Carcinoma (Cornell/Baylor/MDACC, Nat Comm 2019)</t>
  </si>
  <si>
    <t>WCM-UTUC-21</t>
  </si>
  <si>
    <t>WCM</t>
  </si>
  <si>
    <t>TCGA-W3-A828-06</t>
  </si>
  <si>
    <t>ENST00000540144.1:c.310C&gt;T</t>
  </si>
  <si>
    <t>HNSCC-287-Tumor-SM-AXGEI</t>
  </si>
  <si>
    <t>ENST00000540144.1:c.316G&gt;A</t>
  </si>
  <si>
    <t>ENST00000540144.1:c.328C&gt;G</t>
  </si>
  <si>
    <t>C111R</t>
  </si>
  <si>
    <t>ENST00000540144.1:c.331T&gt;C</t>
  </si>
  <si>
    <t>MEL-IPI_Pat24-Tumor-SM-4DK1K</t>
  </si>
  <si>
    <t>ENST00000540144.1:c.334G&gt;A</t>
  </si>
  <si>
    <t>TCGA-GN-A8LK-06</t>
  </si>
  <si>
    <t>ENST00000540144.1:c.365C&gt;T</t>
  </si>
  <si>
    <t>TCGA-85-7697-01</t>
  </si>
  <si>
    <t>ENST00000540144.1:c.364C&gt;A</t>
  </si>
  <si>
    <t>ENST00000540144.1:c.395G&gt;A</t>
  </si>
  <si>
    <t>NR4045_T</t>
  </si>
  <si>
    <t>ENST00000540144.1:c.400G&gt;A</t>
  </si>
  <si>
    <t>ENST00000540144.1:c.406G&gt;A</t>
  </si>
  <si>
    <t>Patient-34-CSF-VP</t>
  </si>
  <si>
    <t>MEL-IPI_Pat03-Tumor-SM-4DJZY</t>
  </si>
  <si>
    <t>ENST00000244661.2:c.5C&gt;G</t>
  </si>
  <si>
    <t>TCGA-FR-A7U9-06</t>
  </si>
  <si>
    <t>MutationAssessor: Error;SIFT: impact: deleterious_low_confidence, score: 0.02;Polyphen-2: impact: benign, score: 0.045</t>
  </si>
  <si>
    <t>ENST00000244661.2:c.49C&gt;T</t>
  </si>
  <si>
    <t>ENST00000244661.2:c.64G&gt;A</t>
  </si>
  <si>
    <t>ENST00000244661.2:c.65C&gt;T</t>
  </si>
  <si>
    <t>TCGA-DX-A1KW-01</t>
  </si>
  <si>
    <t>MutationAssessor: Error;SIFT: impact: deleterious_low_confidence, score: 0.01;Polyphen-2: impact: possibly_damaging, score: 0.522</t>
  </si>
  <si>
    <t>ENST00000244661.2:c.80G&gt;C</t>
  </si>
  <si>
    <t>P-0016781-T01-IM6</t>
  </si>
  <si>
    <t>R27S</t>
  </si>
  <si>
    <t>MutationAssessor: Error;SIFT: impact: deleterious_low_confidence, score: 0;Polyphen-2: impact: benign, score: 0.019</t>
  </si>
  <si>
    <t>ENST00000244661.2:c.79C&gt;A</t>
  </si>
  <si>
    <t>MSK_LX535</t>
  </si>
  <si>
    <t>MutationAssessor: Error;SIFT: impact: deleterious_low_confidence, score: 0.01;Polyphen-2: impact: benign, score: 0.028</t>
  </si>
  <si>
    <t>ENST00000244661.2:c.103G&gt;A</t>
  </si>
  <si>
    <t>MEL-IPI_Pat85-Tumor-SM-53U2Y</t>
  </si>
  <si>
    <t>ENST00000244661.2:c.128G&gt;C</t>
  </si>
  <si>
    <t>ENST00000244661.2:c.130C&gt;T</t>
  </si>
  <si>
    <t>TCGA-BH-A1F8-01</t>
  </si>
  <si>
    <t>ENST00000244661.2:c.151G&gt;C</t>
  </si>
  <si>
    <t>BLCA-011-Tumor-SM-CUCGL</t>
  </si>
  <si>
    <t>MutationAssessor: Error;SIFT: impact: tolerated_low_confidence, score: 0.06;Polyphen-2: impact: benign, score: 0.017</t>
  </si>
  <si>
    <t>ENST00000244661.2:c.180G&gt;C</t>
  </si>
  <si>
    <t>MutationAssessor: Error;SIFT: impact: deleterious_low_confidence, score: 0.01;Polyphen-2: impact: probably_damaging, score: 0.967</t>
  </si>
  <si>
    <t>ENST00000244661.2:c.200C&gt;T</t>
  </si>
  <si>
    <t>TCGA-77-7141-01</t>
  </si>
  <si>
    <t>SU2C_Lung-SU2C-DFCI-LUAD-1005-Tumor-SM-AOL52</t>
  </si>
  <si>
    <t>ENST00000244661.2:c.218G&gt;C</t>
  </si>
  <si>
    <t>TCGA-LL-A73Y-01</t>
  </si>
  <si>
    <t>ENST00000244661.2:c.220G&gt;C</t>
  </si>
  <si>
    <t>WCM325_1</t>
  </si>
  <si>
    <t>ENST00000244661.2:c.283G&gt;A</t>
  </si>
  <si>
    <t>WCM325_2</t>
  </si>
  <si>
    <t>MO_1162-Tumor</t>
  </si>
  <si>
    <t>ENST00000244661.2:c.283G&gt;C</t>
  </si>
  <si>
    <t>MBC-MBCProject_W4FBsLSx-Tumor-SM-GQ9QW</t>
  </si>
  <si>
    <t>TCGA-A7-A26H-01</t>
  </si>
  <si>
    <t>ENST00000244661.2:c.292G&gt;A</t>
  </si>
  <si>
    <t>Plasma Cell Myeloma</t>
  </si>
  <si>
    <t>V102E</t>
  </si>
  <si>
    <t>ENST00000244661.2:c.305T&gt;A</t>
  </si>
  <si>
    <t>ENST00000244661.2:c.316G&gt;A</t>
  </si>
  <si>
    <t>TCGA-D1-A1O7-01</t>
  </si>
  <si>
    <t>ENST00000244661.2:c.316G&gt;C</t>
  </si>
  <si>
    <t>WCM088_1</t>
  </si>
  <si>
    <t>WCM088_2</t>
  </si>
  <si>
    <t>WCM088_3</t>
  </si>
  <si>
    <t>WCM-UTUC-0885</t>
  </si>
  <si>
    <t>TCGA-3C-AALI-01</t>
  </si>
  <si>
    <t>ENST00000244661.2:c.319G&gt;A</t>
  </si>
  <si>
    <t>ENST00000244661.2:c.319G&gt;T</t>
  </si>
  <si>
    <t>TCGA-DS-A0VM-01</t>
  </si>
  <si>
    <t>ENST00000244661.2:c.350G&gt;C</t>
  </si>
  <si>
    <t>DLBCL-RICOVER_1032</t>
  </si>
  <si>
    <t>M121T</t>
  </si>
  <si>
    <t>MutationAssessor: Error;SIFT: impact: deleterious_low_confidence, score: 0.02;Polyphen-2: impact: benign, score: 0.055</t>
  </si>
  <si>
    <t>ENST00000244661.2:c.362T&gt;C</t>
  </si>
  <si>
    <t>TCGA-17-Z026-01</t>
  </si>
  <si>
    <t>ENST00000244661.2:c.370G&gt;A</t>
  </si>
  <si>
    <t>H3 paralog missense mutation summary</t>
  </si>
  <si>
    <t>Average # mutations:</t>
  </si>
  <si>
    <t>total patients with an H3 mutations</t>
  </si>
  <si>
    <t>Canonical histones at HIST1 cluster</t>
  </si>
  <si>
    <t>H3.1</t>
  </si>
  <si>
    <t>H3.3A</t>
  </si>
  <si>
    <t>H3.3B</t>
  </si>
  <si>
    <t>Std deviation:</t>
  </si>
  <si>
    <t>aa position</t>
  </si>
  <si>
    <t>H3A</t>
  </si>
  <si>
    <t>H3B</t>
  </si>
  <si>
    <t>H3C</t>
  </si>
  <si>
    <t>H3D</t>
  </si>
  <si>
    <t>H3E</t>
  </si>
  <si>
    <t>H3F</t>
  </si>
  <si>
    <t>H3G</t>
  </si>
  <si>
    <t>H3H</t>
  </si>
  <si>
    <t>H3I</t>
  </si>
  <si>
    <t>H3J</t>
  </si>
  <si>
    <t>HIST2H3D</t>
  </si>
  <si>
    <t>HIST3H3</t>
  </si>
  <si>
    <t>H3F3</t>
  </si>
  <si>
    <t>H3F3B</t>
  </si>
  <si>
    <t>H3F3C</t>
  </si>
  <si>
    <t>total patients with mutation</t>
  </si>
  <si>
    <t>AA Positions</t>
  </si>
  <si>
    <t>Z score</t>
  </si>
  <si>
    <t>dbSNP search for H3 SNPs that occur at R26, K36, E73, E97, E105, E131</t>
  </si>
  <si>
    <t>Date of search: 5/25/2019</t>
  </si>
  <si>
    <t>https://www.ncbi.nlm.nih.gov/variation/view/?q=HIST1H3</t>
  </si>
  <si>
    <t>search for HIST1H3A/B/C/D/E/F/G/H/I/J, HIST2H3D, HIST3H3</t>
  </si>
  <si>
    <t>AA Position</t>
  </si>
  <si>
    <t>Cumulative frequency in dbSNP</t>
  </si>
  <si>
    <t>Average Frequency</t>
  </si>
  <si>
    <t>R131</t>
  </si>
  <si>
    <t>Mutant</t>
  </si>
  <si>
    <t>Variant ID</t>
  </si>
  <si>
    <t>location (GRCh38.p12)</t>
  </si>
  <si>
    <t>Paralog</t>
  </si>
  <si>
    <t>Base change</t>
  </si>
  <si>
    <t>AA change</t>
  </si>
  <si>
    <t>Link to dbSNP reference report</t>
  </si>
  <si>
    <t>frequency (TOPMED)</t>
  </si>
  <si>
    <t>Frequency (GnomAD)</t>
  </si>
  <si>
    <t>Frequency (ExAC)</t>
  </si>
  <si>
    <t>rs1052512820</t>
  </si>
  <si>
    <t xml:space="preserve">chr1:228425008 </t>
  </si>
  <si>
    <t xml:space="preserve">NM_003493.2:c.318G&gt;T   E [GAG] &gt; D [GAT] </t>
  </si>
  <si>
    <t>NP_003484.1:p.Glu106Asp</t>
  </si>
  <si>
    <t>https://www.ncbi.nlm.nih.gov/snp/rs1052512820</t>
  </si>
  <si>
    <t>E105G</t>
  </si>
  <si>
    <t>rs868727723</t>
  </si>
  <si>
    <t xml:space="preserve">chr1:228425009 </t>
  </si>
  <si>
    <t xml:space="preserve">NM_003493.2:c.317A&gt;G   E [GAG] &gt; G [GGG] </t>
  </si>
  <si>
    <t xml:space="preserve">NP_003484.1:p.Glu106Gly </t>
  </si>
  <si>
    <t>https://www.ncbi.nlm.nih.gov/snp/rs868727723</t>
  </si>
  <si>
    <t>E105K</t>
  </si>
  <si>
    <t>rs1415297418</t>
  </si>
  <si>
    <t xml:space="preserve">chr6:27890477 </t>
  </si>
  <si>
    <t>HIST1H3J</t>
  </si>
  <si>
    <t xml:space="preserve">NM_003535.2:c.316G&gt;A   E [GAA] &gt; K [AAA] </t>
  </si>
  <si>
    <t>NP_003526.1:p.Glu106Lys</t>
  </si>
  <si>
    <t>https://www.ncbi.nlm.nih.gov/snp/rs1415297418</t>
  </si>
  <si>
    <t>E105Q</t>
  </si>
  <si>
    <t>rs781845279</t>
  </si>
  <si>
    <t xml:space="preserve">chr1:149813366 </t>
  </si>
  <si>
    <t xml:space="preserve">NM_001123375.2:c.316G&gt;C   E [GAA] &gt; Q [CAA]  </t>
  </si>
  <si>
    <t>NP_001116847.1:p.Glu106Gln</t>
  </si>
  <si>
    <t>https://www.ncbi.nlm.nih.gov/snp/rs781845279</t>
  </si>
  <si>
    <t>E73D</t>
  </si>
  <si>
    <t>rs1371505632</t>
  </si>
  <si>
    <t xml:space="preserve">chr6:26020711 </t>
  </si>
  <si>
    <t>HIST1H3A</t>
  </si>
  <si>
    <t xml:space="preserve">NM_003529.2:c.222G&gt;T   E [GAG] &gt; D [GAT] </t>
  </si>
  <si>
    <t>NP_003520.1:p.Glu74Asp</t>
  </si>
  <si>
    <t>https://www.ncbi.nlm.nih.gov/snp/rs1371505632</t>
  </si>
  <si>
    <t>rs547970213</t>
  </si>
  <si>
    <t xml:space="preserve">chr6:26250384 </t>
  </si>
  <si>
    <t>HIST1H3F</t>
  </si>
  <si>
    <t xml:space="preserve">NM_021018.2:c.222G&gt;C   E [GAG] &gt; D [GAC] </t>
  </si>
  <si>
    <t>NP_066298.1:p.Glu74Asp</t>
  </si>
  <si>
    <t>https://www.ncbi.nlm.nih.gov/snp/rs547970213</t>
  </si>
  <si>
    <t>rs764161451</t>
  </si>
  <si>
    <t xml:space="preserve">chr6:26271163 </t>
  </si>
  <si>
    <t>HIST1H3G</t>
  </si>
  <si>
    <t xml:space="preserve">NM_003534.2:c.222A&gt;T   E [GAA] &gt; D [GAT]  </t>
  </si>
  <si>
    <t>NP_003525.1:p.Glu74Asp</t>
  </si>
  <si>
    <t>https://www.ncbi.nlm.nih.gov/snp/rs764161451</t>
  </si>
  <si>
    <t>rs1350006756</t>
  </si>
  <si>
    <t xml:space="preserve">chr6:26225374 </t>
  </si>
  <si>
    <t>HIST1H3E</t>
  </si>
  <si>
    <t xml:space="preserve">NM_003532.2:c.220G&gt;A   E [GAA] &gt; K [AAA]  </t>
  </si>
  <si>
    <t>NP_003523.1:p.Glu74Lys</t>
  </si>
  <si>
    <t>https://www.ncbi.nlm.nih.gov/snp/rs1350006756</t>
  </si>
  <si>
    <t>rs782381109</t>
  </si>
  <si>
    <t xml:space="preserve">chr1:149813462 </t>
  </si>
  <si>
    <t xml:space="preserve">NM_001123375.2:c.220G&gt;A   E [GAG] &gt; K [AAG]  </t>
  </si>
  <si>
    <t>NP_001116847.1:p.Glu74Lys</t>
  </si>
  <si>
    <t>https://www.ncbi.nlm.nih.gov/snp/rs782381109</t>
  </si>
  <si>
    <t>E97G</t>
  </si>
  <si>
    <t>rs758973961</t>
  </si>
  <si>
    <t xml:space="preserve">chr6:26250313 </t>
  </si>
  <si>
    <t xml:space="preserve">NM_021018.2:c.293A&gt;G   E [GAG] &gt; G [GGG]  </t>
  </si>
  <si>
    <t>NP_066298.1:p.Glu98Gly</t>
  </si>
  <si>
    <t>https://www.ncbi.nlm.nih.gov/snp/rs758973961</t>
  </si>
  <si>
    <t>E97Q</t>
  </si>
  <si>
    <t>rs201439742</t>
  </si>
  <si>
    <t xml:space="preserve">chr1:228425034 </t>
  </si>
  <si>
    <t xml:space="preserve">NM_003493.2:c.292G&gt;C   E [GAG] &gt; Q [CAG]  </t>
  </si>
  <si>
    <t>NP_003484.1:p.Glu98Gln</t>
  </si>
  <si>
    <t>https://www.ncbi.nlm.nih.gov/snp/rs201439742</t>
  </si>
  <si>
    <t>E97V</t>
  </si>
  <si>
    <t>rs1179543240</t>
  </si>
  <si>
    <t xml:space="preserve">chr1:228425033 </t>
  </si>
  <si>
    <t xml:space="preserve">NM_003493.2:c.293A&gt;T   E [GAG] &gt; V [GTG] </t>
  </si>
  <si>
    <t xml:space="preserve">NP_003484.1:p.Glu98Val </t>
  </si>
  <si>
    <t>https://www.ncbi.nlm.nih.gov/snp/rs1179543240</t>
  </si>
  <si>
    <t>K36Q</t>
  </si>
  <si>
    <t>rs201151997</t>
  </si>
  <si>
    <t xml:space="preserve">chr1:228425217 </t>
  </si>
  <si>
    <t xml:space="preserve">NM_003493.2:c.109A&gt;C   K [AAG] &gt; Q [CAG] </t>
  </si>
  <si>
    <t xml:space="preserve">NP_003484.1:p.Lys37Gln </t>
  </si>
  <si>
    <t>https://www.ncbi.nlm.nih.gov/snp/rs201151997</t>
  </si>
  <si>
    <t>K36R</t>
  </si>
  <si>
    <t>rs1485980644</t>
  </si>
  <si>
    <t xml:space="preserve">chr6:26250496 </t>
  </si>
  <si>
    <t xml:space="preserve">NM_021018.2:c.110A&gt;G   K [AAG] &gt; R [AGG]  </t>
  </si>
  <si>
    <t>NP_066298.1:p.Lys37Arg</t>
  </si>
  <si>
    <t>https://www.ncbi.nlm.nih.gov/snp/rs1485980644</t>
  </si>
  <si>
    <t>rs1341954172</t>
  </si>
  <si>
    <t xml:space="preserve">chr6:26271275 </t>
  </si>
  <si>
    <t xml:space="preserve">NM_003534.2:c.110A&gt;G   K [AAG] &gt; R [AGG]  </t>
  </si>
  <si>
    <t>NP_003525.1:p.Lys37Arg</t>
  </si>
  <si>
    <t>https://www.ncbi.nlm.nih.gov/snp/rs1341954172</t>
  </si>
  <si>
    <t>rs752725358</t>
  </si>
  <si>
    <t xml:space="preserve">chr1:228425216 </t>
  </si>
  <si>
    <t xml:space="preserve">NM_003493.2:c.110A&gt;G   K [AAG] &gt; R [AGG]  </t>
  </si>
  <si>
    <t>NP_003484.1:p.Lys37Arg</t>
  </si>
  <si>
    <t>https://www.ncbi.nlm.nih.gov/snp/rs752725358</t>
  </si>
  <si>
    <t>R131C</t>
  </si>
  <si>
    <t>rs1238556326</t>
  </si>
  <si>
    <t xml:space="preserve">chr6:26020883 </t>
  </si>
  <si>
    <t xml:space="preserve">NM_003529.2:c.394C&gt;T   R [CGC] &gt; C [TGC]  </t>
  </si>
  <si>
    <t>NP_003520.1:p.Arg132Cys</t>
  </si>
  <si>
    <t>https://www.ncbi.nlm.nih.gov/snp/rs1238556326</t>
  </si>
  <si>
    <t>rs1332600888</t>
  </si>
  <si>
    <t xml:space="preserve">chr6:26031667 </t>
  </si>
  <si>
    <t>HIST1H3B</t>
  </si>
  <si>
    <t xml:space="preserve">NM_003537.3:c.394C&gt;T   R [CGC] &gt; C [TGC]  </t>
  </si>
  <si>
    <t xml:space="preserve">NP_003528.1:p.Arg132Cys </t>
  </si>
  <si>
    <t>https://www.ncbi.nlm.nih.gov/snp/rs1332600888</t>
  </si>
  <si>
    <t>rs1186783518</t>
  </si>
  <si>
    <t xml:space="preserve">chr6:26225548 </t>
  </si>
  <si>
    <t xml:space="preserve">NM_003532.2:c.394C&gt;T   R [CGT] &gt; C [TGT]  </t>
  </si>
  <si>
    <t>NP_003523.1:p.Arg132Cys</t>
  </si>
  <si>
    <t>https://www.ncbi.nlm.nih.gov/snp/rs1186783518</t>
  </si>
  <si>
    <t>rs1199392510</t>
  </si>
  <si>
    <t xml:space="preserve">chr6:27890399 </t>
  </si>
  <si>
    <t xml:space="preserve">NM_003535.2:c.394C&gt;T   R [CGT] &gt; C [TGT]  </t>
  </si>
  <si>
    <t>NP_003526.1:p.Arg132Cys</t>
  </si>
  <si>
    <t>https://www.ncbi.nlm.nih.gov/snp/rs1199392510</t>
  </si>
  <si>
    <t>rs775764888</t>
  </si>
  <si>
    <t xml:space="preserve">chr1:228424932 </t>
  </si>
  <si>
    <t xml:space="preserve">NM_003493.2:c.394C&gt;T   R [CGC] &gt; C [TGC] </t>
  </si>
  <si>
    <t>NP_003484.1:p.Arg132Cys</t>
  </si>
  <si>
    <t>https://www.ncbi.nlm.nih.gov/snp/rs775764888</t>
  </si>
  <si>
    <t>R131G</t>
  </si>
  <si>
    <t>rs1053913919</t>
  </si>
  <si>
    <t xml:space="preserve">chr6:27871922 </t>
  </si>
  <si>
    <t>HIST1H3I</t>
  </si>
  <si>
    <t xml:space="preserve">NM_003533.2:c.394C&gt;G   R [CGA] &gt; G [GGA]  </t>
  </si>
  <si>
    <t>NP_003524.1:p.Arg132Gly</t>
  </si>
  <si>
    <t>https://www.ncbi.nlm.nih.gov/snp/rs1053913919</t>
  </si>
  <si>
    <t>R131H</t>
  </si>
  <si>
    <t>rs1415342243</t>
  </si>
  <si>
    <t xml:space="preserve">chr6:26225549 </t>
  </si>
  <si>
    <t xml:space="preserve">NM_003532.2:c.395G&gt;A   R [CGT] &gt; H [CAT]  </t>
  </si>
  <si>
    <t>NP_003523.1:p.Arg132His</t>
  </si>
  <si>
    <t>https://www.ncbi.nlm.nih.gov/snp/rs1415342243</t>
  </si>
  <si>
    <t>rs760090729</t>
  </si>
  <si>
    <t xml:space="preserve">chr6:27810468 </t>
  </si>
  <si>
    <t>HIST1H3H</t>
  </si>
  <si>
    <t xml:space="preserve">NM_003536.2:c.395G&gt;A   R [CGC] &gt; H [CAC]  </t>
  </si>
  <si>
    <t>NP_003527.1:p.Arg132His</t>
  </si>
  <si>
    <t>https://www.ncbi.nlm.nih.gov/snp/rs760090729</t>
  </si>
  <si>
    <t>R131L</t>
  </si>
  <si>
    <t>rs1228332830</t>
  </si>
  <si>
    <t xml:space="preserve">chr1:228424931 </t>
  </si>
  <si>
    <t xml:space="preserve">NM_003493.2:c.395G&gt;T   R [CGC] &gt; L [CTC]  </t>
  </si>
  <si>
    <t>NP_003484.1:p.Arg132Leu</t>
  </si>
  <si>
    <t>https://www.ncbi.nlm.nih.gov/snp/rs1228332830</t>
  </si>
  <si>
    <t>rs866960721</t>
  </si>
  <si>
    <t xml:space="preserve">chr6:26196856 </t>
  </si>
  <si>
    <t>HIST1H3D</t>
  </si>
  <si>
    <t xml:space="preserve">NM_003530.4:c.395G&gt;C   R [CGT] &gt; P [CCT]  </t>
  </si>
  <si>
    <t>NP_003521.2:p.Arg132Pro</t>
  </si>
  <si>
    <t>https://www.ncbi.nlm.nih.gov/snp/rs866960721</t>
  </si>
  <si>
    <t>R26C</t>
  </si>
  <si>
    <t>rs769359139</t>
  </si>
  <si>
    <t xml:space="preserve">chr6:26020568 </t>
  </si>
  <si>
    <t xml:space="preserve">NM_003529.2:c.79C&gt;T   R [CGC] &gt; C [TGC] </t>
  </si>
  <si>
    <t>NP_003520.1:p.Arg27Cys</t>
  </si>
  <si>
    <t>https://www.ncbi.nlm.nih.gov/snp/rs769359139</t>
  </si>
  <si>
    <t>rs782459540</t>
  </si>
  <si>
    <t xml:space="preserve">chr1:149813603 </t>
  </si>
  <si>
    <t xml:space="preserve">NM_001123375.2:c.79C&gt;T   R [CGC] &gt; C [TGC]  </t>
  </si>
  <si>
    <t>NP_001116847.1:p.Arg27Cys</t>
  </si>
  <si>
    <t>https://www.ncbi.nlm.nih.gov/snp/rs782459540</t>
  </si>
  <si>
    <t>R26H</t>
  </si>
  <si>
    <t>rs762270941</t>
  </si>
  <si>
    <t xml:space="preserve">chr6:26045490 </t>
  </si>
  <si>
    <t>HIST1H3C</t>
  </si>
  <si>
    <t xml:space="preserve">NM_003531.2:c.80G&gt;A   R [CGT] &gt; H [CAT] </t>
  </si>
  <si>
    <t>NP_003522.1:p.Arg27His</t>
  </si>
  <si>
    <t>https://www.ncbi.nlm.nih.gov/snp/rs762270941</t>
  </si>
  <si>
    <t>rs372738098</t>
  </si>
  <si>
    <t xml:space="preserve">chr6:26020569 </t>
  </si>
  <si>
    <t xml:space="preserve">NM_003529.2:c.80G&gt;A   R [CGC] &gt; H [CAC]  </t>
  </si>
  <si>
    <t>NP_003520.1:p.Arg27His</t>
  </si>
  <si>
    <t>https://www.ncbi.nlm.nih.gov/snp/rs372738098</t>
  </si>
  <si>
    <t>rs750781461</t>
  </si>
  <si>
    <t xml:space="preserve">chr1:228425247 </t>
  </si>
  <si>
    <t xml:space="preserve">NM_003493.2:c.79C&gt;T   R [CGC] &gt; C [TGC]  </t>
  </si>
  <si>
    <t>NP_003484.1:p.Arg27Cys</t>
  </si>
  <si>
    <t>https://www.ncbi.nlm.nih.gov/snp/rs750781461</t>
  </si>
  <si>
    <t>rs765519082</t>
  </si>
  <si>
    <t xml:space="preserve">chr1:228425246 </t>
  </si>
  <si>
    <t xml:space="preserve">NM_003493.2:c.80G&gt;C   R [CGC] &gt; P [CCC] </t>
  </si>
  <si>
    <t>NP_003484.1:p.Arg27Pro</t>
  </si>
  <si>
    <t>https://www.ncbi.nlm.nih.gov/snp/rs765519082</t>
  </si>
  <si>
    <t>H3 cluster 1 mutations</t>
  </si>
  <si>
    <t>cbioportal aa position</t>
  </si>
  <si>
    <t>Total patients with mutation in 3.3</t>
  </si>
  <si>
    <t>somatic mutation freq (%):</t>
  </si>
  <si>
    <t>Frequency in cancer</t>
  </si>
  <si>
    <t>R26*</t>
  </si>
  <si>
    <t>R26G</t>
  </si>
  <si>
    <t>R26L</t>
  </si>
  <si>
    <t>R26P</t>
  </si>
  <si>
    <t>R26Q</t>
  </si>
  <si>
    <t>R26S</t>
  </si>
  <si>
    <t>R26W</t>
  </si>
  <si>
    <t>E97*</t>
  </si>
  <si>
    <t>E97D</t>
  </si>
  <si>
    <t>E105*</t>
  </si>
  <si>
    <t>R131P</t>
  </si>
  <si>
    <t>R131S</t>
  </si>
  <si>
    <t>Variant Reads (Normal)</t>
  </si>
  <si>
    <t>Ref Reads (Normal)</t>
  </si>
  <si>
    <t>Exon</t>
  </si>
  <si>
    <t>HGVSc</t>
  </si>
  <si>
    <t>Acral Melanoma (TGEN, Genome Res 2017)</t>
  </si>
  <si>
    <t>142162-1T-32</t>
  </si>
  <si>
    <t>MutationAssessor: impact: medium, score: 1.995;SIFT: impact: tolerated, score: 0.12;Polyphen-2: impact: benign, score: 0.059</t>
  </si>
  <si>
    <t>ENST00000335756.4:c.91C&gt;T</t>
  </si>
  <si>
    <t>P-0001420-T02-IM5</t>
  </si>
  <si>
    <t>MutationAssessor: impact: low, score: 1.56;SIFT: impact: tolerated, score: 0.19;Polyphen-2: impact: benign, score: 0.005</t>
  </si>
  <si>
    <t>ENST00000335756.4:c.95C&gt;T</t>
  </si>
  <si>
    <t>TCGA-AZ-4315-01</t>
  </si>
  <si>
    <t>A35T</t>
  </si>
  <si>
    <t>MutationAssessor: impact: neutral, score: 0.455;SIFT: impact: tolerated, score: 0.71;Polyphen-2: impact: benign, score: 0</t>
  </si>
  <si>
    <t>ENST00000335756.4:c.103G&gt;A</t>
  </si>
  <si>
    <t>S36F</t>
  </si>
  <si>
    <t>MutationAssessor: impact: medium, score: 2.19;SIFT: impact: tolerated, score: 0.47;Polyphen-2: impact: possibly_damaging, score: 0.471</t>
  </si>
  <si>
    <t>ENST00000335756.4:c.107C&gt;T</t>
  </si>
  <si>
    <t>P-0011331-T01-IM5</t>
  </si>
  <si>
    <t>MutationAssessor: impact: medium, score: 2.22;SIFT: impact: tolerated, score: 0.32;Polyphen-2: impact: possibly_damaging, score: 0.79</t>
  </si>
  <si>
    <t>ENST00000335756.4:c.128G&gt;T</t>
  </si>
  <si>
    <t>MutationAssessor: impact: low, score: 1.875;SIFT: impact: tolerated, score: 0.12;Polyphen-2: impact: probably_damaging, score: 0.978</t>
  </si>
  <si>
    <t>ENST00000335756.4:c.127C&gt;T</t>
  </si>
  <si>
    <t>P-0009469-T01-IM5</t>
  </si>
  <si>
    <t>G46D</t>
  </si>
  <si>
    <t>MutationAssessor: impact: low, score: 0.895;SIFT: impact: tolerated, score: 0.13;Polyphen-2: impact: benign, score: 0.16</t>
  </si>
  <si>
    <t>ENST00000335756.4:c.137G&gt;A</t>
  </si>
  <si>
    <t>TCGA-34-5928-01</t>
  </si>
  <si>
    <t>E50D</t>
  </si>
  <si>
    <t>MutationAssessor: impact: medium, score: 2.83;SIFT: impact: deleterious, score: 0.01;Polyphen-2: impact: probably_damaging, score: 0.917</t>
  </si>
  <si>
    <t>ENST00000335756.4:c.150G&gt;C</t>
  </si>
  <si>
    <t>E50K</t>
  </si>
  <si>
    <t>MutationAssessor: impact: medium, score: 2.83;SIFT: impact: deleterious, score: 0;Polyphen-2: impact: possibly_damaging, score: 0.805</t>
  </si>
  <si>
    <t>ENST00000335756.4:c.148G&gt;A</t>
  </si>
  <si>
    <t>MEL-IPI_Pat166-Tumor-SM-7A15G</t>
  </si>
  <si>
    <t>R52Q</t>
  </si>
  <si>
    <t>MutationAssessor: impact: medium, score: 2.67;SIFT: impact: deleterious, score: 0.01;Polyphen-2: impact: benign, score: 0.151</t>
  </si>
  <si>
    <t>ENST00000335756.4:c.155G&gt;A</t>
  </si>
  <si>
    <t>T58A</t>
  </si>
  <si>
    <t>MutationAssessor: impact: medium, score: 3.315;SIFT: impact: deleterious, score: 0.01;Polyphen-2: impact: probably_damaging, score: 0.999</t>
  </si>
  <si>
    <t>ENST00000335756.4:c.172A&gt;G</t>
  </si>
  <si>
    <t>TCGA-DD-AACH-01</t>
  </si>
  <si>
    <t>I62V</t>
  </si>
  <si>
    <t>MutationAssessor: impact: medium, score: 2.56;SIFT: impact: tolerated, score: 0.06;Polyphen-2: impact: benign, score: 0.295</t>
  </si>
  <si>
    <t>ENST00000335756.4:c.184A&gt;G</t>
  </si>
  <si>
    <t>P-0004685-T02-IM5</t>
  </si>
  <si>
    <t>Chondrosarcoma</t>
  </si>
  <si>
    <t>F67L</t>
  </si>
  <si>
    <t>MutationAssessor: impact: high, score: 4.35;SIFT: impact: deleterious, score: 0.01;Polyphen-2: impact: benign, score: 0.175</t>
  </si>
  <si>
    <t>ENST00000335756.4:c.199T&gt;C</t>
  </si>
  <si>
    <t>TCGA-A6-3809-01</t>
  </si>
  <si>
    <t>S68N</t>
  </si>
  <si>
    <t>MutationAssessor: impact: medium, score: 2.455;SIFT: impact: tolerated, score: 0.05;Polyphen-2: impact: possibly_damaging, score: 0.6</t>
  </si>
  <si>
    <t>ENST00000335756.4:c.203G&gt;A</t>
  </si>
  <si>
    <t>R69C</t>
  </si>
  <si>
    <t>MutationAssessor: impact: high, score: 3.555;SIFT: impact: deleterious, score: 0.03;Polyphen-2: impact: probably_damaging, score: 0.988</t>
  </si>
  <si>
    <t>ENST00000335756.4:c.205C&gt;T</t>
  </si>
  <si>
    <t>TCGA-78-8640-01</t>
  </si>
  <si>
    <t>R69L</t>
  </si>
  <si>
    <t>MutationAssessor: impact: high, score: 3.555;SIFT: impact: tolerated, score: 0.06;Polyphen-2: impact: benign, score: 0.108</t>
  </si>
  <si>
    <t>ENST00000335756.4:c.206G&gt;T</t>
  </si>
  <si>
    <t>R80C</t>
  </si>
  <si>
    <t>MutationAssessor: impact: medium, score: 2.105;SIFT: impact: undefined, score: undefined;Polyphen-2: impact: undefined, score: undefined</t>
  </si>
  <si>
    <t>ENST00000335756.4:c.238C&gt;T</t>
  </si>
  <si>
    <t>P-0012358-T01-IM5</t>
  </si>
  <si>
    <t>TCGA-D3-A8GM-06</t>
  </si>
  <si>
    <t>A90V</t>
  </si>
  <si>
    <t>MutationAssessor: impact: medium, score: 3.325;SIFT: impact: undefined, score: undefined;Polyphen-2: impact: undefined, score: undefined</t>
  </si>
  <si>
    <t>ENST00000335756.4:c.269C&gt;T</t>
  </si>
  <si>
    <t>P-0008908-T01-IM5</t>
  </si>
  <si>
    <t>L92F</t>
  </si>
  <si>
    <t>MutationAssessor: impact: medium, score: 2.94;SIFT: impact: undefined, score: undefined;Polyphen-2: impact: undefined, score: undefined</t>
  </si>
  <si>
    <t>ENST00000335756.4:c.276G&gt;T</t>
  </si>
  <si>
    <t>P-0007149-T01-IM5</t>
  </si>
  <si>
    <t>A93D</t>
  </si>
  <si>
    <t>MutationAssessor: impact: high, score: 4.275;SIFT: impact: undefined, score: undefined;Polyphen-2: impact: undefined, score: undefined</t>
  </si>
  <si>
    <t>ENST00000335756.4:c.278C&gt;A</t>
  </si>
  <si>
    <t>A93T</t>
  </si>
  <si>
    <t>MutationAssessor: impact: high, score: 3.725;SIFT: impact: undefined, score: undefined;Polyphen-2: impact: undefined, score: undefined</t>
  </si>
  <si>
    <t>ENST00000335756.4:c.277G&gt;A</t>
  </si>
  <si>
    <t>E107Q</t>
  </si>
  <si>
    <t>MutationAssessor: impact: medium, score: 3.365;SIFT: impact: deleterious, score: 0.03;Polyphen-2: impact: probably_damaging, score: 0.974</t>
  </si>
  <si>
    <t>ENST00000335756.4:c.319G&gt;C</t>
  </si>
  <si>
    <t>SUMMIT - Neratinib Basket Study (Multi-Institute, Nature 2018)</t>
  </si>
  <si>
    <t>D108E</t>
  </si>
  <si>
    <t>MutationAssessor: impact: medium, score: 2.75;SIFT: impact: deleterious, score: 0;Polyphen-2: impact: probably_damaging, score: 0.999</t>
  </si>
  <si>
    <t>ENST00000335756.4:c.324C&gt;A</t>
  </si>
  <si>
    <t>TCGA-BQ-5877-01</t>
  </si>
  <si>
    <t>Y110H</t>
  </si>
  <si>
    <t>MutationAssessor: impact: medium, score: 2.41;SIFT: impact: tolerated, score: 0.08;Polyphen-2: impact: probably_damaging, score: 0.991</t>
  </si>
  <si>
    <t>ENST00000335756.4:c.328T&gt;C</t>
  </si>
  <si>
    <t>LUAD-B01811</t>
  </si>
  <si>
    <t>MutationAssessor: impact: medium, score: 1.97;SIFT: impact: deleterious, score: 0;Polyphen-2: impact: probably_damaging, score: 0.933</t>
  </si>
  <si>
    <t>ENST00000335756.4:c.389G&gt;T</t>
  </si>
  <si>
    <t>TCGA-CS-6186-01</t>
  </si>
  <si>
    <t>Oligoastrocytoma</t>
  </si>
  <si>
    <t>R130Q</t>
  </si>
  <si>
    <t>MutationAssessor: impact: medium, score: 2.375;SIFT: impact: deleterious, score: 0;Polyphen-2: impact: possibly_damaging, score: 0.758</t>
  </si>
  <si>
    <t>ENST00000335756.4:c.389G&gt;A</t>
  </si>
  <si>
    <t>Pat_53_Post</t>
  </si>
  <si>
    <t>TCGA-17-Z044-01</t>
  </si>
  <si>
    <t>R130W</t>
  </si>
  <si>
    <t>MutationAssessor: impact: high, score: 4.075;SIFT: impact: deleterious, score: 0;Polyphen-2: impact: probably_damaging, score: 0.992</t>
  </si>
  <si>
    <t>ENST00000335756.4:c.388C&gt;T</t>
  </si>
  <si>
    <t>Bladder Urothelial Carcinoma (TCGA, PanCancer Atlas)</t>
  </si>
  <si>
    <t>TCGA-MV-A51V-01</t>
  </si>
  <si>
    <t>R131M</t>
  </si>
  <si>
    <t>MutationAssessor: impact: high, score: 3.87;SIFT: impact: deleterious, score: 0;Polyphen-2: impact: probably_damaging, score: 0.999</t>
  </si>
  <si>
    <t>ENST00000335756.4:c.392G&gt;T</t>
  </si>
  <si>
    <t>TCGA-38-4632-01</t>
  </si>
  <si>
    <t>R133L</t>
  </si>
  <si>
    <t>MutationAssessor: impact: medium, score: 3.44;SIFT: impact: deleterious, score: 0;Polyphen-2: impact: probably_damaging, score: 0.999</t>
  </si>
  <si>
    <t>ENST00000335756.4:c.398G&gt;T</t>
  </si>
  <si>
    <t>R133W</t>
  </si>
  <si>
    <t>MutationAssessor: impact: high, score: 3.79;SIFT: impact: deleterious, score: 0;Polyphen-2: impact: probably_damaging, score: 1</t>
  </si>
  <si>
    <t>ENST00000335756.4:c.397C&gt;T</t>
  </si>
  <si>
    <t>P-0005703-T01-IM5</t>
  </si>
  <si>
    <t>L135V</t>
  </si>
  <si>
    <t>MutationAssessor: impact: neutral, score: -0.345;SIFT: impact: tolerated, score: 0.25;Polyphen-2: impact: benign, score: 0.05</t>
  </si>
  <si>
    <t>ENST00000335756.4:c.403C&gt;G</t>
  </si>
  <si>
    <t>MEL-682321-Tumor-SM-CN21G</t>
  </si>
  <si>
    <t>E136K</t>
  </si>
  <si>
    <t>MutationAssessor: impact: low, score: 1.06;SIFT: impact: tolerated, score: 0.11;Polyphen-2: impact: benign, score: 0.269</t>
  </si>
  <si>
    <t>ENST00000335756.4:c.406G&gt;A</t>
  </si>
  <si>
    <t>G138R</t>
  </si>
  <si>
    <t>MutationAssessor: impact: medium, score: 2.655;SIFT: impact: deleterious, score: 0;Polyphen-2: impact: probably_damaging, score: 0.991</t>
  </si>
  <si>
    <t>ENST00000335756.4:c.412G&gt;A</t>
  </si>
  <si>
    <t>CSCC-54-T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</si>
</sst>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2"/>
      <color theme="1"/>
      <name val="Courier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ourier"/>
      <family val="2"/>
    </font>
    <font>
      <u/>
      <sz val="12"/>
      <color theme="11"/>
      <name val="Courier"/>
      <family val="2"/>
    </font>
    <font>
      <b/>
      <sz val="11"/>
      <color theme="1"/>
      <name val="Calibri"/>
      <family val="2"/>
      <scheme val="minor"/>
    </font>
    <font>
      <sz val="12"/>
      <name val="Courier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9" fillId="0" borderId="0"/>
    <xf numFmtId="0" fontId="11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0" fontId="7" fillId="0" borderId="0" xfId="0" applyFont="1"/>
    <xf numFmtId="16" fontId="7" fillId="0" borderId="0" xfId="0" applyNumberFormat="1" applyFont="1"/>
    <xf numFmtId="0" fontId="6" fillId="0" borderId="0" xfId="11" applyFont="1" applyBorder="1"/>
    <xf numFmtId="0" fontId="3" fillId="0" borderId="0" xfId="11" applyBorder="1"/>
    <xf numFmtId="14" fontId="3" fillId="0" borderId="0" xfId="11" applyNumberFormat="1" applyBorder="1"/>
    <xf numFmtId="164" fontId="3" fillId="0" borderId="0" xfId="11" applyNumberFormat="1" applyBorder="1"/>
    <xf numFmtId="0" fontId="8" fillId="0" borderId="0" xfId="11" applyFont="1" applyBorder="1" applyAlignment="1">
      <alignment horizontal="center" wrapText="1"/>
    </xf>
    <xf numFmtId="0" fontId="8" fillId="0" borderId="0" xfId="11" applyFont="1" applyFill="1" applyBorder="1" applyAlignment="1">
      <alignment horizontal="center" wrapText="1"/>
    </xf>
    <xf numFmtId="0" fontId="3" fillId="0" borderId="0" xfId="11" applyBorder="1" applyAlignment="1">
      <alignment wrapText="1"/>
    </xf>
    <xf numFmtId="0" fontId="3" fillId="0" borderId="0" xfId="11" applyBorder="1" applyAlignment="1">
      <alignment horizontal="center" wrapText="1"/>
    </xf>
    <xf numFmtId="0" fontId="10" fillId="0" borderId="0" xfId="12" applyFont="1" applyBorder="1" applyAlignment="1">
      <alignment horizontal="center"/>
    </xf>
    <xf numFmtId="0" fontId="3" fillId="0" borderId="0" xfId="11" applyFill="1" applyBorder="1"/>
    <xf numFmtId="164" fontId="3" fillId="2" borderId="0" xfId="11" applyNumberFormat="1" applyFill="1" applyBorder="1"/>
    <xf numFmtId="0" fontId="3" fillId="0" borderId="0" xfId="11"/>
    <xf numFmtId="0" fontId="11" fillId="0" borderId="0" xfId="13"/>
    <xf numFmtId="0" fontId="6" fillId="0" borderId="1" xfId="11" applyFont="1" applyBorder="1"/>
    <xf numFmtId="0" fontId="3" fillId="0" borderId="1" xfId="11" applyBorder="1"/>
    <xf numFmtId="0" fontId="3" fillId="0" borderId="2" xfId="11" applyBorder="1"/>
    <xf numFmtId="164" fontId="3" fillId="0" borderId="0" xfId="11" applyNumberFormat="1"/>
    <xf numFmtId="0" fontId="12" fillId="0" borderId="1" xfId="11" applyFont="1" applyBorder="1" applyAlignment="1">
      <alignment horizontal="center" wrapText="1"/>
    </xf>
    <xf numFmtId="0" fontId="8" fillId="0" borderId="1" xfId="11" applyFont="1" applyBorder="1" applyAlignment="1">
      <alignment horizontal="center"/>
    </xf>
    <xf numFmtId="0" fontId="6" fillId="0" borderId="0" xfId="11" applyFont="1" applyAlignment="1">
      <alignment horizontal="center" wrapText="1"/>
    </xf>
    <xf numFmtId="0" fontId="8" fillId="0" borderId="3" xfId="11" applyFont="1" applyFill="1" applyBorder="1" applyAlignment="1">
      <alignment horizontal="center" wrapText="1"/>
    </xf>
    <xf numFmtId="0" fontId="8" fillId="0" borderId="3" xfId="11" applyFont="1" applyFill="1" applyBorder="1" applyAlignment="1">
      <alignment horizontal="center"/>
    </xf>
    <xf numFmtId="0" fontId="3" fillId="0" borderId="0" xfId="11" applyAlignment="1">
      <alignment horizontal="center"/>
    </xf>
    <xf numFmtId="0" fontId="3" fillId="0" borderId="0" xfId="11" applyFill="1" applyBorder="1" applyAlignment="1">
      <alignment horizontal="center"/>
    </xf>
    <xf numFmtId="164" fontId="3" fillId="2" borderId="0" xfId="11" applyNumberFormat="1" applyFill="1"/>
    <xf numFmtId="164" fontId="3" fillId="0" borderId="0" xfId="11" applyNumberFormat="1" applyFill="1"/>
    <xf numFmtId="0" fontId="6" fillId="0" borderId="0" xfId="11" applyFont="1" applyAlignment="1">
      <alignment horizontal="right"/>
    </xf>
    <xf numFmtId="164" fontId="6" fillId="0" borderId="0" xfId="11" applyNumberFormat="1" applyFont="1"/>
    <xf numFmtId="0" fontId="2" fillId="0" borderId="0" xfId="11" applyFont="1" applyBorder="1" applyAlignment="1">
      <alignment wrapText="1"/>
    </xf>
    <xf numFmtId="0" fontId="8" fillId="0" borderId="0" xfId="14" applyFont="1"/>
    <xf numFmtId="0" fontId="1" fillId="0" borderId="0" xfId="14"/>
    <xf numFmtId="14" fontId="1" fillId="0" borderId="0" xfId="14" applyNumberFormat="1"/>
    <xf numFmtId="0" fontId="8" fillId="0" borderId="0" xfId="14" applyFont="1" applyAlignment="1"/>
    <xf numFmtId="0" fontId="1" fillId="3" borderId="0" xfId="14" applyFill="1" applyAlignment="1"/>
    <xf numFmtId="0" fontId="11" fillId="3" borderId="0" xfId="13" applyFill="1" applyAlignment="1"/>
    <xf numFmtId="0" fontId="8" fillId="0" borderId="1" xfId="14" applyFont="1" applyBorder="1"/>
    <xf numFmtId="0" fontId="8" fillId="0" borderId="1" xfId="14" applyFont="1" applyBorder="1" applyAlignment="1">
      <alignment horizontal="right"/>
    </xf>
    <xf numFmtId="0" fontId="1" fillId="4" borderId="1" xfId="14" applyFill="1" applyBorder="1"/>
    <xf numFmtId="0" fontId="1" fillId="0" borderId="0" xfId="14" applyFill="1"/>
    <xf numFmtId="0" fontId="1" fillId="0" borderId="0" xfId="14" applyAlignment="1"/>
    <xf numFmtId="0" fontId="11" fillId="0" borderId="0" xfId="13" applyAlignment="1"/>
    <xf numFmtId="0" fontId="1" fillId="5" borderId="0" xfId="14" applyFill="1" applyAlignment="1"/>
    <xf numFmtId="0" fontId="11" fillId="5" borderId="0" xfId="13" applyFill="1" applyAlignment="1"/>
    <xf numFmtId="0" fontId="1" fillId="5" borderId="1" xfId="14" applyFill="1" applyBorder="1"/>
    <xf numFmtId="0" fontId="1" fillId="5" borderId="1" xfId="14" applyFill="1" applyBorder="1" applyAlignment="1"/>
    <xf numFmtId="0" fontId="1" fillId="6" borderId="0" xfId="14" applyFill="1" applyAlignment="1"/>
    <xf numFmtId="0" fontId="11" fillId="6" borderId="0" xfId="13" applyFill="1" applyAlignment="1"/>
    <xf numFmtId="0" fontId="1" fillId="3" borderId="1" xfId="14" applyFill="1" applyBorder="1"/>
    <xf numFmtId="0" fontId="1" fillId="3" borderId="1" xfId="14" applyFill="1" applyBorder="1" applyAlignment="1"/>
    <xf numFmtId="0" fontId="13" fillId="6" borderId="0" xfId="14" applyFont="1" applyFill="1" applyAlignment="1"/>
    <xf numFmtId="0" fontId="14" fillId="6" borderId="0" xfId="13" applyFont="1" applyFill="1" applyAlignment="1"/>
    <xf numFmtId="0" fontId="1" fillId="6" borderId="1" xfId="14" applyFill="1" applyBorder="1"/>
    <xf numFmtId="0" fontId="1" fillId="6" borderId="1" xfId="14" applyFill="1" applyBorder="1" applyAlignment="1"/>
    <xf numFmtId="0" fontId="13" fillId="6" borderId="1" xfId="14" applyFont="1" applyFill="1" applyBorder="1" applyAlignment="1"/>
    <xf numFmtId="0" fontId="1" fillId="4" borderId="0" xfId="14" applyFill="1" applyAlignment="1"/>
    <xf numFmtId="0" fontId="11" fillId="4" borderId="0" xfId="13" applyFill="1" applyAlignment="1"/>
    <xf numFmtId="0" fontId="13" fillId="0" borderId="0" xfId="14" applyFont="1" applyFill="1"/>
    <xf numFmtId="0" fontId="13" fillId="0" borderId="0" xfId="14" applyFont="1"/>
    <xf numFmtId="0" fontId="13" fillId="4" borderId="0" xfId="14" applyFont="1" applyFill="1" applyAlignment="1"/>
    <xf numFmtId="0" fontId="14" fillId="4" borderId="0" xfId="13" applyFont="1" applyFill="1" applyAlignment="1"/>
    <xf numFmtId="16" fontId="0" fillId="0" borderId="0" xfId="0" applyNumberForma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3" builtinId="8"/>
    <cellStyle name="Normal" xfId="0" builtinId="0"/>
    <cellStyle name="Normal 2" xfId="11"/>
    <cellStyle name="Normal 2 2" xfId="12"/>
    <cellStyle name="Normal 3" xfId="1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# mutations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'H3 Summary'!$S$5:$S$139</c:f>
              <c:numCache>
                <c:formatCode>General</c:formatCode>
                <c:ptCount val="1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</c:numCache>
            </c:numRef>
          </c:cat>
          <c:val>
            <c:numRef>
              <c:f>'H3 Summary'!$R$5:$R$139</c:f>
              <c:numCache>
                <c:formatCode>General</c:formatCode>
                <c:ptCount val="135"/>
                <c:pt idx="0">
                  <c:v>15</c:v>
                </c:pt>
                <c:pt idx="1">
                  <c:v>16</c:v>
                </c:pt>
                <c:pt idx="2">
                  <c:v>12</c:v>
                </c:pt>
                <c:pt idx="3">
                  <c:v>8</c:v>
                </c:pt>
                <c:pt idx="4">
                  <c:v>10</c:v>
                </c:pt>
                <c:pt idx="5">
                  <c:v>4</c:v>
                </c:pt>
                <c:pt idx="6">
                  <c:v>5</c:v>
                </c:pt>
                <c:pt idx="7">
                  <c:v>19</c:v>
                </c:pt>
                <c:pt idx="8">
                  <c:v>3</c:v>
                </c:pt>
                <c:pt idx="9">
                  <c:v>12</c:v>
                </c:pt>
                <c:pt idx="10">
                  <c:v>5</c:v>
                </c:pt>
                <c:pt idx="11">
                  <c:v>10</c:v>
                </c:pt>
                <c:pt idx="12">
                  <c:v>10</c:v>
                </c:pt>
                <c:pt idx="13">
                  <c:v>2</c:v>
                </c:pt>
                <c:pt idx="14">
                  <c:v>5</c:v>
                </c:pt>
                <c:pt idx="15">
                  <c:v>12</c:v>
                </c:pt>
                <c:pt idx="16">
                  <c:v>13</c:v>
                </c:pt>
                <c:pt idx="17">
                  <c:v>4</c:v>
                </c:pt>
                <c:pt idx="18">
                  <c:v>5</c:v>
                </c:pt>
                <c:pt idx="19">
                  <c:v>0</c:v>
                </c:pt>
                <c:pt idx="20">
                  <c:v>9</c:v>
                </c:pt>
                <c:pt idx="21">
                  <c:v>4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31</c:v>
                </c:pt>
                <c:pt idx="26">
                  <c:v>18</c:v>
                </c:pt>
                <c:pt idx="27">
                  <c:v>2</c:v>
                </c:pt>
                <c:pt idx="28">
                  <c:v>4</c:v>
                </c:pt>
                <c:pt idx="29">
                  <c:v>12</c:v>
                </c:pt>
                <c:pt idx="30">
                  <c:v>6</c:v>
                </c:pt>
                <c:pt idx="31">
                  <c:v>4</c:v>
                </c:pt>
                <c:pt idx="32">
                  <c:v>6</c:v>
                </c:pt>
                <c:pt idx="33">
                  <c:v>15</c:v>
                </c:pt>
                <c:pt idx="34">
                  <c:v>5</c:v>
                </c:pt>
                <c:pt idx="35">
                  <c:v>24</c:v>
                </c:pt>
                <c:pt idx="36">
                  <c:v>0</c:v>
                </c:pt>
                <c:pt idx="37">
                  <c:v>14</c:v>
                </c:pt>
                <c:pt idx="38">
                  <c:v>8</c:v>
                </c:pt>
                <c:pt idx="39">
                  <c:v>11</c:v>
                </c:pt>
                <c:pt idx="40">
                  <c:v>5</c:v>
                </c:pt>
                <c:pt idx="41">
                  <c:v>16</c:v>
                </c:pt>
                <c:pt idx="42">
                  <c:v>8</c:v>
                </c:pt>
                <c:pt idx="43">
                  <c:v>14</c:v>
                </c:pt>
                <c:pt idx="44">
                  <c:v>10</c:v>
                </c:pt>
                <c:pt idx="45">
                  <c:v>7</c:v>
                </c:pt>
                <c:pt idx="46">
                  <c:v>9</c:v>
                </c:pt>
                <c:pt idx="47">
                  <c:v>3</c:v>
                </c:pt>
                <c:pt idx="48">
                  <c:v>12</c:v>
                </c:pt>
                <c:pt idx="49">
                  <c:v>17</c:v>
                </c:pt>
                <c:pt idx="50">
                  <c:v>2</c:v>
                </c:pt>
                <c:pt idx="51">
                  <c:v>15</c:v>
                </c:pt>
                <c:pt idx="52">
                  <c:v>11</c:v>
                </c:pt>
                <c:pt idx="53">
                  <c:v>4</c:v>
                </c:pt>
                <c:pt idx="54">
                  <c:v>8</c:v>
                </c:pt>
                <c:pt idx="55">
                  <c:v>1</c:v>
                </c:pt>
                <c:pt idx="56">
                  <c:v>7</c:v>
                </c:pt>
                <c:pt idx="57">
                  <c:v>2</c:v>
                </c:pt>
                <c:pt idx="58">
                  <c:v>8</c:v>
                </c:pt>
                <c:pt idx="59">
                  <c:v>4</c:v>
                </c:pt>
                <c:pt idx="60">
                  <c:v>2</c:v>
                </c:pt>
                <c:pt idx="61">
                  <c:v>4</c:v>
                </c:pt>
                <c:pt idx="62">
                  <c:v>14</c:v>
                </c:pt>
                <c:pt idx="63">
                  <c:v>2</c:v>
                </c:pt>
                <c:pt idx="64">
                  <c:v>3</c:v>
                </c:pt>
                <c:pt idx="65">
                  <c:v>13</c:v>
                </c:pt>
                <c:pt idx="66">
                  <c:v>5</c:v>
                </c:pt>
                <c:pt idx="67">
                  <c:v>3</c:v>
                </c:pt>
                <c:pt idx="68">
                  <c:v>7</c:v>
                </c:pt>
                <c:pt idx="69">
                  <c:v>0</c:v>
                </c:pt>
                <c:pt idx="70">
                  <c:v>8</c:v>
                </c:pt>
                <c:pt idx="71">
                  <c:v>10</c:v>
                </c:pt>
                <c:pt idx="72">
                  <c:v>24</c:v>
                </c:pt>
                <c:pt idx="73">
                  <c:v>2</c:v>
                </c:pt>
                <c:pt idx="74">
                  <c:v>9</c:v>
                </c:pt>
                <c:pt idx="75">
                  <c:v>4</c:v>
                </c:pt>
                <c:pt idx="76">
                  <c:v>9</c:v>
                </c:pt>
                <c:pt idx="77">
                  <c:v>7</c:v>
                </c:pt>
                <c:pt idx="78">
                  <c:v>6</c:v>
                </c:pt>
                <c:pt idx="79">
                  <c:v>2</c:v>
                </c:pt>
                <c:pt idx="80">
                  <c:v>19</c:v>
                </c:pt>
                <c:pt idx="81">
                  <c:v>3</c:v>
                </c:pt>
                <c:pt idx="82">
                  <c:v>19</c:v>
                </c:pt>
                <c:pt idx="83">
                  <c:v>4</c:v>
                </c:pt>
                <c:pt idx="84">
                  <c:v>4</c:v>
                </c:pt>
                <c:pt idx="85">
                  <c:v>8</c:v>
                </c:pt>
                <c:pt idx="86">
                  <c:v>8</c:v>
                </c:pt>
                <c:pt idx="87">
                  <c:v>7</c:v>
                </c:pt>
                <c:pt idx="88">
                  <c:v>11</c:v>
                </c:pt>
                <c:pt idx="89">
                  <c:v>9</c:v>
                </c:pt>
                <c:pt idx="90">
                  <c:v>7</c:v>
                </c:pt>
                <c:pt idx="91">
                  <c:v>3</c:v>
                </c:pt>
                <c:pt idx="92">
                  <c:v>3</c:v>
                </c:pt>
                <c:pt idx="93">
                  <c:v>13</c:v>
                </c:pt>
                <c:pt idx="94">
                  <c:v>5</c:v>
                </c:pt>
                <c:pt idx="95">
                  <c:v>7</c:v>
                </c:pt>
                <c:pt idx="96">
                  <c:v>49</c:v>
                </c:pt>
                <c:pt idx="97">
                  <c:v>2</c:v>
                </c:pt>
                <c:pt idx="98">
                  <c:v>5</c:v>
                </c:pt>
                <c:pt idx="99">
                  <c:v>4</c:v>
                </c:pt>
                <c:pt idx="100">
                  <c:v>7</c:v>
                </c:pt>
                <c:pt idx="101">
                  <c:v>6</c:v>
                </c:pt>
                <c:pt idx="102">
                  <c:v>7</c:v>
                </c:pt>
                <c:pt idx="103">
                  <c:v>3</c:v>
                </c:pt>
                <c:pt idx="104">
                  <c:v>55</c:v>
                </c:pt>
                <c:pt idx="105">
                  <c:v>16</c:v>
                </c:pt>
                <c:pt idx="106">
                  <c:v>6</c:v>
                </c:pt>
                <c:pt idx="107">
                  <c:v>2</c:v>
                </c:pt>
                <c:pt idx="108">
                  <c:v>10</c:v>
                </c:pt>
                <c:pt idx="109">
                  <c:v>4</c:v>
                </c:pt>
                <c:pt idx="110">
                  <c:v>8</c:v>
                </c:pt>
                <c:pt idx="111">
                  <c:v>4</c:v>
                </c:pt>
                <c:pt idx="112">
                  <c:v>7</c:v>
                </c:pt>
                <c:pt idx="113">
                  <c:v>3</c:v>
                </c:pt>
                <c:pt idx="114">
                  <c:v>5</c:v>
                </c:pt>
                <c:pt idx="115">
                  <c:v>20</c:v>
                </c:pt>
                <c:pt idx="116">
                  <c:v>7</c:v>
                </c:pt>
                <c:pt idx="117">
                  <c:v>3</c:v>
                </c:pt>
                <c:pt idx="118">
                  <c:v>2</c:v>
                </c:pt>
                <c:pt idx="119">
                  <c:v>7</c:v>
                </c:pt>
                <c:pt idx="120">
                  <c:v>8</c:v>
                </c:pt>
                <c:pt idx="121">
                  <c:v>5</c:v>
                </c:pt>
                <c:pt idx="122">
                  <c:v>11</c:v>
                </c:pt>
                <c:pt idx="123">
                  <c:v>1</c:v>
                </c:pt>
                <c:pt idx="124">
                  <c:v>9</c:v>
                </c:pt>
                <c:pt idx="125">
                  <c:v>15</c:v>
                </c:pt>
                <c:pt idx="126">
                  <c:v>9</c:v>
                </c:pt>
                <c:pt idx="127">
                  <c:v>11</c:v>
                </c:pt>
                <c:pt idx="128">
                  <c:v>11</c:v>
                </c:pt>
                <c:pt idx="129">
                  <c:v>0</c:v>
                </c:pt>
                <c:pt idx="130">
                  <c:v>37</c:v>
                </c:pt>
                <c:pt idx="131">
                  <c:v>9</c:v>
                </c:pt>
                <c:pt idx="132">
                  <c:v>18</c:v>
                </c:pt>
                <c:pt idx="133">
                  <c:v>13</c:v>
                </c:pt>
                <c:pt idx="13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1-480A-8786-78D5ADC25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42823848"/>
        <c:axId val="2130940024"/>
      </c:barChart>
      <c:catAx>
        <c:axId val="-2142823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Amino Acid Position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940024"/>
        <c:crosses val="autoZero"/>
        <c:auto val="1"/>
        <c:lblAlgn val="ctr"/>
        <c:lblOffset val="100"/>
        <c:noMultiLvlLbl val="0"/>
      </c:catAx>
      <c:valAx>
        <c:axId val="213094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# Patients with missense mutation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2823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H3.3</a:t>
            </a:r>
          </a:p>
        </c:rich>
      </c:tx>
      <c:layout>
        <c:manualLayout>
          <c:xMode val="edge"/>
          <c:yMode val="edge"/>
          <c:x val="0.11467741935483899"/>
          <c:y val="0.138828633405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rgbClr val="C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 mutations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val>
            <c:numRef>
              <c:f>H3.3!$H$5:$H$139</c:f>
              <c:numCache>
                <c:formatCode>General</c:formatCode>
                <c:ptCount val="135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56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26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0</c:v>
                </c:pt>
                <c:pt idx="48">
                  <c:v>6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0</c:v>
                </c:pt>
                <c:pt idx="67">
                  <c:v>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2</c:v>
                </c:pt>
                <c:pt idx="85">
                  <c:v>1</c:v>
                </c:pt>
                <c:pt idx="86">
                  <c:v>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2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1</c:v>
                </c:pt>
                <c:pt idx="104">
                  <c:v>5</c:v>
                </c:pt>
                <c:pt idx="105">
                  <c:v>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15</c:v>
                </c:pt>
                <c:pt idx="114">
                  <c:v>0</c:v>
                </c:pt>
                <c:pt idx="115">
                  <c:v>4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2</c:v>
                </c:pt>
                <c:pt idx="128">
                  <c:v>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H3.3!$G$5:$G$139</c15:sqref>
                        </c15:formulaRef>
                      </c:ext>
                    </c:extLst>
                    <c:numCache>
                      <c:formatCode>General</c:formatCode>
                      <c:ptCount val="13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72</c:v>
                      </c:pt>
                      <c:pt idx="72">
                        <c:v>73</c:v>
                      </c:pt>
                      <c:pt idx="73">
                        <c:v>74</c:v>
                      </c:pt>
                      <c:pt idx="74">
                        <c:v>75</c:v>
                      </c:pt>
                      <c:pt idx="75">
                        <c:v>76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103</c:v>
                      </c:pt>
                      <c:pt idx="103">
                        <c:v>104</c:v>
                      </c:pt>
                      <c:pt idx="104">
                        <c:v>105</c:v>
                      </c:pt>
                      <c:pt idx="105">
                        <c:v>106</c:v>
                      </c:pt>
                      <c:pt idx="106">
                        <c:v>107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133</c:v>
                      </c:pt>
                      <c:pt idx="133">
                        <c:v>134</c:v>
                      </c:pt>
                      <c:pt idx="134">
                        <c:v>135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D18-40C1-BCBF-2C841CEBA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41831784"/>
        <c:axId val="2138051112"/>
      </c:barChart>
      <c:catAx>
        <c:axId val="-2141831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Amino Acid Position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38051112"/>
        <c:crosses val="autoZero"/>
        <c:auto val="1"/>
        <c:lblAlgn val="ctr"/>
        <c:lblOffset val="100"/>
        <c:noMultiLvlLbl val="0"/>
      </c:catAx>
      <c:valAx>
        <c:axId val="213805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# Patients with missense mutation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141831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</xdr:row>
      <xdr:rowOff>0</xdr:rowOff>
    </xdr:from>
    <xdr:to>
      <xdr:col>33</xdr:col>
      <xdr:colOff>0</xdr:colOff>
      <xdr:row>26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203200</xdr:colOff>
      <xdr:row>3</xdr:row>
      <xdr:rowOff>50800</xdr:rowOff>
    </xdr:from>
    <xdr:to>
      <xdr:col>20</xdr:col>
      <xdr:colOff>381000</xdr:colOff>
      <xdr:row>26</xdr:row>
      <xdr:rowOff>60325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cbi.nlm.nih.gov/snp/rs866960721" TargetMode="External"/><Relationship Id="rId13" Type="http://schemas.openxmlformats.org/officeDocument/2006/relationships/hyperlink" Target="https://www.ncbi.nlm.nih.gov/snp/rs547970213" TargetMode="External"/><Relationship Id="rId18" Type="http://schemas.openxmlformats.org/officeDocument/2006/relationships/hyperlink" Target="https://www.ncbi.nlm.nih.gov/snp/rs1053913919" TargetMode="External"/><Relationship Id="rId26" Type="http://schemas.openxmlformats.org/officeDocument/2006/relationships/hyperlink" Target="https://www.ncbi.nlm.nih.gov/snp/rs1052512820" TargetMode="External"/><Relationship Id="rId39" Type="http://schemas.openxmlformats.org/officeDocument/2006/relationships/hyperlink" Target="https://www.ncbi.nlm.nih.gov/snp/rs765519082" TargetMode="External"/><Relationship Id="rId3" Type="http://schemas.openxmlformats.org/officeDocument/2006/relationships/hyperlink" Target="https://www.ncbi.nlm.nih.gov/snp/rs372738098" TargetMode="External"/><Relationship Id="rId21" Type="http://schemas.openxmlformats.org/officeDocument/2006/relationships/hyperlink" Target="https://www.ncbi.nlm.nih.gov/snp/rs781845279" TargetMode="External"/><Relationship Id="rId34" Type="http://schemas.openxmlformats.org/officeDocument/2006/relationships/hyperlink" Target="https://www.ncbi.nlm.nih.gov/snp/rs1199392510" TargetMode="External"/><Relationship Id="rId7" Type="http://schemas.openxmlformats.org/officeDocument/2006/relationships/hyperlink" Target="https://www.ncbi.nlm.nih.gov/snp/rs762270941" TargetMode="External"/><Relationship Id="rId12" Type="http://schemas.openxmlformats.org/officeDocument/2006/relationships/hyperlink" Target="https://www.ncbi.nlm.nih.gov/snp/rs758973961" TargetMode="External"/><Relationship Id="rId17" Type="http://schemas.openxmlformats.org/officeDocument/2006/relationships/hyperlink" Target="https://www.ncbi.nlm.nih.gov/snp/rs760090729" TargetMode="External"/><Relationship Id="rId25" Type="http://schemas.openxmlformats.org/officeDocument/2006/relationships/hyperlink" Target="https://www.ncbi.nlm.nih.gov/snp/rs775764888" TargetMode="External"/><Relationship Id="rId33" Type="http://schemas.openxmlformats.org/officeDocument/2006/relationships/hyperlink" Target="https://www.ncbi.nlm.nih.gov/snp/rs750781461" TargetMode="External"/><Relationship Id="rId38" Type="http://schemas.openxmlformats.org/officeDocument/2006/relationships/hyperlink" Target="https://www.ncbi.nlm.nih.gov/snp/rs372738098" TargetMode="External"/><Relationship Id="rId2" Type="http://schemas.openxmlformats.org/officeDocument/2006/relationships/hyperlink" Target="https://www.ncbi.nlm.nih.gov/snp/rs769359139" TargetMode="External"/><Relationship Id="rId16" Type="http://schemas.openxmlformats.org/officeDocument/2006/relationships/hyperlink" Target="https://www.ncbi.nlm.nih.gov/snp/rs1341954172" TargetMode="External"/><Relationship Id="rId20" Type="http://schemas.openxmlformats.org/officeDocument/2006/relationships/hyperlink" Target="https://www.ncbi.nlm.nih.gov/snp/rs1415297418" TargetMode="External"/><Relationship Id="rId29" Type="http://schemas.openxmlformats.org/officeDocument/2006/relationships/hyperlink" Target="https://www.ncbi.nlm.nih.gov/snp/rs201439742" TargetMode="External"/><Relationship Id="rId1" Type="http://schemas.openxmlformats.org/officeDocument/2006/relationships/hyperlink" Target="https://www.ncbi.nlm.nih.gov/variation/view/?q=HIST1H3" TargetMode="External"/><Relationship Id="rId6" Type="http://schemas.openxmlformats.org/officeDocument/2006/relationships/hyperlink" Target="https://www.ncbi.nlm.nih.gov/snp/rs1332600888" TargetMode="External"/><Relationship Id="rId11" Type="http://schemas.openxmlformats.org/officeDocument/2006/relationships/hyperlink" Target="https://www.ncbi.nlm.nih.gov/snp/rs1415342243" TargetMode="External"/><Relationship Id="rId24" Type="http://schemas.openxmlformats.org/officeDocument/2006/relationships/hyperlink" Target="https://www.ncbi.nlm.nih.gov/snp/rs1228332830" TargetMode="External"/><Relationship Id="rId32" Type="http://schemas.openxmlformats.org/officeDocument/2006/relationships/hyperlink" Target="https://www.ncbi.nlm.nih.gov/snp/rs765519082" TargetMode="External"/><Relationship Id="rId37" Type="http://schemas.openxmlformats.org/officeDocument/2006/relationships/hyperlink" Target="https://www.ncbi.nlm.nih.gov/snp/rs782459540" TargetMode="External"/><Relationship Id="rId5" Type="http://schemas.openxmlformats.org/officeDocument/2006/relationships/hyperlink" Target="https://www.ncbi.nlm.nih.gov/snp/rs1238556326" TargetMode="External"/><Relationship Id="rId15" Type="http://schemas.openxmlformats.org/officeDocument/2006/relationships/hyperlink" Target="https://www.ncbi.nlm.nih.gov/snp/rs764161451" TargetMode="External"/><Relationship Id="rId23" Type="http://schemas.openxmlformats.org/officeDocument/2006/relationships/hyperlink" Target="https://www.ncbi.nlm.nih.gov/snp/rs782459540" TargetMode="External"/><Relationship Id="rId28" Type="http://schemas.openxmlformats.org/officeDocument/2006/relationships/hyperlink" Target="https://www.ncbi.nlm.nih.gov/snp/rs1179543240" TargetMode="External"/><Relationship Id="rId36" Type="http://schemas.openxmlformats.org/officeDocument/2006/relationships/hyperlink" Target="https://www.ncbi.nlm.nih.gov/snp/rs866960721" TargetMode="External"/><Relationship Id="rId10" Type="http://schemas.openxmlformats.org/officeDocument/2006/relationships/hyperlink" Target="https://www.ncbi.nlm.nih.gov/snp/rs1186783518" TargetMode="External"/><Relationship Id="rId19" Type="http://schemas.openxmlformats.org/officeDocument/2006/relationships/hyperlink" Target="https://www.ncbi.nlm.nih.gov/snp/rs1199392510" TargetMode="External"/><Relationship Id="rId31" Type="http://schemas.openxmlformats.org/officeDocument/2006/relationships/hyperlink" Target="https://www.ncbi.nlm.nih.gov/snp/rs201151997" TargetMode="External"/><Relationship Id="rId4" Type="http://schemas.openxmlformats.org/officeDocument/2006/relationships/hyperlink" Target="https://www.ncbi.nlm.nih.gov/snp/rs1371505632" TargetMode="External"/><Relationship Id="rId9" Type="http://schemas.openxmlformats.org/officeDocument/2006/relationships/hyperlink" Target="https://www.ncbi.nlm.nih.gov/snp/rs1350006756" TargetMode="External"/><Relationship Id="rId14" Type="http://schemas.openxmlformats.org/officeDocument/2006/relationships/hyperlink" Target="https://www.ncbi.nlm.nih.gov/snp/rs1485980644" TargetMode="External"/><Relationship Id="rId22" Type="http://schemas.openxmlformats.org/officeDocument/2006/relationships/hyperlink" Target="https://www.ncbi.nlm.nih.gov/snp/rs782381109" TargetMode="External"/><Relationship Id="rId27" Type="http://schemas.openxmlformats.org/officeDocument/2006/relationships/hyperlink" Target="https://www.ncbi.nlm.nih.gov/snp/rs868727723" TargetMode="External"/><Relationship Id="rId30" Type="http://schemas.openxmlformats.org/officeDocument/2006/relationships/hyperlink" Target="https://www.ncbi.nlm.nih.gov/snp/rs752725358" TargetMode="External"/><Relationship Id="rId35" Type="http://schemas.openxmlformats.org/officeDocument/2006/relationships/hyperlink" Target="https://www.ncbi.nlm.nih.gov/snp/rs775764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0"/>
  <sheetViews>
    <sheetView topLeftCell="A116" workbookViewId="0">
      <selection activeCell="N140" sqref="N140"/>
    </sheetView>
  </sheetViews>
  <sheetFormatPr defaultColWidth="6.88671875" defaultRowHeight="15" x14ac:dyDescent="0.25"/>
  <cols>
    <col min="1" max="5" width="6.88671875" style="4"/>
    <col min="6" max="6" width="7.44140625" style="4" bestFit="1" customWidth="1"/>
    <col min="7" max="11" width="6.88671875" style="4"/>
    <col min="12" max="12" width="8.77734375" style="4" customWidth="1"/>
    <col min="13" max="13" width="8.109375" style="4" customWidth="1"/>
    <col min="14" max="17" width="6.88671875" style="4"/>
    <col min="18" max="18" width="10.44140625" style="4" customWidth="1"/>
    <col min="19" max="16384" width="6.88671875" style="4"/>
  </cols>
  <sheetData>
    <row r="1" spans="1:22" x14ac:dyDescent="0.25">
      <c r="A1" s="3" t="s">
        <v>3056</v>
      </c>
      <c r="F1" s="5">
        <v>43615</v>
      </c>
      <c r="R1" s="4" t="s">
        <v>3057</v>
      </c>
      <c r="T1" s="6">
        <f>AVERAGE(R5:R139)</f>
        <v>8.7851851851851848</v>
      </c>
      <c r="V1" s="4" t="s">
        <v>3058</v>
      </c>
    </row>
    <row r="2" spans="1:22" x14ac:dyDescent="0.25">
      <c r="B2" s="4" t="s">
        <v>3059</v>
      </c>
      <c r="D2" s="4" t="s">
        <v>3060</v>
      </c>
      <c r="F2" s="4" t="s">
        <v>3060</v>
      </c>
      <c r="N2" s="4" t="s">
        <v>3061</v>
      </c>
      <c r="O2" s="4" t="s">
        <v>3062</v>
      </c>
      <c r="R2" s="4" t="s">
        <v>3063</v>
      </c>
      <c r="T2" s="6">
        <f>STDEV(R5:R139)</f>
        <v>8.0589110641622916</v>
      </c>
      <c r="V2" s="4">
        <f>SUM(B4:P139)</f>
        <v>1533</v>
      </c>
    </row>
    <row r="3" spans="1:22" ht="45" x14ac:dyDescent="0.25">
      <c r="A3" s="7" t="s">
        <v>3064</v>
      </c>
      <c r="B3" s="8" t="s">
        <v>3065</v>
      </c>
      <c r="C3" s="8" t="s">
        <v>3066</v>
      </c>
      <c r="D3" s="8" t="s">
        <v>3067</v>
      </c>
      <c r="E3" s="8" t="s">
        <v>3068</v>
      </c>
      <c r="F3" s="8" t="s">
        <v>3069</v>
      </c>
      <c r="G3" s="8" t="s">
        <v>3070</v>
      </c>
      <c r="H3" s="8" t="s">
        <v>3071</v>
      </c>
      <c r="I3" s="8" t="s">
        <v>3072</v>
      </c>
      <c r="J3" s="8" t="s">
        <v>3073</v>
      </c>
      <c r="K3" s="8" t="s">
        <v>3074</v>
      </c>
      <c r="L3" s="8" t="s">
        <v>3075</v>
      </c>
      <c r="M3" s="8" t="s">
        <v>3076</v>
      </c>
      <c r="N3" s="8" t="s">
        <v>3077</v>
      </c>
      <c r="O3" s="8" t="s">
        <v>3078</v>
      </c>
      <c r="P3" s="8" t="s">
        <v>3079</v>
      </c>
      <c r="Q3" s="9"/>
      <c r="R3" s="8" t="s">
        <v>3080</v>
      </c>
      <c r="S3" s="10" t="s">
        <v>3081</v>
      </c>
      <c r="T3" s="8" t="s">
        <v>3082</v>
      </c>
    </row>
    <row r="4" spans="1:22" ht="15.75" x14ac:dyDescent="0.25">
      <c r="A4" s="4">
        <v>1</v>
      </c>
      <c r="Q4" s="11"/>
      <c r="R4" s="4">
        <f>SUM(B4:M4)</f>
        <v>0</v>
      </c>
      <c r="S4" s="4">
        <v>0</v>
      </c>
    </row>
    <row r="5" spans="1:22" ht="15.75" x14ac:dyDescent="0.25">
      <c r="A5" s="4">
        <v>2</v>
      </c>
      <c r="C5" s="4">
        <v>1</v>
      </c>
      <c r="D5" s="4">
        <v>2</v>
      </c>
      <c r="E5" s="4">
        <v>1</v>
      </c>
      <c r="F5" s="4">
        <v>3</v>
      </c>
      <c r="H5" s="4">
        <v>2</v>
      </c>
      <c r="I5" s="4">
        <v>3</v>
      </c>
      <c r="K5" s="4">
        <v>1</v>
      </c>
      <c r="M5" s="4">
        <v>2</v>
      </c>
      <c r="O5" s="4">
        <v>2</v>
      </c>
      <c r="Q5" s="11"/>
      <c r="R5" s="4">
        <f>SUM(B5:M5)</f>
        <v>15</v>
      </c>
      <c r="S5" s="12">
        <v>1</v>
      </c>
      <c r="T5" s="6">
        <f>(R5-8.8)/8.1</f>
        <v>0.76543209876543206</v>
      </c>
    </row>
    <row r="6" spans="1:22" ht="15.75" x14ac:dyDescent="0.25">
      <c r="A6" s="4">
        <v>3</v>
      </c>
      <c r="B6" s="4">
        <v>1</v>
      </c>
      <c r="C6" s="4">
        <v>1</v>
      </c>
      <c r="D6" s="4">
        <v>3</v>
      </c>
      <c r="E6" s="4">
        <v>2</v>
      </c>
      <c r="F6" s="4">
        <v>2</v>
      </c>
      <c r="H6" s="4">
        <v>3</v>
      </c>
      <c r="I6" s="4">
        <v>2</v>
      </c>
      <c r="K6" s="4">
        <v>1</v>
      </c>
      <c r="L6" s="4">
        <v>1</v>
      </c>
      <c r="N6" s="4">
        <v>4</v>
      </c>
      <c r="P6" s="4">
        <v>3</v>
      </c>
      <c r="Q6" s="11"/>
      <c r="R6" s="4">
        <f>SUM(B6:M6)</f>
        <v>16</v>
      </c>
      <c r="S6" s="4">
        <v>2</v>
      </c>
      <c r="T6" s="6">
        <f>(R6-8.8)/8.1</f>
        <v>0.88888888888888884</v>
      </c>
    </row>
    <row r="7" spans="1:22" ht="15.75" x14ac:dyDescent="0.25">
      <c r="A7" s="4">
        <v>4</v>
      </c>
      <c r="B7" s="4">
        <v>1</v>
      </c>
      <c r="D7" s="4">
        <v>2</v>
      </c>
      <c r="F7" s="4">
        <v>1</v>
      </c>
      <c r="G7" s="4">
        <v>3</v>
      </c>
      <c r="H7" s="4">
        <v>2</v>
      </c>
      <c r="I7" s="4">
        <v>2</v>
      </c>
      <c r="L7" s="4">
        <v>1</v>
      </c>
      <c r="P7" s="4">
        <v>1</v>
      </c>
      <c r="Q7" s="11"/>
      <c r="R7" s="4">
        <f>SUM(B7:M7)</f>
        <v>12</v>
      </c>
      <c r="S7" s="4">
        <v>3</v>
      </c>
      <c r="T7" s="6">
        <f t="shared" ref="T7:T70" si="0">(R7-8.8)/8.1</f>
        <v>0.39506172839506165</v>
      </c>
    </row>
    <row r="8" spans="1:22" x14ac:dyDescent="0.25">
      <c r="A8" s="4">
        <v>5</v>
      </c>
      <c r="B8" s="4">
        <v>1</v>
      </c>
      <c r="C8" s="4">
        <v>1</v>
      </c>
      <c r="F8" s="4">
        <v>1</v>
      </c>
      <c r="G8" s="4">
        <v>1</v>
      </c>
      <c r="I8" s="4">
        <v>1</v>
      </c>
      <c r="J8" s="4">
        <v>1</v>
      </c>
      <c r="L8" s="4">
        <v>2</v>
      </c>
      <c r="N8" s="4">
        <v>3</v>
      </c>
      <c r="O8" s="4">
        <v>2</v>
      </c>
      <c r="R8" s="4">
        <f t="shared" ref="R8:R71" si="1">SUM(B8:M8)</f>
        <v>8</v>
      </c>
      <c r="S8" s="4">
        <v>4</v>
      </c>
      <c r="T8" s="6">
        <f t="shared" si="0"/>
        <v>-9.8765432098765524E-2</v>
      </c>
    </row>
    <row r="9" spans="1:22" x14ac:dyDescent="0.25">
      <c r="A9" s="4">
        <v>6</v>
      </c>
      <c r="B9" s="4">
        <v>1</v>
      </c>
      <c r="C9" s="4">
        <v>3</v>
      </c>
      <c r="D9" s="4">
        <v>2</v>
      </c>
      <c r="F9" s="4">
        <v>1</v>
      </c>
      <c r="I9" s="4">
        <v>2</v>
      </c>
      <c r="J9" s="4">
        <v>1</v>
      </c>
      <c r="O9" s="4">
        <v>2</v>
      </c>
      <c r="P9" s="4">
        <v>2</v>
      </c>
      <c r="R9" s="4">
        <f t="shared" si="1"/>
        <v>10</v>
      </c>
      <c r="S9" s="4">
        <v>5</v>
      </c>
      <c r="T9" s="6">
        <f t="shared" si="0"/>
        <v>0.14814814814814806</v>
      </c>
    </row>
    <row r="10" spans="1:22" x14ac:dyDescent="0.25">
      <c r="A10" s="4">
        <v>7</v>
      </c>
      <c r="D10" s="4">
        <v>1</v>
      </c>
      <c r="F10" s="4">
        <v>1</v>
      </c>
      <c r="K10" s="4">
        <v>1</v>
      </c>
      <c r="L10" s="4">
        <v>1</v>
      </c>
      <c r="P10" s="4">
        <v>1</v>
      </c>
      <c r="R10" s="4">
        <f t="shared" si="1"/>
        <v>4</v>
      </c>
      <c r="S10" s="4">
        <v>6</v>
      </c>
      <c r="T10" s="6">
        <f t="shared" si="0"/>
        <v>-0.59259259259259267</v>
      </c>
    </row>
    <row r="11" spans="1:22" x14ac:dyDescent="0.25">
      <c r="A11" s="4">
        <v>8</v>
      </c>
      <c r="H11" s="4">
        <v>1</v>
      </c>
      <c r="K11" s="4">
        <v>3</v>
      </c>
      <c r="L11" s="4">
        <v>1</v>
      </c>
      <c r="R11" s="4">
        <f t="shared" si="1"/>
        <v>5</v>
      </c>
      <c r="S11" s="4">
        <v>7</v>
      </c>
      <c r="T11" s="6">
        <f t="shared" si="0"/>
        <v>-0.46913580246913589</v>
      </c>
    </row>
    <row r="12" spans="1:22" x14ac:dyDescent="0.25">
      <c r="A12" s="4">
        <v>9</v>
      </c>
      <c r="B12" s="4">
        <v>2</v>
      </c>
      <c r="D12" s="4">
        <v>1</v>
      </c>
      <c r="E12" s="4">
        <v>2</v>
      </c>
      <c r="F12" s="4">
        <v>1</v>
      </c>
      <c r="G12" s="4">
        <v>1</v>
      </c>
      <c r="H12" s="4">
        <v>1</v>
      </c>
      <c r="I12" s="4">
        <v>5</v>
      </c>
      <c r="J12" s="4">
        <v>2</v>
      </c>
      <c r="L12" s="4">
        <v>2</v>
      </c>
      <c r="M12" s="4">
        <v>2</v>
      </c>
      <c r="N12" s="4">
        <v>4</v>
      </c>
      <c r="O12" s="4">
        <v>2</v>
      </c>
      <c r="P12" s="4">
        <v>3</v>
      </c>
      <c r="R12" s="4">
        <f t="shared" si="1"/>
        <v>19</v>
      </c>
      <c r="S12" s="12">
        <v>8</v>
      </c>
      <c r="T12" s="6">
        <f t="shared" si="0"/>
        <v>1.2592592592592593</v>
      </c>
    </row>
    <row r="13" spans="1:22" x14ac:dyDescent="0.25">
      <c r="A13" s="4">
        <v>10</v>
      </c>
      <c r="F13" s="4">
        <v>2</v>
      </c>
      <c r="G13" s="4">
        <v>1</v>
      </c>
      <c r="R13" s="4">
        <f t="shared" si="1"/>
        <v>3</v>
      </c>
      <c r="S13" s="4">
        <v>9</v>
      </c>
      <c r="T13" s="6">
        <f t="shared" si="0"/>
        <v>-0.71604938271604945</v>
      </c>
    </row>
    <row r="14" spans="1:22" x14ac:dyDescent="0.25">
      <c r="A14" s="4">
        <v>11</v>
      </c>
      <c r="B14" s="4">
        <v>2</v>
      </c>
      <c r="C14" s="4">
        <v>1</v>
      </c>
      <c r="D14" s="4">
        <v>2</v>
      </c>
      <c r="E14" s="4">
        <v>1</v>
      </c>
      <c r="H14" s="4">
        <v>2</v>
      </c>
      <c r="J14" s="4">
        <v>1</v>
      </c>
      <c r="K14" s="4">
        <v>1</v>
      </c>
      <c r="L14" s="4">
        <v>2</v>
      </c>
      <c r="O14" s="4">
        <v>2</v>
      </c>
      <c r="R14" s="4">
        <f t="shared" si="1"/>
        <v>12</v>
      </c>
      <c r="S14" s="4">
        <v>10</v>
      </c>
      <c r="T14" s="6">
        <f t="shared" si="0"/>
        <v>0.39506172839506165</v>
      </c>
    </row>
    <row r="15" spans="1:22" x14ac:dyDescent="0.25">
      <c r="A15" s="4">
        <v>12</v>
      </c>
      <c r="B15" s="4">
        <v>1</v>
      </c>
      <c r="E15" s="4">
        <v>2</v>
      </c>
      <c r="L15" s="4">
        <v>1</v>
      </c>
      <c r="M15" s="4">
        <v>1</v>
      </c>
      <c r="P15" s="4">
        <v>2</v>
      </c>
      <c r="R15" s="4">
        <f t="shared" si="1"/>
        <v>5</v>
      </c>
      <c r="S15" s="4">
        <v>11</v>
      </c>
      <c r="T15" s="6">
        <f t="shared" si="0"/>
        <v>-0.46913580246913589</v>
      </c>
    </row>
    <row r="16" spans="1:22" x14ac:dyDescent="0.25">
      <c r="A16" s="4">
        <v>13</v>
      </c>
      <c r="D16" s="4">
        <v>1</v>
      </c>
      <c r="G16" s="4">
        <v>1</v>
      </c>
      <c r="H16" s="4">
        <v>2</v>
      </c>
      <c r="J16" s="4">
        <v>2</v>
      </c>
      <c r="K16" s="4">
        <v>4</v>
      </c>
      <c r="O16" s="4">
        <v>1</v>
      </c>
      <c r="P16" s="4">
        <v>1</v>
      </c>
      <c r="R16" s="4">
        <f t="shared" si="1"/>
        <v>10</v>
      </c>
      <c r="S16" s="4">
        <v>12</v>
      </c>
      <c r="T16" s="6">
        <f t="shared" si="0"/>
        <v>0.14814814814814806</v>
      </c>
    </row>
    <row r="17" spans="1:20" x14ac:dyDescent="0.25">
      <c r="A17" s="4">
        <v>14</v>
      </c>
      <c r="C17" s="4">
        <v>1</v>
      </c>
      <c r="D17" s="4">
        <v>3</v>
      </c>
      <c r="E17" s="4">
        <v>2</v>
      </c>
      <c r="G17" s="4">
        <v>1</v>
      </c>
      <c r="I17" s="4">
        <v>1</v>
      </c>
      <c r="J17" s="4">
        <v>2</v>
      </c>
      <c r="P17" s="4">
        <v>1</v>
      </c>
      <c r="R17" s="4">
        <f t="shared" si="1"/>
        <v>10</v>
      </c>
      <c r="S17" s="4">
        <v>13</v>
      </c>
      <c r="T17" s="6">
        <f t="shared" si="0"/>
        <v>0.14814814814814806</v>
      </c>
    </row>
    <row r="18" spans="1:20" x14ac:dyDescent="0.25">
      <c r="A18" s="4">
        <v>15</v>
      </c>
      <c r="J18" s="4">
        <v>2</v>
      </c>
      <c r="N18" s="4">
        <v>1</v>
      </c>
      <c r="P18" s="4">
        <v>1</v>
      </c>
      <c r="R18" s="4">
        <f t="shared" si="1"/>
        <v>2</v>
      </c>
      <c r="S18" s="4">
        <v>14</v>
      </c>
      <c r="T18" s="6">
        <f t="shared" si="0"/>
        <v>-0.83950617283950635</v>
      </c>
    </row>
    <row r="19" spans="1:20" x14ac:dyDescent="0.25">
      <c r="A19" s="4">
        <v>16</v>
      </c>
      <c r="D19" s="4">
        <v>1</v>
      </c>
      <c r="K19" s="4">
        <v>1</v>
      </c>
      <c r="L19" s="4">
        <v>1</v>
      </c>
      <c r="M19" s="4">
        <v>2</v>
      </c>
      <c r="N19" s="4">
        <v>1</v>
      </c>
      <c r="R19" s="4">
        <f t="shared" si="1"/>
        <v>5</v>
      </c>
      <c r="S19" s="12">
        <v>15</v>
      </c>
      <c r="T19" s="6">
        <f t="shared" si="0"/>
        <v>-0.46913580246913589</v>
      </c>
    </row>
    <row r="20" spans="1:20" x14ac:dyDescent="0.25">
      <c r="A20" s="4">
        <v>17</v>
      </c>
      <c r="B20" s="4">
        <v>1</v>
      </c>
      <c r="C20" s="4">
        <v>1</v>
      </c>
      <c r="D20" s="4">
        <v>3</v>
      </c>
      <c r="F20" s="4">
        <v>3</v>
      </c>
      <c r="G20" s="4">
        <v>2</v>
      </c>
      <c r="K20" s="4">
        <v>1</v>
      </c>
      <c r="M20" s="4">
        <v>1</v>
      </c>
      <c r="O20" s="4">
        <v>1</v>
      </c>
      <c r="P20" s="4">
        <v>1</v>
      </c>
      <c r="R20" s="4">
        <f t="shared" si="1"/>
        <v>12</v>
      </c>
      <c r="S20" s="4">
        <v>16</v>
      </c>
      <c r="T20" s="6">
        <f t="shared" si="0"/>
        <v>0.39506172839506165</v>
      </c>
    </row>
    <row r="21" spans="1:20" x14ac:dyDescent="0.25">
      <c r="A21" s="4">
        <v>18</v>
      </c>
      <c r="C21" s="4">
        <v>1</v>
      </c>
      <c r="E21" s="4">
        <v>3</v>
      </c>
      <c r="F21" s="4">
        <v>1</v>
      </c>
      <c r="H21" s="4">
        <v>2</v>
      </c>
      <c r="I21" s="4">
        <v>1</v>
      </c>
      <c r="J21" s="4">
        <v>2</v>
      </c>
      <c r="M21" s="4">
        <v>3</v>
      </c>
      <c r="N21" s="4">
        <v>1</v>
      </c>
      <c r="O21" s="4">
        <v>1</v>
      </c>
      <c r="P21" s="4">
        <v>4</v>
      </c>
      <c r="R21" s="4">
        <f t="shared" si="1"/>
        <v>13</v>
      </c>
      <c r="S21" s="4">
        <v>17</v>
      </c>
      <c r="T21" s="6">
        <f t="shared" si="0"/>
        <v>0.51851851851851849</v>
      </c>
    </row>
    <row r="22" spans="1:20" x14ac:dyDescent="0.25">
      <c r="A22" s="4">
        <v>19</v>
      </c>
      <c r="D22" s="4">
        <v>1</v>
      </c>
      <c r="G22" s="4">
        <v>1</v>
      </c>
      <c r="J22" s="4">
        <v>1</v>
      </c>
      <c r="K22" s="4">
        <v>1</v>
      </c>
      <c r="R22" s="4">
        <f t="shared" si="1"/>
        <v>4</v>
      </c>
      <c r="S22" s="4">
        <v>18</v>
      </c>
      <c r="T22" s="6">
        <f t="shared" si="0"/>
        <v>-0.59259259259259267</v>
      </c>
    </row>
    <row r="23" spans="1:20" x14ac:dyDescent="0.25">
      <c r="A23" s="4">
        <v>20</v>
      </c>
      <c r="B23" s="4">
        <v>2</v>
      </c>
      <c r="D23" s="4">
        <v>2</v>
      </c>
      <c r="K23" s="4">
        <v>1</v>
      </c>
      <c r="N23" s="4">
        <v>1</v>
      </c>
      <c r="R23" s="4">
        <f t="shared" si="1"/>
        <v>5</v>
      </c>
      <c r="S23" s="4">
        <v>19</v>
      </c>
      <c r="T23" s="6">
        <f t="shared" si="0"/>
        <v>-0.46913580246913589</v>
      </c>
    </row>
    <row r="24" spans="1:20" x14ac:dyDescent="0.25">
      <c r="A24" s="4">
        <v>21</v>
      </c>
      <c r="R24" s="4">
        <f t="shared" si="1"/>
        <v>0</v>
      </c>
      <c r="S24" s="4">
        <v>20</v>
      </c>
      <c r="T24" s="6">
        <f t="shared" si="0"/>
        <v>-1.0864197530864199</v>
      </c>
    </row>
    <row r="25" spans="1:20" x14ac:dyDescent="0.25">
      <c r="A25" s="4">
        <v>22</v>
      </c>
      <c r="B25" s="4">
        <v>1</v>
      </c>
      <c r="C25" s="4">
        <v>3</v>
      </c>
      <c r="E25" s="4">
        <v>1</v>
      </c>
      <c r="G25" s="4">
        <v>1</v>
      </c>
      <c r="H25" s="4">
        <v>1</v>
      </c>
      <c r="J25" s="4">
        <v>1</v>
      </c>
      <c r="K25" s="4">
        <v>1</v>
      </c>
      <c r="R25" s="4">
        <f t="shared" si="1"/>
        <v>9</v>
      </c>
      <c r="S25" s="4">
        <v>21</v>
      </c>
      <c r="T25" s="6">
        <f t="shared" si="0"/>
        <v>2.469135802469127E-2</v>
      </c>
    </row>
    <row r="26" spans="1:20" x14ac:dyDescent="0.25">
      <c r="A26" s="4">
        <v>23</v>
      </c>
      <c r="D26" s="4">
        <v>1</v>
      </c>
      <c r="E26" s="4">
        <v>1</v>
      </c>
      <c r="G26" s="4">
        <v>2</v>
      </c>
      <c r="P26" s="4">
        <v>3</v>
      </c>
      <c r="R26" s="4">
        <f t="shared" si="1"/>
        <v>4</v>
      </c>
      <c r="S26" s="12">
        <v>22</v>
      </c>
      <c r="T26" s="6">
        <f t="shared" si="0"/>
        <v>-0.59259259259259267</v>
      </c>
    </row>
    <row r="27" spans="1:20" x14ac:dyDescent="0.25">
      <c r="A27" s="4">
        <v>24</v>
      </c>
      <c r="R27" s="4">
        <f t="shared" si="1"/>
        <v>0</v>
      </c>
      <c r="S27" s="4">
        <v>23</v>
      </c>
      <c r="T27" s="6">
        <f t="shared" si="0"/>
        <v>-1.0864197530864199</v>
      </c>
    </row>
    <row r="28" spans="1:20" x14ac:dyDescent="0.25">
      <c r="A28" s="4">
        <v>25</v>
      </c>
      <c r="C28" s="4">
        <v>3</v>
      </c>
      <c r="F28" s="4">
        <v>1</v>
      </c>
      <c r="O28" s="4">
        <v>1</v>
      </c>
      <c r="P28" s="4">
        <v>3</v>
      </c>
      <c r="R28" s="4">
        <f t="shared" si="1"/>
        <v>4</v>
      </c>
      <c r="S28" s="4">
        <v>24</v>
      </c>
      <c r="T28" s="6">
        <f t="shared" si="0"/>
        <v>-0.59259259259259267</v>
      </c>
    </row>
    <row r="29" spans="1:20" x14ac:dyDescent="0.25">
      <c r="A29" s="4">
        <v>26</v>
      </c>
      <c r="G29" s="4">
        <v>1</v>
      </c>
      <c r="H29" s="4">
        <v>1</v>
      </c>
      <c r="J29" s="4">
        <v>1</v>
      </c>
      <c r="N29" s="4">
        <v>1</v>
      </c>
      <c r="P29" s="4">
        <v>2</v>
      </c>
      <c r="R29" s="4">
        <f t="shared" si="1"/>
        <v>3</v>
      </c>
      <c r="S29" s="4">
        <v>25</v>
      </c>
      <c r="T29" s="6">
        <f t="shared" si="0"/>
        <v>-0.71604938271604945</v>
      </c>
    </row>
    <row r="30" spans="1:20" x14ac:dyDescent="0.25">
      <c r="A30" s="4">
        <v>27</v>
      </c>
      <c r="B30" s="4">
        <v>1</v>
      </c>
      <c r="C30" s="4">
        <v>6</v>
      </c>
      <c r="E30" s="4">
        <v>10</v>
      </c>
      <c r="G30" s="4">
        <v>3</v>
      </c>
      <c r="H30" s="4">
        <v>1</v>
      </c>
      <c r="I30" s="4">
        <v>2</v>
      </c>
      <c r="J30" s="4">
        <v>3</v>
      </c>
      <c r="K30" s="4">
        <v>3</v>
      </c>
      <c r="M30" s="4">
        <v>2</v>
      </c>
      <c r="O30" s="4">
        <v>1</v>
      </c>
      <c r="R30" s="4">
        <f>SUM(B30:M30)</f>
        <v>31</v>
      </c>
      <c r="S30" s="4">
        <v>26</v>
      </c>
      <c r="T30" s="13">
        <f t="shared" si="0"/>
        <v>2.7407407407407409</v>
      </c>
    </row>
    <row r="31" spans="1:20" x14ac:dyDescent="0.25">
      <c r="A31" s="4">
        <v>28</v>
      </c>
      <c r="B31" s="4">
        <v>1</v>
      </c>
      <c r="C31" s="4">
        <v>1</v>
      </c>
      <c r="E31" s="4">
        <v>3</v>
      </c>
      <c r="G31" s="4">
        <v>12</v>
      </c>
      <c r="K31" s="4">
        <v>1</v>
      </c>
      <c r="N31" s="4">
        <v>55</v>
      </c>
      <c r="O31" s="4">
        <v>1</v>
      </c>
      <c r="R31" s="4">
        <f t="shared" si="1"/>
        <v>18</v>
      </c>
      <c r="S31" s="4">
        <v>27</v>
      </c>
      <c r="T31" s="6">
        <f t="shared" si="0"/>
        <v>1.1358024691358024</v>
      </c>
    </row>
    <row r="32" spans="1:20" x14ac:dyDescent="0.25">
      <c r="A32" s="4">
        <v>29</v>
      </c>
      <c r="F32" s="4">
        <v>1</v>
      </c>
      <c r="G32" s="4">
        <v>1</v>
      </c>
      <c r="R32" s="4">
        <f t="shared" si="1"/>
        <v>2</v>
      </c>
      <c r="S32" s="4">
        <v>28</v>
      </c>
      <c r="T32" s="6">
        <f t="shared" si="0"/>
        <v>-0.83950617283950635</v>
      </c>
    </row>
    <row r="33" spans="1:20" x14ac:dyDescent="0.25">
      <c r="A33" s="4">
        <v>30</v>
      </c>
      <c r="D33" s="4">
        <v>2</v>
      </c>
      <c r="E33" s="4">
        <v>1</v>
      </c>
      <c r="J33" s="4">
        <v>1</v>
      </c>
      <c r="R33" s="4">
        <f t="shared" si="1"/>
        <v>4</v>
      </c>
      <c r="S33" s="12">
        <v>29</v>
      </c>
      <c r="T33" s="6">
        <f t="shared" si="0"/>
        <v>-0.59259259259259267</v>
      </c>
    </row>
    <row r="34" spans="1:20" x14ac:dyDescent="0.25">
      <c r="A34" s="4">
        <v>31</v>
      </c>
      <c r="B34" s="4">
        <v>2</v>
      </c>
      <c r="D34" s="4">
        <v>3</v>
      </c>
      <c r="E34" s="4">
        <v>1</v>
      </c>
      <c r="G34" s="4">
        <v>2</v>
      </c>
      <c r="I34" s="4">
        <v>2</v>
      </c>
      <c r="L34" s="4">
        <v>1</v>
      </c>
      <c r="M34" s="4">
        <v>1</v>
      </c>
      <c r="N34" s="4">
        <v>1</v>
      </c>
      <c r="O34" s="4">
        <v>5</v>
      </c>
      <c r="P34" s="4">
        <v>2</v>
      </c>
      <c r="R34" s="4">
        <f t="shared" si="1"/>
        <v>12</v>
      </c>
      <c r="S34" s="4">
        <v>30</v>
      </c>
      <c r="T34" s="6">
        <f t="shared" si="0"/>
        <v>0.39506172839506165</v>
      </c>
    </row>
    <row r="35" spans="1:20" x14ac:dyDescent="0.25">
      <c r="A35" s="4">
        <v>32</v>
      </c>
      <c r="B35" s="4">
        <v>1</v>
      </c>
      <c r="C35" s="4">
        <v>1</v>
      </c>
      <c r="D35" s="4">
        <v>1</v>
      </c>
      <c r="H35" s="4">
        <v>1</v>
      </c>
      <c r="K35" s="4">
        <v>2</v>
      </c>
      <c r="O35" s="4">
        <v>1</v>
      </c>
      <c r="P35" s="4">
        <v>1</v>
      </c>
      <c r="R35" s="4">
        <f t="shared" si="1"/>
        <v>6</v>
      </c>
      <c r="S35" s="4">
        <v>31</v>
      </c>
      <c r="T35" s="6">
        <f t="shared" si="0"/>
        <v>-0.3456790123456791</v>
      </c>
    </row>
    <row r="36" spans="1:20" x14ac:dyDescent="0.25">
      <c r="A36" s="4">
        <v>33</v>
      </c>
      <c r="C36" s="4">
        <v>1</v>
      </c>
      <c r="G36" s="4">
        <v>2</v>
      </c>
      <c r="J36" s="4">
        <v>1</v>
      </c>
      <c r="O36" s="4">
        <v>1</v>
      </c>
      <c r="P36" s="4">
        <v>2</v>
      </c>
      <c r="R36" s="4">
        <f t="shared" si="1"/>
        <v>4</v>
      </c>
      <c r="S36" s="4">
        <v>32</v>
      </c>
      <c r="T36" s="6">
        <f t="shared" si="0"/>
        <v>-0.59259259259259267</v>
      </c>
    </row>
    <row r="37" spans="1:20" x14ac:dyDescent="0.25">
      <c r="A37" s="4">
        <v>34</v>
      </c>
      <c r="C37" s="4">
        <v>1</v>
      </c>
      <c r="E37" s="4">
        <v>2</v>
      </c>
      <c r="G37" s="4">
        <v>1</v>
      </c>
      <c r="H37" s="4">
        <v>1</v>
      </c>
      <c r="J37" s="4">
        <v>1</v>
      </c>
      <c r="R37" s="4">
        <f t="shared" si="1"/>
        <v>6</v>
      </c>
      <c r="S37" s="4">
        <v>33</v>
      </c>
      <c r="T37" s="6">
        <f t="shared" si="0"/>
        <v>-0.3456790123456791</v>
      </c>
    </row>
    <row r="38" spans="1:20" x14ac:dyDescent="0.25">
      <c r="A38" s="4">
        <v>35</v>
      </c>
      <c r="B38" s="4">
        <v>1</v>
      </c>
      <c r="C38" s="4">
        <v>3</v>
      </c>
      <c r="D38" s="4">
        <v>1</v>
      </c>
      <c r="E38" s="4">
        <v>4</v>
      </c>
      <c r="I38" s="4">
        <v>1</v>
      </c>
      <c r="K38" s="4">
        <v>1</v>
      </c>
      <c r="L38" s="4">
        <v>1</v>
      </c>
      <c r="M38" s="4">
        <v>3</v>
      </c>
      <c r="N38" s="4">
        <v>24</v>
      </c>
      <c r="O38" s="4">
        <v>2</v>
      </c>
      <c r="P38" s="4">
        <v>5</v>
      </c>
      <c r="R38" s="4">
        <f t="shared" si="1"/>
        <v>15</v>
      </c>
      <c r="S38" s="4">
        <v>34</v>
      </c>
      <c r="T38" s="6">
        <f t="shared" si="0"/>
        <v>0.76543209876543206</v>
      </c>
    </row>
    <row r="39" spans="1:20" x14ac:dyDescent="0.25">
      <c r="A39" s="4">
        <v>36</v>
      </c>
      <c r="F39" s="4">
        <v>1</v>
      </c>
      <c r="G39" s="4">
        <v>2</v>
      </c>
      <c r="H39" s="4">
        <v>1</v>
      </c>
      <c r="M39" s="4">
        <v>1</v>
      </c>
      <c r="R39" s="4">
        <f t="shared" si="1"/>
        <v>5</v>
      </c>
      <c r="S39" s="4">
        <v>35</v>
      </c>
      <c r="T39" s="6">
        <f t="shared" si="0"/>
        <v>-0.46913580246913589</v>
      </c>
    </row>
    <row r="40" spans="1:20" x14ac:dyDescent="0.25">
      <c r="A40" s="4">
        <v>37</v>
      </c>
      <c r="D40" s="4">
        <v>6</v>
      </c>
      <c r="E40" s="4">
        <v>2</v>
      </c>
      <c r="F40" s="4">
        <v>1</v>
      </c>
      <c r="G40" s="4">
        <v>1</v>
      </c>
      <c r="H40" s="4">
        <v>2</v>
      </c>
      <c r="I40" s="4">
        <v>5</v>
      </c>
      <c r="J40" s="4">
        <v>5</v>
      </c>
      <c r="L40" s="4">
        <v>1</v>
      </c>
      <c r="M40" s="4">
        <v>1</v>
      </c>
      <c r="N40" s="4">
        <v>1</v>
      </c>
      <c r="O40" s="4">
        <v>3</v>
      </c>
      <c r="R40" s="4">
        <f t="shared" si="1"/>
        <v>24</v>
      </c>
      <c r="S40" s="12">
        <v>36</v>
      </c>
      <c r="T40" s="6">
        <f t="shared" si="0"/>
        <v>1.8765432098765431</v>
      </c>
    </row>
    <row r="41" spans="1:20" x14ac:dyDescent="0.25">
      <c r="A41" s="4">
        <v>38</v>
      </c>
      <c r="R41" s="4">
        <f t="shared" si="1"/>
        <v>0</v>
      </c>
      <c r="S41" s="4">
        <v>37</v>
      </c>
      <c r="T41" s="6">
        <f t="shared" si="0"/>
        <v>-1.0864197530864199</v>
      </c>
    </row>
    <row r="42" spans="1:20" x14ac:dyDescent="0.25">
      <c r="A42" s="4">
        <v>39</v>
      </c>
      <c r="C42" s="4">
        <v>3</v>
      </c>
      <c r="D42" s="4">
        <v>2</v>
      </c>
      <c r="E42" s="4">
        <v>1</v>
      </c>
      <c r="G42" s="4">
        <v>2</v>
      </c>
      <c r="J42" s="4">
        <v>1</v>
      </c>
      <c r="K42" s="4">
        <v>1</v>
      </c>
      <c r="M42" s="4">
        <v>4</v>
      </c>
      <c r="O42" s="4">
        <v>1</v>
      </c>
      <c r="P42" s="4">
        <v>2</v>
      </c>
      <c r="R42" s="4">
        <f t="shared" si="1"/>
        <v>14</v>
      </c>
      <c r="S42" s="4">
        <v>38</v>
      </c>
      <c r="T42" s="6">
        <f t="shared" si="0"/>
        <v>0.64197530864197527</v>
      </c>
    </row>
    <row r="43" spans="1:20" x14ac:dyDescent="0.25">
      <c r="A43" s="4">
        <v>40</v>
      </c>
      <c r="C43" s="4">
        <v>3</v>
      </c>
      <c r="D43" s="4">
        <v>2</v>
      </c>
      <c r="H43" s="4">
        <v>1</v>
      </c>
      <c r="I43" s="4">
        <v>1</v>
      </c>
      <c r="L43" s="4">
        <v>1</v>
      </c>
      <c r="N43" s="4">
        <v>1</v>
      </c>
      <c r="O43" s="4">
        <v>2</v>
      </c>
      <c r="P43" s="4">
        <v>5</v>
      </c>
      <c r="R43" s="4">
        <f t="shared" si="1"/>
        <v>8</v>
      </c>
      <c r="S43" s="4">
        <v>39</v>
      </c>
      <c r="T43" s="6">
        <f t="shared" si="0"/>
        <v>-9.8765432098765524E-2</v>
      </c>
    </row>
    <row r="44" spans="1:20" x14ac:dyDescent="0.25">
      <c r="A44" s="4">
        <v>41</v>
      </c>
      <c r="C44" s="4">
        <v>1</v>
      </c>
      <c r="D44" s="4">
        <v>3</v>
      </c>
      <c r="F44" s="4">
        <v>2</v>
      </c>
      <c r="H44" s="4">
        <v>1</v>
      </c>
      <c r="I44" s="4">
        <v>1</v>
      </c>
      <c r="K44" s="4">
        <v>1</v>
      </c>
      <c r="M44" s="4">
        <v>2</v>
      </c>
      <c r="O44" s="4">
        <v>1</v>
      </c>
      <c r="R44" s="4">
        <f t="shared" si="1"/>
        <v>11</v>
      </c>
      <c r="S44" s="4">
        <v>40</v>
      </c>
      <c r="T44" s="6">
        <f t="shared" si="0"/>
        <v>0.27160493827160487</v>
      </c>
    </row>
    <row r="45" spans="1:20" x14ac:dyDescent="0.25">
      <c r="A45" s="4">
        <v>42</v>
      </c>
      <c r="B45" s="4">
        <v>1</v>
      </c>
      <c r="F45" s="4">
        <v>2</v>
      </c>
      <c r="H45" s="4">
        <v>1</v>
      </c>
      <c r="K45" s="4">
        <v>1</v>
      </c>
      <c r="O45" s="4">
        <v>1</v>
      </c>
      <c r="R45" s="4">
        <f t="shared" si="1"/>
        <v>5</v>
      </c>
      <c r="S45" s="4">
        <v>41</v>
      </c>
      <c r="T45" s="6">
        <f t="shared" si="0"/>
        <v>-0.46913580246913589</v>
      </c>
    </row>
    <row r="46" spans="1:20" x14ac:dyDescent="0.25">
      <c r="A46" s="4">
        <v>43</v>
      </c>
      <c r="C46" s="4">
        <v>1</v>
      </c>
      <c r="D46" s="4">
        <v>1</v>
      </c>
      <c r="G46" s="4">
        <v>1</v>
      </c>
      <c r="H46" s="4">
        <v>3</v>
      </c>
      <c r="I46" s="4">
        <v>2</v>
      </c>
      <c r="J46" s="4">
        <v>2</v>
      </c>
      <c r="L46" s="4">
        <v>2</v>
      </c>
      <c r="M46" s="4">
        <v>4</v>
      </c>
      <c r="O46" s="4">
        <v>1</v>
      </c>
      <c r="R46" s="4">
        <f t="shared" si="1"/>
        <v>16</v>
      </c>
      <c r="S46" s="4">
        <v>42</v>
      </c>
      <c r="T46" s="6">
        <f t="shared" si="0"/>
        <v>0.88888888888888884</v>
      </c>
    </row>
    <row r="47" spans="1:20" x14ac:dyDescent="0.25">
      <c r="A47" s="4">
        <v>44</v>
      </c>
      <c r="C47" s="4">
        <v>1</v>
      </c>
      <c r="D47" s="4">
        <v>1</v>
      </c>
      <c r="E47" s="4">
        <v>2</v>
      </c>
      <c r="H47" s="4">
        <v>3</v>
      </c>
      <c r="M47" s="4">
        <v>1</v>
      </c>
      <c r="R47" s="4">
        <f t="shared" si="1"/>
        <v>8</v>
      </c>
      <c r="S47" s="12">
        <v>43</v>
      </c>
      <c r="T47" s="6">
        <f t="shared" si="0"/>
        <v>-9.8765432098765524E-2</v>
      </c>
    </row>
    <row r="48" spans="1:20" x14ac:dyDescent="0.25">
      <c r="A48" s="4">
        <v>45</v>
      </c>
      <c r="C48" s="4">
        <v>2</v>
      </c>
      <c r="D48" s="4">
        <v>2</v>
      </c>
      <c r="E48" s="4">
        <v>1</v>
      </c>
      <c r="F48" s="4">
        <v>1</v>
      </c>
      <c r="H48" s="4">
        <v>2</v>
      </c>
      <c r="I48" s="4">
        <v>2</v>
      </c>
      <c r="J48" s="4">
        <v>2</v>
      </c>
      <c r="L48" s="4">
        <v>1</v>
      </c>
      <c r="M48" s="4">
        <v>1</v>
      </c>
      <c r="O48" s="4">
        <v>1</v>
      </c>
      <c r="P48" s="4">
        <v>1</v>
      </c>
      <c r="R48" s="4">
        <f t="shared" si="1"/>
        <v>14</v>
      </c>
      <c r="S48" s="4">
        <v>44</v>
      </c>
      <c r="T48" s="6">
        <f t="shared" si="0"/>
        <v>0.64197530864197527</v>
      </c>
    </row>
    <row r="49" spans="1:20" x14ac:dyDescent="0.25">
      <c r="A49" s="4">
        <v>46</v>
      </c>
      <c r="E49" s="4">
        <v>1</v>
      </c>
      <c r="F49" s="4">
        <v>2</v>
      </c>
      <c r="H49" s="4">
        <v>1</v>
      </c>
      <c r="I49" s="4">
        <v>1</v>
      </c>
      <c r="K49" s="4">
        <v>1</v>
      </c>
      <c r="M49" s="4">
        <v>4</v>
      </c>
      <c r="N49" s="4">
        <v>1</v>
      </c>
      <c r="P49" s="4">
        <v>2</v>
      </c>
      <c r="R49" s="4">
        <f t="shared" si="1"/>
        <v>10</v>
      </c>
      <c r="S49" s="4">
        <v>45</v>
      </c>
      <c r="T49" s="6">
        <f t="shared" si="0"/>
        <v>0.14814814814814806</v>
      </c>
    </row>
    <row r="50" spans="1:20" x14ac:dyDescent="0.25">
      <c r="A50" s="4">
        <v>47</v>
      </c>
      <c r="C50" s="4">
        <v>2</v>
      </c>
      <c r="F50" s="4">
        <v>1</v>
      </c>
      <c r="G50" s="4">
        <v>1</v>
      </c>
      <c r="K50" s="4">
        <v>2</v>
      </c>
      <c r="M50" s="4">
        <v>1</v>
      </c>
      <c r="N50" s="4">
        <v>1</v>
      </c>
      <c r="P50" s="4">
        <v>5</v>
      </c>
      <c r="R50" s="4">
        <f t="shared" si="1"/>
        <v>7</v>
      </c>
      <c r="S50" s="4">
        <v>46</v>
      </c>
      <c r="T50" s="6">
        <f t="shared" si="0"/>
        <v>-0.22222222222222232</v>
      </c>
    </row>
    <row r="51" spans="1:20" x14ac:dyDescent="0.25">
      <c r="A51" s="4">
        <v>48</v>
      </c>
      <c r="C51" s="4">
        <v>3</v>
      </c>
      <c r="D51" s="4">
        <v>1</v>
      </c>
      <c r="E51" s="4">
        <v>1</v>
      </c>
      <c r="F51" s="4">
        <v>1</v>
      </c>
      <c r="G51" s="4">
        <v>1</v>
      </c>
      <c r="J51" s="4">
        <v>1</v>
      </c>
      <c r="M51" s="4">
        <v>1</v>
      </c>
      <c r="N51" s="4">
        <v>3</v>
      </c>
      <c r="O51" s="4">
        <v>1</v>
      </c>
      <c r="R51" s="4">
        <f t="shared" si="1"/>
        <v>9</v>
      </c>
      <c r="S51" s="4">
        <v>47</v>
      </c>
      <c r="T51" s="6">
        <f t="shared" si="0"/>
        <v>2.469135802469127E-2</v>
      </c>
    </row>
    <row r="52" spans="1:20" x14ac:dyDescent="0.25">
      <c r="A52" s="4">
        <v>49</v>
      </c>
      <c r="E52" s="4">
        <v>1</v>
      </c>
      <c r="G52" s="4">
        <v>1</v>
      </c>
      <c r="K52" s="4">
        <v>1</v>
      </c>
      <c r="P52" s="4">
        <v>2</v>
      </c>
      <c r="R52" s="4">
        <f t="shared" si="1"/>
        <v>3</v>
      </c>
      <c r="S52" s="4">
        <v>48</v>
      </c>
      <c r="T52" s="6">
        <f t="shared" si="0"/>
        <v>-0.71604938271604945</v>
      </c>
    </row>
    <row r="53" spans="1:20" x14ac:dyDescent="0.25">
      <c r="A53" s="4">
        <v>50</v>
      </c>
      <c r="D53" s="4">
        <v>4</v>
      </c>
      <c r="E53" s="4">
        <v>1</v>
      </c>
      <c r="F53" s="4">
        <v>3</v>
      </c>
      <c r="M53" s="4">
        <v>4</v>
      </c>
      <c r="N53" s="4">
        <v>4</v>
      </c>
      <c r="O53" s="4">
        <v>2</v>
      </c>
      <c r="R53" s="4">
        <f t="shared" si="1"/>
        <v>12</v>
      </c>
      <c r="S53" s="4">
        <v>49</v>
      </c>
      <c r="T53" s="6">
        <f t="shared" si="0"/>
        <v>0.39506172839506165</v>
      </c>
    </row>
    <row r="54" spans="1:20" x14ac:dyDescent="0.25">
      <c r="A54" s="4">
        <v>51</v>
      </c>
      <c r="C54" s="4">
        <v>10</v>
      </c>
      <c r="D54" s="4">
        <v>1</v>
      </c>
      <c r="E54" s="4">
        <v>1</v>
      </c>
      <c r="H54" s="4">
        <v>1</v>
      </c>
      <c r="I54" s="4">
        <v>2</v>
      </c>
      <c r="J54" s="4">
        <v>1</v>
      </c>
      <c r="L54" s="4">
        <v>1</v>
      </c>
      <c r="N54" s="4">
        <v>1</v>
      </c>
      <c r="R54" s="4">
        <f t="shared" si="1"/>
        <v>17</v>
      </c>
      <c r="S54" s="12">
        <v>50</v>
      </c>
      <c r="T54" s="6">
        <f t="shared" si="0"/>
        <v>1.0123456790123457</v>
      </c>
    </row>
    <row r="55" spans="1:20" x14ac:dyDescent="0.25">
      <c r="A55" s="4">
        <v>52</v>
      </c>
      <c r="B55" s="4">
        <v>1</v>
      </c>
      <c r="D55" s="4">
        <v>1</v>
      </c>
      <c r="P55" s="4">
        <v>7</v>
      </c>
      <c r="R55" s="4">
        <f t="shared" si="1"/>
        <v>2</v>
      </c>
      <c r="S55" s="4">
        <v>51</v>
      </c>
      <c r="T55" s="6">
        <f t="shared" si="0"/>
        <v>-0.83950617283950635</v>
      </c>
    </row>
    <row r="56" spans="1:20" x14ac:dyDescent="0.25">
      <c r="A56" s="4">
        <v>53</v>
      </c>
      <c r="B56" s="4">
        <v>2</v>
      </c>
      <c r="C56" s="4">
        <v>2</v>
      </c>
      <c r="E56" s="4">
        <v>1</v>
      </c>
      <c r="F56" s="4">
        <v>4</v>
      </c>
      <c r="I56" s="4">
        <v>1</v>
      </c>
      <c r="M56" s="4">
        <v>5</v>
      </c>
      <c r="P56" s="4">
        <v>3</v>
      </c>
      <c r="R56" s="4">
        <f t="shared" si="1"/>
        <v>15</v>
      </c>
      <c r="S56" s="4">
        <v>52</v>
      </c>
      <c r="T56" s="6">
        <f t="shared" si="0"/>
        <v>0.76543209876543206</v>
      </c>
    </row>
    <row r="57" spans="1:20" x14ac:dyDescent="0.25">
      <c r="A57" s="4">
        <v>54</v>
      </c>
      <c r="B57" s="4">
        <v>1</v>
      </c>
      <c r="C57" s="4">
        <v>1</v>
      </c>
      <c r="D57" s="4">
        <v>3</v>
      </c>
      <c r="G57" s="4">
        <v>1</v>
      </c>
      <c r="H57" s="4">
        <v>3</v>
      </c>
      <c r="I57" s="4">
        <v>1</v>
      </c>
      <c r="K57" s="4">
        <v>1</v>
      </c>
      <c r="N57" s="4">
        <v>1</v>
      </c>
      <c r="R57" s="4">
        <f t="shared" si="1"/>
        <v>11</v>
      </c>
      <c r="S57" s="4">
        <v>53</v>
      </c>
      <c r="T57" s="6">
        <f t="shared" si="0"/>
        <v>0.27160493827160487</v>
      </c>
    </row>
    <row r="58" spans="1:20" x14ac:dyDescent="0.25">
      <c r="A58" s="4">
        <v>55</v>
      </c>
      <c r="B58" s="4">
        <v>1</v>
      </c>
      <c r="C58" s="4">
        <v>1</v>
      </c>
      <c r="J58" s="4">
        <v>2</v>
      </c>
      <c r="O58" s="4">
        <v>1</v>
      </c>
      <c r="R58" s="4">
        <f t="shared" si="1"/>
        <v>4</v>
      </c>
      <c r="S58" s="4">
        <v>54</v>
      </c>
      <c r="T58" s="6">
        <f t="shared" si="0"/>
        <v>-0.59259259259259267</v>
      </c>
    </row>
    <row r="59" spans="1:20" x14ac:dyDescent="0.25">
      <c r="A59" s="4">
        <v>56</v>
      </c>
      <c r="B59" s="4">
        <v>1</v>
      </c>
      <c r="D59" s="4">
        <v>2</v>
      </c>
      <c r="F59" s="4">
        <v>1</v>
      </c>
      <c r="G59" s="4">
        <v>3</v>
      </c>
      <c r="J59" s="4">
        <v>1</v>
      </c>
      <c r="N59" s="4">
        <v>1</v>
      </c>
      <c r="R59" s="4">
        <f t="shared" si="1"/>
        <v>8</v>
      </c>
      <c r="S59" s="4">
        <v>55</v>
      </c>
      <c r="T59" s="6">
        <f t="shared" si="0"/>
        <v>-9.8765432098765524E-2</v>
      </c>
    </row>
    <row r="60" spans="1:20" x14ac:dyDescent="0.25">
      <c r="A60" s="4">
        <v>57</v>
      </c>
      <c r="J60" s="4">
        <v>1</v>
      </c>
      <c r="P60" s="4">
        <v>2</v>
      </c>
      <c r="R60" s="4">
        <f t="shared" si="1"/>
        <v>1</v>
      </c>
      <c r="S60" s="4">
        <v>56</v>
      </c>
      <c r="T60" s="6">
        <f t="shared" si="0"/>
        <v>-0.96296296296296313</v>
      </c>
    </row>
    <row r="61" spans="1:20" x14ac:dyDescent="0.25">
      <c r="A61" s="4">
        <v>58</v>
      </c>
      <c r="E61" s="4">
        <v>1</v>
      </c>
      <c r="G61" s="4">
        <v>2</v>
      </c>
      <c r="I61" s="4">
        <v>1</v>
      </c>
      <c r="J61" s="4">
        <v>1</v>
      </c>
      <c r="M61" s="4">
        <v>2</v>
      </c>
      <c r="R61" s="4">
        <f t="shared" si="1"/>
        <v>7</v>
      </c>
      <c r="S61" s="12">
        <v>57</v>
      </c>
      <c r="T61" s="6">
        <f t="shared" si="0"/>
        <v>-0.22222222222222232</v>
      </c>
    </row>
    <row r="62" spans="1:20" x14ac:dyDescent="0.25">
      <c r="A62" s="4">
        <v>59</v>
      </c>
      <c r="I62" s="4">
        <v>2</v>
      </c>
      <c r="O62" s="4">
        <v>1</v>
      </c>
      <c r="P62" s="4">
        <v>4</v>
      </c>
      <c r="R62" s="4">
        <f t="shared" si="1"/>
        <v>2</v>
      </c>
      <c r="S62" s="4">
        <v>58</v>
      </c>
      <c r="T62" s="6">
        <f t="shared" si="0"/>
        <v>-0.83950617283950635</v>
      </c>
    </row>
    <row r="63" spans="1:20" x14ac:dyDescent="0.25">
      <c r="A63" s="4">
        <v>60</v>
      </c>
      <c r="C63" s="4">
        <v>2</v>
      </c>
      <c r="D63" s="4">
        <v>1</v>
      </c>
      <c r="F63" s="4">
        <v>1</v>
      </c>
      <c r="I63" s="4">
        <v>1</v>
      </c>
      <c r="K63" s="4">
        <v>1</v>
      </c>
      <c r="L63" s="4">
        <v>1</v>
      </c>
      <c r="M63" s="4">
        <v>1</v>
      </c>
      <c r="R63" s="4">
        <f t="shared" si="1"/>
        <v>8</v>
      </c>
      <c r="S63" s="4">
        <v>59</v>
      </c>
      <c r="T63" s="6">
        <f t="shared" si="0"/>
        <v>-9.8765432098765524E-2</v>
      </c>
    </row>
    <row r="64" spans="1:20" x14ac:dyDescent="0.25">
      <c r="A64" s="4">
        <v>61</v>
      </c>
      <c r="E64" s="4">
        <v>1</v>
      </c>
      <c r="G64" s="4">
        <v>1</v>
      </c>
      <c r="I64" s="4">
        <v>1</v>
      </c>
      <c r="K64" s="4">
        <v>1</v>
      </c>
      <c r="P64" s="4">
        <v>2</v>
      </c>
      <c r="R64" s="4">
        <f t="shared" si="1"/>
        <v>4</v>
      </c>
      <c r="S64" s="4">
        <v>60</v>
      </c>
      <c r="T64" s="6">
        <f t="shared" si="0"/>
        <v>-0.59259259259259267</v>
      </c>
    </row>
    <row r="65" spans="1:20" x14ac:dyDescent="0.25">
      <c r="A65" s="4">
        <v>62</v>
      </c>
      <c r="G65" s="4">
        <v>1</v>
      </c>
      <c r="K65" s="4">
        <v>1</v>
      </c>
      <c r="P65" s="4">
        <v>1</v>
      </c>
      <c r="R65" s="4">
        <f t="shared" si="1"/>
        <v>2</v>
      </c>
      <c r="S65" s="4">
        <v>61</v>
      </c>
      <c r="T65" s="6">
        <f t="shared" si="0"/>
        <v>-0.83950617283950635</v>
      </c>
    </row>
    <row r="66" spans="1:20" x14ac:dyDescent="0.25">
      <c r="A66" s="4">
        <v>63</v>
      </c>
      <c r="D66" s="4">
        <v>1</v>
      </c>
      <c r="I66" s="4">
        <v>2</v>
      </c>
      <c r="J66" s="4">
        <v>1</v>
      </c>
      <c r="N66" s="4">
        <v>1</v>
      </c>
      <c r="P66" s="4">
        <v>3</v>
      </c>
      <c r="R66" s="4">
        <f t="shared" si="1"/>
        <v>4</v>
      </c>
      <c r="S66" s="4">
        <v>62</v>
      </c>
      <c r="T66" s="6">
        <f t="shared" si="0"/>
        <v>-0.59259259259259267</v>
      </c>
    </row>
    <row r="67" spans="1:20" x14ac:dyDescent="0.25">
      <c r="A67" s="4">
        <v>64</v>
      </c>
      <c r="B67" s="4">
        <v>1</v>
      </c>
      <c r="C67" s="4">
        <v>1</v>
      </c>
      <c r="D67" s="4">
        <v>1</v>
      </c>
      <c r="F67" s="4">
        <v>2</v>
      </c>
      <c r="G67" s="4">
        <v>3</v>
      </c>
      <c r="I67" s="4">
        <v>1</v>
      </c>
      <c r="K67" s="4">
        <v>3</v>
      </c>
      <c r="M67" s="4">
        <v>2</v>
      </c>
      <c r="N67" s="4">
        <v>1</v>
      </c>
      <c r="O67" s="4">
        <v>1</v>
      </c>
      <c r="R67" s="4">
        <f t="shared" si="1"/>
        <v>14</v>
      </c>
      <c r="S67" s="4">
        <v>63</v>
      </c>
      <c r="T67" s="6">
        <f t="shared" si="0"/>
        <v>0.64197530864197527</v>
      </c>
    </row>
    <row r="68" spans="1:20" x14ac:dyDescent="0.25">
      <c r="A68" s="4">
        <v>65</v>
      </c>
      <c r="G68" s="4">
        <v>1</v>
      </c>
      <c r="H68" s="4">
        <v>1</v>
      </c>
      <c r="N68" s="4">
        <v>1</v>
      </c>
      <c r="R68" s="4">
        <f t="shared" si="1"/>
        <v>2</v>
      </c>
      <c r="S68" s="12">
        <v>64</v>
      </c>
      <c r="T68" s="6">
        <f t="shared" si="0"/>
        <v>-0.83950617283950635</v>
      </c>
    </row>
    <row r="69" spans="1:20" x14ac:dyDescent="0.25">
      <c r="A69" s="4">
        <v>66</v>
      </c>
      <c r="E69" s="4">
        <v>1</v>
      </c>
      <c r="J69" s="4">
        <v>2</v>
      </c>
      <c r="N69" s="4">
        <v>1</v>
      </c>
      <c r="R69" s="4">
        <f t="shared" si="1"/>
        <v>3</v>
      </c>
      <c r="S69" s="4">
        <v>65</v>
      </c>
      <c r="T69" s="6">
        <f t="shared" si="0"/>
        <v>-0.71604938271604945</v>
      </c>
    </row>
    <row r="70" spans="1:20" x14ac:dyDescent="0.25">
      <c r="A70" s="4">
        <v>67</v>
      </c>
      <c r="B70" s="4">
        <v>1</v>
      </c>
      <c r="C70" s="4">
        <v>6</v>
      </c>
      <c r="E70" s="4">
        <v>2</v>
      </c>
      <c r="F70" s="4">
        <v>2</v>
      </c>
      <c r="I70" s="4">
        <v>1</v>
      </c>
      <c r="M70" s="4">
        <v>1</v>
      </c>
      <c r="O70" s="4">
        <v>2</v>
      </c>
      <c r="R70" s="4">
        <f t="shared" si="1"/>
        <v>13</v>
      </c>
      <c r="S70" s="4">
        <v>66</v>
      </c>
      <c r="T70" s="6">
        <f t="shared" si="0"/>
        <v>0.51851851851851849</v>
      </c>
    </row>
    <row r="71" spans="1:20" x14ac:dyDescent="0.25">
      <c r="A71" s="4">
        <v>68</v>
      </c>
      <c r="D71" s="4">
        <v>1</v>
      </c>
      <c r="E71" s="4">
        <v>2</v>
      </c>
      <c r="F71" s="4">
        <v>1</v>
      </c>
      <c r="K71" s="4">
        <v>1</v>
      </c>
      <c r="R71" s="4">
        <f t="shared" si="1"/>
        <v>5</v>
      </c>
      <c r="S71" s="4">
        <v>67</v>
      </c>
      <c r="T71" s="6">
        <f t="shared" ref="T71:T134" si="2">(R71-8.8)/8.1</f>
        <v>-0.46913580246913589</v>
      </c>
    </row>
    <row r="72" spans="1:20" x14ac:dyDescent="0.25">
      <c r="A72" s="4">
        <v>69</v>
      </c>
      <c r="G72" s="4">
        <v>1</v>
      </c>
      <c r="H72" s="4">
        <v>1</v>
      </c>
      <c r="M72" s="4">
        <v>1</v>
      </c>
      <c r="N72" s="4">
        <v>1</v>
      </c>
      <c r="O72" s="4">
        <v>1</v>
      </c>
      <c r="P72" s="4">
        <v>1</v>
      </c>
      <c r="R72" s="4">
        <f t="shared" ref="R72:R135" si="3">SUM(B72:M72)</f>
        <v>3</v>
      </c>
      <c r="S72" s="4">
        <v>68</v>
      </c>
      <c r="T72" s="6">
        <f t="shared" si="2"/>
        <v>-0.71604938271604945</v>
      </c>
    </row>
    <row r="73" spans="1:20" x14ac:dyDescent="0.25">
      <c r="A73" s="4">
        <v>70</v>
      </c>
      <c r="D73" s="4">
        <v>1</v>
      </c>
      <c r="F73" s="4">
        <v>1</v>
      </c>
      <c r="G73" s="4">
        <v>1</v>
      </c>
      <c r="H73" s="4">
        <v>1</v>
      </c>
      <c r="M73" s="4">
        <v>3</v>
      </c>
      <c r="R73" s="4">
        <f t="shared" si="3"/>
        <v>7</v>
      </c>
      <c r="S73" s="4">
        <v>69</v>
      </c>
      <c r="T73" s="6">
        <f t="shared" si="2"/>
        <v>-0.22222222222222232</v>
      </c>
    </row>
    <row r="74" spans="1:20" x14ac:dyDescent="0.25">
      <c r="A74" s="4">
        <v>71</v>
      </c>
      <c r="R74" s="4">
        <f t="shared" si="3"/>
        <v>0</v>
      </c>
      <c r="S74" s="4">
        <v>70</v>
      </c>
      <c r="T74" s="6">
        <f t="shared" si="2"/>
        <v>-1.0864197530864199</v>
      </c>
    </row>
    <row r="75" spans="1:20" x14ac:dyDescent="0.25">
      <c r="A75" s="4">
        <v>72</v>
      </c>
      <c r="B75" s="4">
        <v>1</v>
      </c>
      <c r="E75" s="4">
        <v>3</v>
      </c>
      <c r="G75" s="4">
        <v>3</v>
      </c>
      <c r="H75" s="4">
        <v>1</v>
      </c>
      <c r="R75" s="4">
        <f t="shared" si="3"/>
        <v>8</v>
      </c>
      <c r="S75" s="12">
        <v>71</v>
      </c>
      <c r="T75" s="6">
        <f t="shared" si="2"/>
        <v>-9.8765432098765524E-2</v>
      </c>
    </row>
    <row r="76" spans="1:20" x14ac:dyDescent="0.25">
      <c r="A76" s="4">
        <v>73</v>
      </c>
      <c r="C76" s="4">
        <v>4</v>
      </c>
      <c r="G76" s="4">
        <v>3</v>
      </c>
      <c r="M76" s="4">
        <v>3</v>
      </c>
      <c r="N76" s="4">
        <v>1</v>
      </c>
      <c r="O76" s="4">
        <v>2</v>
      </c>
      <c r="P76" s="4">
        <v>1</v>
      </c>
      <c r="R76" s="4">
        <f t="shared" si="3"/>
        <v>10</v>
      </c>
      <c r="S76" s="4">
        <v>72</v>
      </c>
      <c r="T76" s="6">
        <f t="shared" si="2"/>
        <v>0.14814814814814806</v>
      </c>
    </row>
    <row r="77" spans="1:20" x14ac:dyDescent="0.25">
      <c r="A77" s="4">
        <v>74</v>
      </c>
      <c r="B77" s="4">
        <v>2</v>
      </c>
      <c r="C77" s="4">
        <v>14</v>
      </c>
      <c r="D77" s="4">
        <v>2</v>
      </c>
      <c r="F77" s="4">
        <v>2</v>
      </c>
      <c r="G77" s="4">
        <v>1</v>
      </c>
      <c r="I77" s="4">
        <v>1</v>
      </c>
      <c r="K77" s="4">
        <v>2</v>
      </c>
      <c r="P77" s="4">
        <v>1</v>
      </c>
      <c r="R77" s="4">
        <f>SUM(B77:M77)</f>
        <v>24</v>
      </c>
      <c r="S77" s="4">
        <v>73</v>
      </c>
      <c r="T77" s="6">
        <f t="shared" si="2"/>
        <v>1.8765432098765431</v>
      </c>
    </row>
    <row r="78" spans="1:20" x14ac:dyDescent="0.25">
      <c r="A78" s="4">
        <v>75</v>
      </c>
      <c r="E78" s="4">
        <v>2</v>
      </c>
      <c r="O78" s="4">
        <v>1</v>
      </c>
      <c r="P78" s="4">
        <v>2</v>
      </c>
      <c r="R78" s="4">
        <f t="shared" si="3"/>
        <v>2</v>
      </c>
      <c r="S78" s="4">
        <v>74</v>
      </c>
      <c r="T78" s="6">
        <f t="shared" si="2"/>
        <v>-0.83950617283950635</v>
      </c>
    </row>
    <row r="79" spans="1:20" x14ac:dyDescent="0.25">
      <c r="A79" s="4">
        <v>76</v>
      </c>
      <c r="C79" s="4">
        <v>2</v>
      </c>
      <c r="F79" s="4">
        <v>2</v>
      </c>
      <c r="G79" s="4">
        <v>1</v>
      </c>
      <c r="I79" s="4">
        <v>1</v>
      </c>
      <c r="K79" s="4">
        <v>1</v>
      </c>
      <c r="M79" s="4">
        <v>2</v>
      </c>
      <c r="O79" s="4">
        <v>1</v>
      </c>
      <c r="R79" s="4">
        <f t="shared" si="3"/>
        <v>9</v>
      </c>
      <c r="S79" s="4">
        <v>75</v>
      </c>
      <c r="T79" s="6">
        <f t="shared" si="2"/>
        <v>2.469135802469127E-2</v>
      </c>
    </row>
    <row r="80" spans="1:20" x14ac:dyDescent="0.25">
      <c r="A80" s="4">
        <v>77</v>
      </c>
      <c r="D80" s="4">
        <v>1</v>
      </c>
      <c r="F80" s="4">
        <v>1</v>
      </c>
      <c r="I80" s="4">
        <v>1</v>
      </c>
      <c r="M80" s="4">
        <v>1</v>
      </c>
      <c r="R80" s="4">
        <f t="shared" si="3"/>
        <v>4</v>
      </c>
      <c r="S80" s="4">
        <v>76</v>
      </c>
      <c r="T80" s="6">
        <f t="shared" si="2"/>
        <v>-0.59259259259259267</v>
      </c>
    </row>
    <row r="81" spans="1:20" x14ac:dyDescent="0.25">
      <c r="A81" s="4">
        <v>78</v>
      </c>
      <c r="B81" s="4">
        <v>1</v>
      </c>
      <c r="C81" s="4">
        <v>1</v>
      </c>
      <c r="D81" s="4">
        <v>1</v>
      </c>
      <c r="E81" s="4">
        <v>1</v>
      </c>
      <c r="G81" s="4">
        <v>3</v>
      </c>
      <c r="J81" s="4">
        <v>1</v>
      </c>
      <c r="M81" s="4">
        <v>1</v>
      </c>
      <c r="P81" s="4">
        <v>2</v>
      </c>
      <c r="R81" s="4">
        <f t="shared" si="3"/>
        <v>9</v>
      </c>
      <c r="S81" s="4">
        <v>77</v>
      </c>
      <c r="T81" s="6">
        <f t="shared" si="2"/>
        <v>2.469135802469127E-2</v>
      </c>
    </row>
    <row r="82" spans="1:20" x14ac:dyDescent="0.25">
      <c r="A82" s="4">
        <v>79</v>
      </c>
      <c r="B82" s="4">
        <v>1</v>
      </c>
      <c r="C82" s="4">
        <v>1</v>
      </c>
      <c r="D82" s="4">
        <v>2</v>
      </c>
      <c r="G82" s="4">
        <v>2</v>
      </c>
      <c r="I82" s="4">
        <v>1</v>
      </c>
      <c r="P82" s="4">
        <v>2</v>
      </c>
      <c r="R82" s="4">
        <f t="shared" si="3"/>
        <v>7</v>
      </c>
      <c r="S82" s="12">
        <v>78</v>
      </c>
      <c r="T82" s="6">
        <f t="shared" si="2"/>
        <v>-0.22222222222222232</v>
      </c>
    </row>
    <row r="83" spans="1:20" x14ac:dyDescent="0.25">
      <c r="A83" s="4">
        <v>80</v>
      </c>
      <c r="C83" s="4">
        <v>1</v>
      </c>
      <c r="D83" s="4">
        <v>1</v>
      </c>
      <c r="E83" s="4">
        <v>1</v>
      </c>
      <c r="F83" s="4">
        <v>1</v>
      </c>
      <c r="J83" s="4">
        <v>2</v>
      </c>
      <c r="P83" s="4">
        <v>1</v>
      </c>
      <c r="R83" s="4">
        <f t="shared" si="3"/>
        <v>6</v>
      </c>
      <c r="S83" s="4">
        <v>79</v>
      </c>
      <c r="T83" s="6">
        <f t="shared" si="2"/>
        <v>-0.3456790123456791</v>
      </c>
    </row>
    <row r="84" spans="1:20" x14ac:dyDescent="0.25">
      <c r="A84" s="4">
        <v>81</v>
      </c>
      <c r="C84" s="4">
        <v>1</v>
      </c>
      <c r="I84" s="4">
        <v>1</v>
      </c>
      <c r="P84" s="4">
        <v>1</v>
      </c>
      <c r="R84" s="4">
        <f t="shared" si="3"/>
        <v>2</v>
      </c>
      <c r="S84" s="4">
        <v>80</v>
      </c>
      <c r="T84" s="6">
        <f t="shared" si="2"/>
        <v>-0.83950617283950635</v>
      </c>
    </row>
    <row r="85" spans="1:20" x14ac:dyDescent="0.25">
      <c r="A85" s="4">
        <v>82</v>
      </c>
      <c r="C85" s="4">
        <v>6</v>
      </c>
      <c r="D85" s="4">
        <v>1</v>
      </c>
      <c r="E85" s="4">
        <v>3</v>
      </c>
      <c r="I85" s="4">
        <v>1</v>
      </c>
      <c r="J85" s="4">
        <v>6</v>
      </c>
      <c r="K85" s="4">
        <v>2</v>
      </c>
      <c r="N85" s="4">
        <v>2</v>
      </c>
      <c r="R85" s="4">
        <f t="shared" si="3"/>
        <v>19</v>
      </c>
      <c r="S85" s="4">
        <v>81</v>
      </c>
      <c r="T85" s="6">
        <f t="shared" si="2"/>
        <v>1.2592592592592593</v>
      </c>
    </row>
    <row r="86" spans="1:20" x14ac:dyDescent="0.25">
      <c r="A86" s="4">
        <v>83</v>
      </c>
      <c r="B86" s="4">
        <v>1</v>
      </c>
      <c r="C86" s="4">
        <v>1</v>
      </c>
      <c r="J86" s="4">
        <v>1</v>
      </c>
      <c r="R86" s="4">
        <f t="shared" si="3"/>
        <v>3</v>
      </c>
      <c r="S86" s="4">
        <v>82</v>
      </c>
      <c r="T86" s="6">
        <f t="shared" si="2"/>
        <v>-0.71604938271604945</v>
      </c>
    </row>
    <row r="87" spans="1:20" x14ac:dyDescent="0.25">
      <c r="A87" s="4">
        <v>84</v>
      </c>
      <c r="C87" s="4">
        <v>4</v>
      </c>
      <c r="D87" s="4">
        <v>3</v>
      </c>
      <c r="F87" s="4">
        <v>2</v>
      </c>
      <c r="H87" s="4">
        <v>1</v>
      </c>
      <c r="I87" s="4">
        <v>2</v>
      </c>
      <c r="J87" s="4">
        <v>1</v>
      </c>
      <c r="K87" s="4">
        <v>2</v>
      </c>
      <c r="L87" s="4">
        <v>1</v>
      </c>
      <c r="M87" s="4">
        <v>3</v>
      </c>
      <c r="N87" s="4">
        <v>1</v>
      </c>
      <c r="R87" s="4">
        <f t="shared" si="3"/>
        <v>19</v>
      </c>
      <c r="S87" s="4">
        <v>83</v>
      </c>
      <c r="T87" s="6">
        <f t="shared" si="2"/>
        <v>1.2592592592592593</v>
      </c>
    </row>
    <row r="88" spans="1:20" x14ac:dyDescent="0.25">
      <c r="A88" s="4">
        <v>85</v>
      </c>
      <c r="C88" s="4">
        <v>1</v>
      </c>
      <c r="F88" s="4">
        <v>1</v>
      </c>
      <c r="J88" s="4">
        <v>1</v>
      </c>
      <c r="K88" s="4">
        <v>1</v>
      </c>
      <c r="R88" s="4">
        <f t="shared" si="3"/>
        <v>4</v>
      </c>
      <c r="S88" s="4">
        <v>84</v>
      </c>
      <c r="T88" s="6">
        <f t="shared" si="2"/>
        <v>-0.59259259259259267</v>
      </c>
    </row>
    <row r="89" spans="1:20" x14ac:dyDescent="0.25">
      <c r="A89" s="4">
        <v>86</v>
      </c>
      <c r="C89" s="4">
        <v>3</v>
      </c>
      <c r="K89" s="4">
        <v>1</v>
      </c>
      <c r="O89" s="4">
        <v>2</v>
      </c>
      <c r="R89" s="4">
        <f t="shared" si="3"/>
        <v>4</v>
      </c>
      <c r="S89" s="12">
        <v>85</v>
      </c>
      <c r="T89" s="6">
        <f t="shared" si="2"/>
        <v>-0.59259259259259267</v>
      </c>
    </row>
    <row r="90" spans="1:20" x14ac:dyDescent="0.25">
      <c r="A90" s="4">
        <v>87</v>
      </c>
      <c r="C90" s="4">
        <v>2</v>
      </c>
      <c r="D90" s="4">
        <v>1</v>
      </c>
      <c r="E90" s="4">
        <v>2</v>
      </c>
      <c r="H90" s="4">
        <v>2</v>
      </c>
      <c r="I90" s="4">
        <v>1</v>
      </c>
      <c r="O90" s="4">
        <v>1</v>
      </c>
      <c r="R90" s="4">
        <f t="shared" si="3"/>
        <v>8</v>
      </c>
      <c r="S90" s="4">
        <v>86</v>
      </c>
      <c r="T90" s="6">
        <f t="shared" si="2"/>
        <v>-9.8765432098765524E-2</v>
      </c>
    </row>
    <row r="91" spans="1:20" x14ac:dyDescent="0.25">
      <c r="A91" s="4">
        <v>88</v>
      </c>
      <c r="F91" s="4">
        <v>2</v>
      </c>
      <c r="G91" s="4">
        <v>1</v>
      </c>
      <c r="H91" s="4">
        <v>3</v>
      </c>
      <c r="K91" s="4">
        <v>1</v>
      </c>
      <c r="M91" s="4">
        <v>1</v>
      </c>
      <c r="N91" s="4">
        <v>2</v>
      </c>
      <c r="O91" s="4">
        <v>1</v>
      </c>
      <c r="R91" s="4">
        <f t="shared" si="3"/>
        <v>8</v>
      </c>
      <c r="S91" s="4">
        <v>87</v>
      </c>
      <c r="T91" s="6">
        <f t="shared" si="2"/>
        <v>-9.8765432098765524E-2</v>
      </c>
    </row>
    <row r="92" spans="1:20" x14ac:dyDescent="0.25">
      <c r="A92" s="4">
        <v>89</v>
      </c>
      <c r="E92" s="4">
        <v>1</v>
      </c>
      <c r="F92" s="4">
        <v>1</v>
      </c>
      <c r="G92" s="4">
        <v>1</v>
      </c>
      <c r="H92" s="4">
        <v>2</v>
      </c>
      <c r="I92" s="4">
        <v>1</v>
      </c>
      <c r="M92" s="4">
        <v>1</v>
      </c>
      <c r="P92" s="4">
        <v>3</v>
      </c>
      <c r="R92" s="4">
        <f t="shared" si="3"/>
        <v>7</v>
      </c>
      <c r="S92" s="4">
        <v>88</v>
      </c>
      <c r="T92" s="6">
        <f t="shared" si="2"/>
        <v>-0.22222222222222232</v>
      </c>
    </row>
    <row r="93" spans="1:20" x14ac:dyDescent="0.25">
      <c r="A93" s="4">
        <v>90</v>
      </c>
      <c r="C93" s="4">
        <v>1</v>
      </c>
      <c r="D93" s="4">
        <v>3</v>
      </c>
      <c r="E93" s="4">
        <v>1</v>
      </c>
      <c r="G93" s="4">
        <v>1</v>
      </c>
      <c r="H93" s="4">
        <v>1</v>
      </c>
      <c r="I93" s="4">
        <v>2</v>
      </c>
      <c r="J93" s="4">
        <v>1</v>
      </c>
      <c r="M93" s="4">
        <v>1</v>
      </c>
      <c r="P93" s="4">
        <v>1</v>
      </c>
      <c r="R93" s="4">
        <f t="shared" si="3"/>
        <v>11</v>
      </c>
      <c r="S93" s="4">
        <v>89</v>
      </c>
      <c r="T93" s="6">
        <f t="shared" si="2"/>
        <v>0.27160493827160487</v>
      </c>
    </row>
    <row r="94" spans="1:20" x14ac:dyDescent="0.25">
      <c r="A94" s="4">
        <v>91</v>
      </c>
      <c r="C94" s="4">
        <v>3</v>
      </c>
      <c r="G94" s="4">
        <v>1</v>
      </c>
      <c r="H94" s="4">
        <v>1</v>
      </c>
      <c r="J94" s="4">
        <v>1</v>
      </c>
      <c r="L94" s="4">
        <v>1</v>
      </c>
      <c r="M94" s="4">
        <v>2</v>
      </c>
      <c r="P94" s="4">
        <v>5</v>
      </c>
      <c r="R94" s="4">
        <f t="shared" si="3"/>
        <v>9</v>
      </c>
      <c r="S94" s="4">
        <v>90</v>
      </c>
      <c r="T94" s="6">
        <f t="shared" si="2"/>
        <v>2.469135802469127E-2</v>
      </c>
    </row>
    <row r="95" spans="1:20" x14ac:dyDescent="0.25">
      <c r="A95" s="4">
        <v>92</v>
      </c>
      <c r="E95" s="4">
        <v>1</v>
      </c>
      <c r="F95" s="4">
        <v>2</v>
      </c>
      <c r="K95" s="4">
        <v>1</v>
      </c>
      <c r="M95" s="4">
        <v>3</v>
      </c>
      <c r="R95" s="4">
        <f t="shared" si="3"/>
        <v>7</v>
      </c>
      <c r="S95" s="4">
        <v>91</v>
      </c>
      <c r="T95" s="6">
        <f t="shared" si="2"/>
        <v>-0.22222222222222232</v>
      </c>
    </row>
    <row r="96" spans="1:20" x14ac:dyDescent="0.25">
      <c r="A96" s="4">
        <v>93</v>
      </c>
      <c r="B96" s="4">
        <v>1</v>
      </c>
      <c r="E96" s="4">
        <v>1</v>
      </c>
      <c r="H96" s="4">
        <v>1</v>
      </c>
      <c r="R96" s="4">
        <f t="shared" si="3"/>
        <v>3</v>
      </c>
      <c r="S96" s="12">
        <v>92</v>
      </c>
      <c r="T96" s="6">
        <f t="shared" si="2"/>
        <v>-0.71604938271604945</v>
      </c>
    </row>
    <row r="97" spans="1:20" x14ac:dyDescent="0.25">
      <c r="A97" s="4">
        <v>94</v>
      </c>
      <c r="C97" s="4">
        <v>2</v>
      </c>
      <c r="J97" s="4">
        <v>1</v>
      </c>
      <c r="P97" s="4">
        <v>1</v>
      </c>
      <c r="R97" s="4">
        <f t="shared" si="3"/>
        <v>3</v>
      </c>
      <c r="S97" s="4">
        <v>93</v>
      </c>
      <c r="T97" s="6">
        <f t="shared" si="2"/>
        <v>-0.71604938271604945</v>
      </c>
    </row>
    <row r="98" spans="1:20" x14ac:dyDescent="0.25">
      <c r="A98" s="4">
        <v>95</v>
      </c>
      <c r="C98" s="4">
        <v>6</v>
      </c>
      <c r="F98" s="4">
        <v>2</v>
      </c>
      <c r="G98" s="4">
        <v>2</v>
      </c>
      <c r="H98" s="4">
        <v>1</v>
      </c>
      <c r="I98" s="4">
        <v>1</v>
      </c>
      <c r="M98" s="4">
        <v>1</v>
      </c>
      <c r="R98" s="4">
        <f t="shared" si="3"/>
        <v>13</v>
      </c>
      <c r="S98" s="4">
        <v>94</v>
      </c>
      <c r="T98" s="6">
        <f t="shared" si="2"/>
        <v>0.51851851851851849</v>
      </c>
    </row>
    <row r="99" spans="1:20" x14ac:dyDescent="0.25">
      <c r="A99" s="4">
        <v>96</v>
      </c>
      <c r="B99" s="4">
        <v>1</v>
      </c>
      <c r="C99" s="4">
        <v>1</v>
      </c>
      <c r="H99" s="4">
        <v>1</v>
      </c>
      <c r="K99" s="4">
        <v>1</v>
      </c>
      <c r="M99" s="4">
        <v>1</v>
      </c>
      <c r="R99" s="4">
        <f t="shared" si="3"/>
        <v>5</v>
      </c>
      <c r="S99" s="4">
        <v>95</v>
      </c>
      <c r="T99" s="6">
        <f t="shared" si="2"/>
        <v>-0.46913580246913589</v>
      </c>
    </row>
    <row r="100" spans="1:20" x14ac:dyDescent="0.25">
      <c r="A100" s="4">
        <v>97</v>
      </c>
      <c r="B100" s="4">
        <v>1</v>
      </c>
      <c r="C100" s="4">
        <v>1</v>
      </c>
      <c r="E100" s="4">
        <v>3</v>
      </c>
      <c r="F100" s="4">
        <v>1</v>
      </c>
      <c r="H100" s="4">
        <v>1</v>
      </c>
      <c r="P100" s="4">
        <v>7</v>
      </c>
      <c r="R100" s="4">
        <f t="shared" si="3"/>
        <v>7</v>
      </c>
      <c r="S100" s="4">
        <v>96</v>
      </c>
      <c r="T100" s="6">
        <f t="shared" si="2"/>
        <v>-0.22222222222222232</v>
      </c>
    </row>
    <row r="101" spans="1:20" x14ac:dyDescent="0.25">
      <c r="A101" s="4">
        <v>98</v>
      </c>
      <c r="C101" s="4">
        <v>3</v>
      </c>
      <c r="D101" s="4">
        <v>7</v>
      </c>
      <c r="E101" s="4">
        <v>6</v>
      </c>
      <c r="F101" s="4">
        <v>4</v>
      </c>
      <c r="G101" s="4">
        <v>3</v>
      </c>
      <c r="H101" s="4">
        <v>4</v>
      </c>
      <c r="I101" s="4">
        <v>6</v>
      </c>
      <c r="J101" s="4">
        <v>6</v>
      </c>
      <c r="K101" s="4">
        <v>2</v>
      </c>
      <c r="L101" s="4">
        <v>3</v>
      </c>
      <c r="M101" s="4">
        <v>5</v>
      </c>
      <c r="O101" s="4">
        <v>2</v>
      </c>
      <c r="P101" s="4">
        <v>1</v>
      </c>
      <c r="R101" s="4">
        <f>SUM(B101:M101)</f>
        <v>49</v>
      </c>
      <c r="S101" s="4">
        <v>97</v>
      </c>
      <c r="T101" s="13">
        <f t="shared" si="2"/>
        <v>4.9629629629629637</v>
      </c>
    </row>
    <row r="102" spans="1:20" x14ac:dyDescent="0.25">
      <c r="A102" s="4">
        <v>99</v>
      </c>
      <c r="G102" s="4">
        <v>1</v>
      </c>
      <c r="K102" s="4">
        <v>1</v>
      </c>
      <c r="N102" s="4">
        <v>1</v>
      </c>
      <c r="R102" s="4">
        <f t="shared" si="3"/>
        <v>2</v>
      </c>
      <c r="S102" s="4">
        <v>98</v>
      </c>
      <c r="T102" s="6">
        <f t="shared" si="2"/>
        <v>-0.83950617283950635</v>
      </c>
    </row>
    <row r="103" spans="1:20" x14ac:dyDescent="0.25">
      <c r="A103" s="4">
        <v>100</v>
      </c>
      <c r="C103" s="4">
        <v>1</v>
      </c>
      <c r="F103" s="4">
        <v>1</v>
      </c>
      <c r="G103" s="4">
        <v>1</v>
      </c>
      <c r="H103" s="4">
        <v>1</v>
      </c>
      <c r="J103" s="4">
        <v>1</v>
      </c>
      <c r="R103" s="4">
        <f t="shared" si="3"/>
        <v>5</v>
      </c>
      <c r="S103" s="12">
        <v>99</v>
      </c>
      <c r="T103" s="6">
        <f t="shared" si="2"/>
        <v>-0.46913580246913589</v>
      </c>
    </row>
    <row r="104" spans="1:20" x14ac:dyDescent="0.25">
      <c r="A104" s="4">
        <v>101</v>
      </c>
      <c r="B104" s="4">
        <v>1</v>
      </c>
      <c r="C104" s="4">
        <v>1</v>
      </c>
      <c r="D104" s="4">
        <v>1</v>
      </c>
      <c r="F104" s="4">
        <v>1</v>
      </c>
      <c r="P104" s="4">
        <v>1</v>
      </c>
      <c r="R104" s="4">
        <f t="shared" si="3"/>
        <v>4</v>
      </c>
      <c r="S104" s="4">
        <v>100</v>
      </c>
      <c r="T104" s="6">
        <f t="shared" si="2"/>
        <v>-0.59259259259259267</v>
      </c>
    </row>
    <row r="105" spans="1:20" x14ac:dyDescent="0.25">
      <c r="A105" s="4">
        <v>102</v>
      </c>
      <c r="C105" s="4">
        <v>1</v>
      </c>
      <c r="D105" s="4">
        <v>1</v>
      </c>
      <c r="F105" s="4">
        <v>1</v>
      </c>
      <c r="G105" s="4">
        <v>1</v>
      </c>
      <c r="H105" s="4">
        <v>2</v>
      </c>
      <c r="M105" s="4">
        <v>1</v>
      </c>
      <c r="P105" s="4">
        <v>1</v>
      </c>
      <c r="R105" s="4">
        <f t="shared" si="3"/>
        <v>7</v>
      </c>
      <c r="S105" s="4">
        <v>101</v>
      </c>
      <c r="T105" s="6">
        <f t="shared" si="2"/>
        <v>-0.22222222222222232</v>
      </c>
    </row>
    <row r="106" spans="1:20" x14ac:dyDescent="0.25">
      <c r="A106" s="4">
        <v>103</v>
      </c>
      <c r="B106" s="4">
        <v>1</v>
      </c>
      <c r="D106" s="4">
        <v>2</v>
      </c>
      <c r="F106" s="4">
        <v>1</v>
      </c>
      <c r="G106" s="4">
        <v>1</v>
      </c>
      <c r="L106" s="4">
        <v>1</v>
      </c>
      <c r="N106" s="4">
        <v>1</v>
      </c>
      <c r="R106" s="4">
        <f t="shared" si="3"/>
        <v>6</v>
      </c>
      <c r="S106" s="4">
        <v>102</v>
      </c>
      <c r="T106" s="6">
        <f t="shared" si="2"/>
        <v>-0.3456790123456791</v>
      </c>
    </row>
    <row r="107" spans="1:20" x14ac:dyDescent="0.25">
      <c r="A107" s="4">
        <v>104</v>
      </c>
      <c r="C107" s="4">
        <v>2</v>
      </c>
      <c r="D107" s="4">
        <v>2</v>
      </c>
      <c r="H107" s="4">
        <v>1</v>
      </c>
      <c r="I107" s="4">
        <v>1</v>
      </c>
      <c r="K107" s="4">
        <v>1</v>
      </c>
      <c r="R107" s="4">
        <f t="shared" si="3"/>
        <v>7</v>
      </c>
      <c r="S107" s="4">
        <v>103</v>
      </c>
      <c r="T107" s="6">
        <f t="shared" si="2"/>
        <v>-0.22222222222222232</v>
      </c>
    </row>
    <row r="108" spans="1:20" x14ac:dyDescent="0.25">
      <c r="A108" s="4">
        <v>105</v>
      </c>
      <c r="C108" s="4">
        <v>2</v>
      </c>
      <c r="E108" s="4">
        <v>1</v>
      </c>
      <c r="O108" s="4">
        <v>1</v>
      </c>
      <c r="P108" s="4">
        <v>1</v>
      </c>
      <c r="R108" s="4">
        <f t="shared" si="3"/>
        <v>3</v>
      </c>
      <c r="S108" s="4">
        <v>104</v>
      </c>
      <c r="T108" s="6">
        <f t="shared" si="2"/>
        <v>-0.71604938271604945</v>
      </c>
    </row>
    <row r="109" spans="1:20" x14ac:dyDescent="0.25">
      <c r="A109" s="4">
        <v>106</v>
      </c>
      <c r="C109" s="4">
        <v>20</v>
      </c>
      <c r="D109" s="4">
        <v>2</v>
      </c>
      <c r="E109" s="4">
        <v>6</v>
      </c>
      <c r="F109" s="4">
        <v>6</v>
      </c>
      <c r="G109" s="4">
        <v>4</v>
      </c>
      <c r="H109" s="4">
        <v>4</v>
      </c>
      <c r="I109" s="4">
        <v>1</v>
      </c>
      <c r="J109" s="4">
        <v>5</v>
      </c>
      <c r="L109" s="4">
        <v>3</v>
      </c>
      <c r="M109" s="4">
        <v>4</v>
      </c>
      <c r="N109" s="4">
        <v>1</v>
      </c>
      <c r="O109" s="4">
        <v>4</v>
      </c>
      <c r="P109" s="4">
        <v>1</v>
      </c>
      <c r="R109" s="4">
        <f t="shared" si="3"/>
        <v>55</v>
      </c>
      <c r="S109" s="4">
        <v>105</v>
      </c>
      <c r="T109" s="13">
        <f t="shared" si="2"/>
        <v>5.7037037037037042</v>
      </c>
    </row>
    <row r="110" spans="1:20" x14ac:dyDescent="0.25">
      <c r="A110" s="4">
        <v>107</v>
      </c>
      <c r="C110" s="4">
        <v>5</v>
      </c>
      <c r="D110" s="4">
        <v>1</v>
      </c>
      <c r="E110" s="4">
        <v>1</v>
      </c>
      <c r="F110" s="4">
        <v>2</v>
      </c>
      <c r="G110" s="4">
        <v>2</v>
      </c>
      <c r="K110" s="4">
        <v>3</v>
      </c>
      <c r="L110" s="4">
        <v>1</v>
      </c>
      <c r="M110" s="4">
        <v>1</v>
      </c>
      <c r="O110" s="4">
        <v>2</v>
      </c>
      <c r="R110" s="4">
        <f t="shared" si="3"/>
        <v>16</v>
      </c>
      <c r="S110" s="12">
        <v>106</v>
      </c>
      <c r="T110" s="6">
        <f t="shared" si="2"/>
        <v>0.88888888888888884</v>
      </c>
    </row>
    <row r="111" spans="1:20" x14ac:dyDescent="0.25">
      <c r="A111" s="4">
        <v>108</v>
      </c>
      <c r="C111" s="4">
        <v>1</v>
      </c>
      <c r="E111" s="4">
        <v>1</v>
      </c>
      <c r="G111" s="4">
        <v>2</v>
      </c>
      <c r="H111" s="4">
        <v>1</v>
      </c>
      <c r="J111" s="4">
        <v>1</v>
      </c>
      <c r="P111" s="4">
        <v>2</v>
      </c>
      <c r="R111" s="4">
        <f t="shared" si="3"/>
        <v>6</v>
      </c>
      <c r="S111" s="4">
        <v>107</v>
      </c>
      <c r="T111" s="6">
        <f t="shared" si="2"/>
        <v>-0.3456790123456791</v>
      </c>
    </row>
    <row r="112" spans="1:20" x14ac:dyDescent="0.25">
      <c r="A112" s="4">
        <v>109</v>
      </c>
      <c r="C112" s="4">
        <v>1</v>
      </c>
      <c r="E112" s="4">
        <v>1</v>
      </c>
      <c r="P112" s="4">
        <v>1</v>
      </c>
      <c r="R112" s="4">
        <f t="shared" si="3"/>
        <v>2</v>
      </c>
      <c r="S112" s="4">
        <v>108</v>
      </c>
      <c r="T112" s="6">
        <f t="shared" si="2"/>
        <v>-0.83950617283950635</v>
      </c>
    </row>
    <row r="113" spans="1:20" x14ac:dyDescent="0.25">
      <c r="A113" s="4">
        <v>110</v>
      </c>
      <c r="B113" s="4">
        <v>1</v>
      </c>
      <c r="D113" s="4">
        <v>2</v>
      </c>
      <c r="E113" s="4">
        <v>1</v>
      </c>
      <c r="I113" s="4">
        <v>2</v>
      </c>
      <c r="J113" s="4">
        <v>1</v>
      </c>
      <c r="K113" s="4">
        <v>2</v>
      </c>
      <c r="M113" s="4">
        <v>1</v>
      </c>
      <c r="R113" s="4">
        <f t="shared" si="3"/>
        <v>10</v>
      </c>
      <c r="S113" s="4">
        <v>109</v>
      </c>
      <c r="T113" s="6">
        <f t="shared" si="2"/>
        <v>0.14814814814814806</v>
      </c>
    </row>
    <row r="114" spans="1:20" x14ac:dyDescent="0.25">
      <c r="A114" s="4">
        <v>111</v>
      </c>
      <c r="B114" s="4">
        <v>1</v>
      </c>
      <c r="D114" s="4">
        <v>1</v>
      </c>
      <c r="K114" s="4">
        <v>1</v>
      </c>
      <c r="L114" s="4">
        <v>1</v>
      </c>
      <c r="P114" s="4">
        <v>1</v>
      </c>
      <c r="R114" s="4">
        <f t="shared" si="3"/>
        <v>4</v>
      </c>
      <c r="S114" s="4">
        <v>110</v>
      </c>
      <c r="T114" s="6">
        <f t="shared" si="2"/>
        <v>-0.59259259259259267</v>
      </c>
    </row>
    <row r="115" spans="1:20" x14ac:dyDescent="0.25">
      <c r="A115" s="4">
        <v>112</v>
      </c>
      <c r="D115" s="4">
        <v>3</v>
      </c>
      <c r="E115" s="4">
        <v>1</v>
      </c>
      <c r="G115" s="4">
        <v>3</v>
      </c>
      <c r="M115" s="4">
        <v>1</v>
      </c>
      <c r="R115" s="4">
        <f t="shared" si="3"/>
        <v>8</v>
      </c>
      <c r="S115" s="4">
        <v>111</v>
      </c>
      <c r="T115" s="6">
        <f t="shared" si="2"/>
        <v>-9.8765432098765524E-2</v>
      </c>
    </row>
    <row r="116" spans="1:20" x14ac:dyDescent="0.25">
      <c r="A116" s="4">
        <v>113</v>
      </c>
      <c r="B116" s="4">
        <v>1</v>
      </c>
      <c r="I116" s="4">
        <v>1</v>
      </c>
      <c r="K116" s="4">
        <v>1</v>
      </c>
      <c r="L116" s="4">
        <v>1</v>
      </c>
      <c r="P116" s="4">
        <v>1</v>
      </c>
      <c r="R116" s="4">
        <f t="shared" si="3"/>
        <v>4</v>
      </c>
      <c r="S116" s="4">
        <v>112</v>
      </c>
      <c r="T116" s="6">
        <f t="shared" si="2"/>
        <v>-0.59259259259259267</v>
      </c>
    </row>
    <row r="117" spans="1:20" x14ac:dyDescent="0.25">
      <c r="A117" s="4">
        <v>114</v>
      </c>
      <c r="C117" s="4">
        <v>2</v>
      </c>
      <c r="E117" s="4">
        <v>1</v>
      </c>
      <c r="F117" s="4">
        <v>1</v>
      </c>
      <c r="H117" s="4">
        <v>1</v>
      </c>
      <c r="J117" s="4">
        <v>1</v>
      </c>
      <c r="K117" s="4">
        <v>1</v>
      </c>
      <c r="R117" s="4">
        <f t="shared" si="3"/>
        <v>7</v>
      </c>
      <c r="S117" s="12">
        <v>113</v>
      </c>
      <c r="T117" s="6">
        <f t="shared" si="2"/>
        <v>-0.22222222222222232</v>
      </c>
    </row>
    <row r="118" spans="1:20" x14ac:dyDescent="0.25">
      <c r="A118" s="4">
        <v>115</v>
      </c>
      <c r="B118" s="4">
        <v>1</v>
      </c>
      <c r="D118" s="4">
        <v>1</v>
      </c>
      <c r="L118" s="4">
        <v>1</v>
      </c>
      <c r="N118" s="4">
        <v>14</v>
      </c>
      <c r="O118" s="4">
        <v>1</v>
      </c>
      <c r="P118" s="4">
        <v>1</v>
      </c>
      <c r="R118" s="4">
        <f t="shared" si="3"/>
        <v>3</v>
      </c>
      <c r="S118" s="4">
        <v>114</v>
      </c>
      <c r="T118" s="6">
        <f t="shared" si="2"/>
        <v>-0.71604938271604945</v>
      </c>
    </row>
    <row r="119" spans="1:20" x14ac:dyDescent="0.25">
      <c r="A119" s="4">
        <v>116</v>
      </c>
      <c r="C119" s="4">
        <v>2</v>
      </c>
      <c r="G119" s="4">
        <v>2</v>
      </c>
      <c r="M119" s="4">
        <v>1</v>
      </c>
      <c r="R119" s="4">
        <f t="shared" si="3"/>
        <v>5</v>
      </c>
      <c r="S119" s="4">
        <v>115</v>
      </c>
      <c r="T119" s="6">
        <f t="shared" si="2"/>
        <v>-0.46913580246913589</v>
      </c>
    </row>
    <row r="120" spans="1:20" x14ac:dyDescent="0.25">
      <c r="A120" s="4">
        <v>117</v>
      </c>
      <c r="B120" s="4">
        <v>1</v>
      </c>
      <c r="C120" s="4">
        <v>3</v>
      </c>
      <c r="E120" s="4">
        <v>1</v>
      </c>
      <c r="F120" s="4">
        <v>5</v>
      </c>
      <c r="G120" s="4">
        <v>1</v>
      </c>
      <c r="H120" s="4">
        <v>1</v>
      </c>
      <c r="I120" s="4">
        <v>3</v>
      </c>
      <c r="J120" s="4">
        <v>1</v>
      </c>
      <c r="K120" s="4">
        <v>1</v>
      </c>
      <c r="M120" s="4">
        <v>3</v>
      </c>
      <c r="N120" s="4">
        <v>1</v>
      </c>
      <c r="O120" s="4">
        <v>3</v>
      </c>
      <c r="R120" s="4">
        <f t="shared" si="3"/>
        <v>20</v>
      </c>
      <c r="S120" s="4">
        <v>116</v>
      </c>
      <c r="T120" s="6">
        <f t="shared" si="2"/>
        <v>1.382716049382716</v>
      </c>
    </row>
    <row r="121" spans="1:20" x14ac:dyDescent="0.25">
      <c r="A121" s="4">
        <v>118</v>
      </c>
      <c r="C121" s="4">
        <v>1</v>
      </c>
      <c r="E121" s="4">
        <v>1</v>
      </c>
      <c r="F121" s="4">
        <v>1</v>
      </c>
      <c r="G121" s="4">
        <v>1</v>
      </c>
      <c r="J121" s="4">
        <v>3</v>
      </c>
      <c r="R121" s="4">
        <f t="shared" si="3"/>
        <v>7</v>
      </c>
      <c r="S121" s="4">
        <v>117</v>
      </c>
      <c r="T121" s="6">
        <f t="shared" si="2"/>
        <v>-0.22222222222222232</v>
      </c>
    </row>
    <row r="122" spans="1:20" x14ac:dyDescent="0.25">
      <c r="A122" s="4">
        <v>119</v>
      </c>
      <c r="J122" s="4">
        <v>2</v>
      </c>
      <c r="L122" s="4">
        <v>1</v>
      </c>
      <c r="R122" s="4">
        <f t="shared" si="3"/>
        <v>3</v>
      </c>
      <c r="S122" s="4">
        <v>118</v>
      </c>
      <c r="T122" s="6">
        <f t="shared" si="2"/>
        <v>-0.71604938271604945</v>
      </c>
    </row>
    <row r="123" spans="1:20" x14ac:dyDescent="0.25">
      <c r="A123" s="4">
        <v>120</v>
      </c>
      <c r="G123" s="4">
        <v>1</v>
      </c>
      <c r="J123" s="4">
        <v>1</v>
      </c>
      <c r="O123" s="4">
        <v>1</v>
      </c>
      <c r="P123" s="4">
        <v>2</v>
      </c>
      <c r="R123" s="4">
        <f t="shared" si="3"/>
        <v>2</v>
      </c>
      <c r="S123" s="4">
        <v>119</v>
      </c>
      <c r="T123" s="6">
        <f t="shared" si="2"/>
        <v>-0.83950617283950635</v>
      </c>
    </row>
    <row r="124" spans="1:20" x14ac:dyDescent="0.25">
      <c r="A124" s="4">
        <v>121</v>
      </c>
      <c r="C124" s="4">
        <v>1</v>
      </c>
      <c r="D124" s="4">
        <v>2</v>
      </c>
      <c r="F124" s="4">
        <v>1</v>
      </c>
      <c r="H124" s="4">
        <v>1</v>
      </c>
      <c r="J124" s="4">
        <v>1</v>
      </c>
      <c r="M124" s="4">
        <v>1</v>
      </c>
      <c r="R124" s="4">
        <f t="shared" si="3"/>
        <v>7</v>
      </c>
      <c r="S124" s="12">
        <v>120</v>
      </c>
      <c r="T124" s="6">
        <f t="shared" si="2"/>
        <v>-0.22222222222222232</v>
      </c>
    </row>
    <row r="125" spans="1:20" x14ac:dyDescent="0.25">
      <c r="A125" s="4">
        <v>122</v>
      </c>
      <c r="C125" s="4">
        <v>1</v>
      </c>
      <c r="D125" s="4">
        <v>2</v>
      </c>
      <c r="H125" s="4">
        <v>2</v>
      </c>
      <c r="I125" s="4">
        <v>1</v>
      </c>
      <c r="K125" s="4">
        <v>1</v>
      </c>
      <c r="M125" s="4">
        <v>1</v>
      </c>
      <c r="O125" s="4">
        <v>1</v>
      </c>
      <c r="P125" s="4">
        <v>2</v>
      </c>
      <c r="R125" s="4">
        <f t="shared" si="3"/>
        <v>8</v>
      </c>
      <c r="S125" s="4">
        <v>121</v>
      </c>
      <c r="T125" s="6">
        <f t="shared" si="2"/>
        <v>-9.8765432098765524E-2</v>
      </c>
    </row>
    <row r="126" spans="1:20" x14ac:dyDescent="0.25">
      <c r="A126" s="4">
        <v>123</v>
      </c>
      <c r="D126" s="4">
        <v>1</v>
      </c>
      <c r="J126" s="4">
        <v>2</v>
      </c>
      <c r="K126" s="4">
        <v>1</v>
      </c>
      <c r="L126" s="4">
        <v>1</v>
      </c>
      <c r="P126" s="4">
        <v>1</v>
      </c>
      <c r="R126" s="4">
        <f t="shared" si="3"/>
        <v>5</v>
      </c>
      <c r="S126" s="4">
        <v>122</v>
      </c>
      <c r="T126" s="6">
        <f t="shared" si="2"/>
        <v>-0.46913580246913589</v>
      </c>
    </row>
    <row r="127" spans="1:20" x14ac:dyDescent="0.25">
      <c r="A127" s="4">
        <v>124</v>
      </c>
      <c r="C127" s="4">
        <v>7</v>
      </c>
      <c r="I127" s="4">
        <v>1</v>
      </c>
      <c r="J127" s="4">
        <v>1</v>
      </c>
      <c r="L127" s="4">
        <v>1</v>
      </c>
      <c r="M127" s="4">
        <v>1</v>
      </c>
      <c r="R127" s="4">
        <f t="shared" si="3"/>
        <v>11</v>
      </c>
      <c r="S127" s="4">
        <v>123</v>
      </c>
      <c r="T127" s="6">
        <f t="shared" si="2"/>
        <v>0.27160493827160487</v>
      </c>
    </row>
    <row r="128" spans="1:20" x14ac:dyDescent="0.25">
      <c r="A128" s="4">
        <v>125</v>
      </c>
      <c r="L128" s="4">
        <v>1</v>
      </c>
      <c r="R128" s="4">
        <f t="shared" si="3"/>
        <v>1</v>
      </c>
      <c r="S128" s="4">
        <v>124</v>
      </c>
      <c r="T128" s="6">
        <f t="shared" si="2"/>
        <v>-0.96296296296296313</v>
      </c>
    </row>
    <row r="129" spans="1:20" x14ac:dyDescent="0.25">
      <c r="A129" s="4">
        <v>126</v>
      </c>
      <c r="B129" s="4">
        <v>1</v>
      </c>
      <c r="D129" s="4">
        <v>1</v>
      </c>
      <c r="G129" s="4">
        <v>1</v>
      </c>
      <c r="J129" s="4">
        <v>3</v>
      </c>
      <c r="K129" s="4">
        <v>1</v>
      </c>
      <c r="L129" s="4">
        <v>2</v>
      </c>
      <c r="O129" s="4">
        <v>1</v>
      </c>
      <c r="R129" s="4">
        <f t="shared" si="3"/>
        <v>9</v>
      </c>
      <c r="S129" s="4">
        <v>125</v>
      </c>
      <c r="T129" s="6">
        <f t="shared" si="2"/>
        <v>2.469135802469127E-2</v>
      </c>
    </row>
    <row r="130" spans="1:20" x14ac:dyDescent="0.25">
      <c r="A130" s="4">
        <v>127</v>
      </c>
      <c r="B130" s="4">
        <v>3</v>
      </c>
      <c r="D130" s="4">
        <v>3</v>
      </c>
      <c r="E130" s="4">
        <v>1</v>
      </c>
      <c r="H130" s="4">
        <v>2</v>
      </c>
      <c r="J130" s="4">
        <v>2</v>
      </c>
      <c r="K130" s="4">
        <v>2</v>
      </c>
      <c r="L130" s="4">
        <v>1</v>
      </c>
      <c r="M130" s="4">
        <v>1</v>
      </c>
      <c r="O130" s="4">
        <v>1</v>
      </c>
      <c r="R130" s="4">
        <f t="shared" si="3"/>
        <v>15</v>
      </c>
      <c r="S130" s="4">
        <v>126</v>
      </c>
      <c r="T130" s="6">
        <f t="shared" si="2"/>
        <v>0.76543209876543206</v>
      </c>
    </row>
    <row r="131" spans="1:20" x14ac:dyDescent="0.25">
      <c r="A131" s="4">
        <v>128</v>
      </c>
      <c r="E131" s="4">
        <v>2</v>
      </c>
      <c r="H131" s="4">
        <v>1</v>
      </c>
      <c r="I131" s="4">
        <v>2</v>
      </c>
      <c r="J131" s="4">
        <v>4</v>
      </c>
      <c r="P131" s="4">
        <v>3</v>
      </c>
      <c r="R131" s="4">
        <f t="shared" si="3"/>
        <v>9</v>
      </c>
      <c r="S131" s="4">
        <v>127</v>
      </c>
      <c r="T131" s="6">
        <f t="shared" si="2"/>
        <v>2.469135802469127E-2</v>
      </c>
    </row>
    <row r="132" spans="1:20" x14ac:dyDescent="0.25">
      <c r="A132" s="4">
        <v>129</v>
      </c>
      <c r="D132" s="4">
        <v>1</v>
      </c>
      <c r="F132" s="4">
        <v>1</v>
      </c>
      <c r="H132" s="4">
        <v>1</v>
      </c>
      <c r="J132" s="4">
        <v>1</v>
      </c>
      <c r="K132" s="4">
        <v>3</v>
      </c>
      <c r="M132" s="4">
        <v>4</v>
      </c>
      <c r="N132" s="4">
        <v>2</v>
      </c>
      <c r="P132" s="4">
        <v>4</v>
      </c>
      <c r="R132" s="4">
        <f t="shared" si="3"/>
        <v>11</v>
      </c>
      <c r="S132" s="4">
        <v>128</v>
      </c>
      <c r="T132" s="6">
        <f t="shared" si="2"/>
        <v>0.27160493827160487</v>
      </c>
    </row>
    <row r="133" spans="1:20" x14ac:dyDescent="0.25">
      <c r="A133" s="4">
        <v>130</v>
      </c>
      <c r="C133" s="4">
        <v>1</v>
      </c>
      <c r="G133" s="4">
        <v>1</v>
      </c>
      <c r="H133" s="4">
        <v>4</v>
      </c>
      <c r="J133" s="4">
        <v>2</v>
      </c>
      <c r="K133" s="4">
        <v>1</v>
      </c>
      <c r="L133" s="4">
        <v>2</v>
      </c>
      <c r="N133" s="4">
        <v>3</v>
      </c>
      <c r="R133" s="4">
        <f t="shared" si="3"/>
        <v>11</v>
      </c>
      <c r="S133" s="4">
        <v>129</v>
      </c>
      <c r="T133" s="6">
        <f t="shared" si="2"/>
        <v>0.27160493827160487</v>
      </c>
    </row>
    <row r="134" spans="1:20" x14ac:dyDescent="0.25">
      <c r="A134" s="4">
        <v>131</v>
      </c>
      <c r="P134" s="4">
        <v>2</v>
      </c>
      <c r="R134" s="4">
        <f t="shared" si="3"/>
        <v>0</v>
      </c>
      <c r="S134" s="4">
        <v>130</v>
      </c>
      <c r="T134" s="6">
        <f t="shared" si="2"/>
        <v>-1.0864197530864199</v>
      </c>
    </row>
    <row r="135" spans="1:20" x14ac:dyDescent="0.25">
      <c r="A135" s="4">
        <v>132</v>
      </c>
      <c r="B135" s="4">
        <v>2</v>
      </c>
      <c r="C135" s="4">
        <v>8</v>
      </c>
      <c r="D135" s="4">
        <v>1</v>
      </c>
      <c r="E135" s="4">
        <v>1</v>
      </c>
      <c r="F135" s="4">
        <v>4</v>
      </c>
      <c r="G135" s="4">
        <v>4</v>
      </c>
      <c r="H135" s="4">
        <v>4</v>
      </c>
      <c r="J135" s="4">
        <v>6</v>
      </c>
      <c r="K135" s="4">
        <v>1</v>
      </c>
      <c r="L135" s="4">
        <v>1</v>
      </c>
      <c r="M135" s="4">
        <v>5</v>
      </c>
      <c r="R135" s="4">
        <f t="shared" si="3"/>
        <v>37</v>
      </c>
      <c r="S135" s="4">
        <v>131</v>
      </c>
      <c r="T135" s="13">
        <f t="shared" ref="T135:T139" si="4">(R135-8.8)/8.1</f>
        <v>3.4814814814814814</v>
      </c>
    </row>
    <row r="136" spans="1:20" x14ac:dyDescent="0.25">
      <c r="A136" s="4">
        <v>133</v>
      </c>
      <c r="C136" s="4">
        <v>2</v>
      </c>
      <c r="D136" s="4">
        <v>2</v>
      </c>
      <c r="E136" s="4">
        <v>2</v>
      </c>
      <c r="G136" s="4">
        <v>1</v>
      </c>
      <c r="H136" s="4">
        <v>1</v>
      </c>
      <c r="L136" s="4">
        <v>1</v>
      </c>
      <c r="P136" s="4">
        <v>1</v>
      </c>
      <c r="R136" s="4">
        <f t="shared" ref="R136:R139" si="5">SUM(B136:M136)</f>
        <v>9</v>
      </c>
      <c r="S136" s="4">
        <v>132</v>
      </c>
      <c r="T136" s="6">
        <f t="shared" si="4"/>
        <v>2.469135802469127E-2</v>
      </c>
    </row>
    <row r="137" spans="1:20" x14ac:dyDescent="0.25">
      <c r="A137" s="4">
        <v>134</v>
      </c>
      <c r="B137" s="4">
        <v>1</v>
      </c>
      <c r="C137" s="4">
        <v>7</v>
      </c>
      <c r="D137" s="4">
        <v>2</v>
      </c>
      <c r="I137" s="4">
        <v>1</v>
      </c>
      <c r="J137" s="4">
        <v>2</v>
      </c>
      <c r="K137" s="4">
        <v>2</v>
      </c>
      <c r="L137" s="4">
        <v>1</v>
      </c>
      <c r="M137" s="4">
        <v>2</v>
      </c>
      <c r="O137" s="4">
        <v>1</v>
      </c>
      <c r="P137" s="4">
        <v>2</v>
      </c>
      <c r="R137" s="4">
        <f t="shared" si="5"/>
        <v>18</v>
      </c>
      <c r="S137" s="4">
        <v>133</v>
      </c>
      <c r="T137" s="6">
        <f t="shared" si="4"/>
        <v>1.1358024691358024</v>
      </c>
    </row>
    <row r="138" spans="1:20" x14ac:dyDescent="0.25">
      <c r="A138" s="4">
        <v>135</v>
      </c>
      <c r="C138" s="4">
        <v>6</v>
      </c>
      <c r="E138" s="4">
        <v>2</v>
      </c>
      <c r="F138" s="4">
        <v>1</v>
      </c>
      <c r="H138" s="4">
        <v>1</v>
      </c>
      <c r="I138" s="4">
        <v>1</v>
      </c>
      <c r="L138" s="4">
        <v>1</v>
      </c>
      <c r="M138" s="4">
        <v>1</v>
      </c>
      <c r="R138" s="4">
        <f t="shared" si="5"/>
        <v>13</v>
      </c>
      <c r="S138" s="4">
        <v>134</v>
      </c>
      <c r="T138" s="6">
        <f t="shared" si="4"/>
        <v>0.51851851851851849</v>
      </c>
    </row>
    <row r="139" spans="1:20" x14ac:dyDescent="0.25">
      <c r="A139" s="4">
        <v>136</v>
      </c>
      <c r="C139" s="4">
        <v>1</v>
      </c>
      <c r="D139" s="4">
        <v>2</v>
      </c>
      <c r="E139" s="4">
        <v>1</v>
      </c>
      <c r="F139" s="4">
        <v>3</v>
      </c>
      <c r="I139" s="4">
        <v>1</v>
      </c>
      <c r="L139" s="4">
        <v>2</v>
      </c>
      <c r="R139" s="4">
        <f t="shared" si="5"/>
        <v>10</v>
      </c>
      <c r="S139" s="4">
        <v>135</v>
      </c>
      <c r="T139" s="6">
        <f t="shared" si="4"/>
        <v>0.14814814814814806</v>
      </c>
    </row>
    <row r="140" spans="1:20" ht="60" x14ac:dyDescent="0.25">
      <c r="A140" s="31" t="s">
        <v>3289</v>
      </c>
      <c r="B140" s="4">
        <v>0.1</v>
      </c>
      <c r="C140" s="4">
        <v>0.5</v>
      </c>
      <c r="D140" s="4">
        <v>0.3</v>
      </c>
      <c r="E140" s="4">
        <v>0.2</v>
      </c>
      <c r="F140" s="4">
        <v>0.2</v>
      </c>
      <c r="G140" s="4">
        <v>0.2</v>
      </c>
      <c r="H140" s="4">
        <v>0.2</v>
      </c>
      <c r="I140" s="4">
        <v>0.2</v>
      </c>
      <c r="J140" s="4">
        <v>0.3</v>
      </c>
      <c r="K140" s="4">
        <v>0.2</v>
      </c>
      <c r="L140" s="4">
        <v>0.1</v>
      </c>
      <c r="M140" s="4">
        <v>0.2</v>
      </c>
    </row>
  </sheetData>
  <conditionalFormatting sqref="R4:R13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P13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61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opLeftCell="A63" workbookViewId="0">
      <selection activeCell="D90" sqref="D90"/>
    </sheetView>
  </sheetViews>
  <sheetFormatPr defaultColWidth="11.44140625" defaultRowHeight="15" x14ac:dyDescent="0.2"/>
  <cols>
    <col min="1" max="1" width="11.44140625" style="1"/>
    <col min="2" max="2" width="19.6640625" style="1" customWidth="1"/>
    <col min="3" max="16384" width="11.4414062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237</v>
      </c>
      <c r="B2" s="1" t="s">
        <v>1226</v>
      </c>
      <c r="C2" s="1" t="s">
        <v>113</v>
      </c>
      <c r="D2" s="1" t="s">
        <v>776</v>
      </c>
      <c r="E2" s="1" t="s">
        <v>26</v>
      </c>
      <c r="F2" s="1" t="s">
        <v>1227</v>
      </c>
      <c r="G2" s="1" t="s">
        <v>35</v>
      </c>
      <c r="J2" s="1" t="s">
        <v>36</v>
      </c>
      <c r="K2" s="1" t="s">
        <v>27</v>
      </c>
      <c r="L2" s="1" t="s">
        <v>64</v>
      </c>
      <c r="M2" s="1">
        <v>6</v>
      </c>
      <c r="N2" s="1">
        <v>26271609</v>
      </c>
      <c r="O2" s="1">
        <v>26271609</v>
      </c>
      <c r="P2" s="1" t="s">
        <v>38</v>
      </c>
      <c r="Q2" s="1" t="s">
        <v>51</v>
      </c>
      <c r="T2" s="1">
        <v>11</v>
      </c>
      <c r="U2" s="1">
        <v>44</v>
      </c>
      <c r="X2" s="1">
        <v>66</v>
      </c>
    </row>
    <row r="3" spans="1:24" x14ac:dyDescent="0.2">
      <c r="A3" s="1" t="s">
        <v>24</v>
      </c>
      <c r="B3" s="1" t="s">
        <v>1228</v>
      </c>
      <c r="C3" s="1" t="s">
        <v>92</v>
      </c>
      <c r="D3" s="1" t="s">
        <v>33</v>
      </c>
      <c r="E3" s="1" t="s">
        <v>26</v>
      </c>
      <c r="F3" s="1" t="s">
        <v>1229</v>
      </c>
      <c r="G3" s="1" t="s">
        <v>35</v>
      </c>
      <c r="I3" s="1">
        <v>1</v>
      </c>
      <c r="J3" s="1" t="s">
        <v>27</v>
      </c>
      <c r="K3" s="1" t="s">
        <v>27</v>
      </c>
      <c r="L3" s="1" t="s">
        <v>27</v>
      </c>
      <c r="M3" s="1">
        <v>6</v>
      </c>
      <c r="N3" s="1">
        <v>26271606</v>
      </c>
      <c r="O3" s="1">
        <v>26271606</v>
      </c>
      <c r="P3" s="1" t="s">
        <v>29</v>
      </c>
      <c r="Q3" s="1" t="s">
        <v>51</v>
      </c>
      <c r="U3" s="1">
        <v>969</v>
      </c>
      <c r="X3" s="1">
        <v>84</v>
      </c>
    </row>
    <row r="4" spans="1:24" x14ac:dyDescent="0.2">
      <c r="A4" s="1" t="s">
        <v>271</v>
      </c>
      <c r="B4" s="1" t="s">
        <v>1230</v>
      </c>
      <c r="C4" s="1" t="s">
        <v>272</v>
      </c>
      <c r="D4" s="1" t="s">
        <v>602</v>
      </c>
      <c r="E4" s="1" t="s">
        <v>26</v>
      </c>
      <c r="F4" s="1" t="s">
        <v>224</v>
      </c>
      <c r="G4" s="1" t="s">
        <v>35</v>
      </c>
      <c r="I4" s="1">
        <v>1</v>
      </c>
      <c r="J4" s="1" t="s">
        <v>36</v>
      </c>
      <c r="K4" s="1" t="s">
        <v>27</v>
      </c>
      <c r="L4" s="1" t="s">
        <v>64</v>
      </c>
      <c r="M4" s="1">
        <v>6</v>
      </c>
      <c r="N4" s="1">
        <v>26271605</v>
      </c>
      <c r="O4" s="1">
        <v>26271605</v>
      </c>
      <c r="P4" s="1" t="s">
        <v>38</v>
      </c>
      <c r="Q4" s="1" t="s">
        <v>28</v>
      </c>
      <c r="U4" s="1">
        <v>54</v>
      </c>
      <c r="X4" s="1">
        <v>104</v>
      </c>
    </row>
    <row r="5" spans="1:24" x14ac:dyDescent="0.2">
      <c r="A5" s="1" t="s">
        <v>176</v>
      </c>
      <c r="B5" s="1" t="s">
        <v>1231</v>
      </c>
      <c r="C5" s="1" t="s">
        <v>307</v>
      </c>
      <c r="D5" s="1" t="s">
        <v>602</v>
      </c>
      <c r="E5" s="1" t="s">
        <v>26</v>
      </c>
      <c r="F5" s="1" t="s">
        <v>224</v>
      </c>
      <c r="G5" s="1" t="s">
        <v>35</v>
      </c>
      <c r="I5" s="1">
        <v>1</v>
      </c>
      <c r="J5" s="1" t="s">
        <v>36</v>
      </c>
      <c r="K5" s="1" t="s">
        <v>43</v>
      </c>
      <c r="L5" s="1" t="s">
        <v>1056</v>
      </c>
      <c r="M5" s="1">
        <v>6</v>
      </c>
      <c r="N5" s="1">
        <v>26271605</v>
      </c>
      <c r="O5" s="1">
        <v>26271605</v>
      </c>
      <c r="P5" s="1" t="s">
        <v>38</v>
      </c>
      <c r="Q5" s="1" t="s">
        <v>28</v>
      </c>
      <c r="T5" s="1">
        <v>4</v>
      </c>
      <c r="U5" s="1">
        <v>58</v>
      </c>
      <c r="W5" s="1">
        <v>55</v>
      </c>
      <c r="X5" s="1">
        <v>246</v>
      </c>
    </row>
    <row r="6" spans="1:24" x14ac:dyDescent="0.2">
      <c r="A6" s="1" t="s">
        <v>105</v>
      </c>
      <c r="B6" s="1" t="s">
        <v>1232</v>
      </c>
      <c r="C6" s="1" t="s">
        <v>75</v>
      </c>
      <c r="D6" s="1" t="s">
        <v>604</v>
      </c>
      <c r="E6" s="1" t="s">
        <v>26</v>
      </c>
      <c r="F6" s="1" t="s">
        <v>1233</v>
      </c>
      <c r="G6" s="1" t="s">
        <v>35</v>
      </c>
      <c r="J6" s="1" t="s">
        <v>27</v>
      </c>
      <c r="K6" s="1" t="s">
        <v>27</v>
      </c>
      <c r="L6" s="1" t="s">
        <v>108</v>
      </c>
      <c r="M6" s="1">
        <v>6</v>
      </c>
      <c r="N6" s="1">
        <v>26271603</v>
      </c>
      <c r="O6" s="1">
        <v>26271603</v>
      </c>
      <c r="P6" s="1" t="s">
        <v>28</v>
      </c>
      <c r="Q6" s="1" t="s">
        <v>38</v>
      </c>
      <c r="X6" s="1">
        <v>238</v>
      </c>
    </row>
    <row r="7" spans="1:24" x14ac:dyDescent="0.2">
      <c r="A7" s="1" t="s">
        <v>237</v>
      </c>
      <c r="B7" s="1" t="s">
        <v>1234</v>
      </c>
      <c r="C7" s="1" t="s">
        <v>113</v>
      </c>
      <c r="D7" s="1" t="s">
        <v>1235</v>
      </c>
      <c r="E7" s="1" t="s">
        <v>26</v>
      </c>
      <c r="F7" s="1" t="s">
        <v>1233</v>
      </c>
      <c r="G7" s="1" t="s">
        <v>35</v>
      </c>
      <c r="J7" s="1" t="s">
        <v>36</v>
      </c>
      <c r="K7" s="1" t="s">
        <v>27</v>
      </c>
      <c r="L7" s="1" t="s">
        <v>64</v>
      </c>
      <c r="M7" s="1">
        <v>6</v>
      </c>
      <c r="N7" s="1">
        <v>26271590</v>
      </c>
      <c r="O7" s="1">
        <v>26271590</v>
      </c>
      <c r="P7" s="1" t="s">
        <v>29</v>
      </c>
      <c r="Q7" s="1" t="s">
        <v>51</v>
      </c>
      <c r="T7" s="1">
        <v>5</v>
      </c>
      <c r="U7" s="1">
        <v>66</v>
      </c>
      <c r="X7" s="1">
        <v>145</v>
      </c>
    </row>
    <row r="8" spans="1:24" x14ac:dyDescent="0.2">
      <c r="A8" s="1" t="s">
        <v>459</v>
      </c>
      <c r="B8" s="1" t="s">
        <v>1004</v>
      </c>
      <c r="C8" s="1" t="s">
        <v>25</v>
      </c>
      <c r="D8" s="1" t="s">
        <v>929</v>
      </c>
      <c r="E8" s="1" t="s">
        <v>26</v>
      </c>
      <c r="F8" s="1" t="s">
        <v>1085</v>
      </c>
      <c r="G8" s="1" t="s">
        <v>35</v>
      </c>
      <c r="J8" s="1" t="s">
        <v>36</v>
      </c>
      <c r="K8" s="1" t="s">
        <v>27</v>
      </c>
      <c r="L8" s="1" t="s">
        <v>64</v>
      </c>
      <c r="M8" s="1">
        <v>6</v>
      </c>
      <c r="N8" s="1">
        <v>26271587</v>
      </c>
      <c r="O8" s="1">
        <v>26271587</v>
      </c>
      <c r="P8" s="1" t="s">
        <v>38</v>
      </c>
      <c r="Q8" s="1" t="s">
        <v>28</v>
      </c>
      <c r="T8" s="1">
        <v>5</v>
      </c>
      <c r="U8" s="1">
        <v>42</v>
      </c>
      <c r="X8" s="1">
        <v>6525</v>
      </c>
    </row>
    <row r="9" spans="1:24" x14ac:dyDescent="0.2">
      <c r="A9" s="1" t="s">
        <v>808</v>
      </c>
      <c r="B9" s="1" t="s">
        <v>1236</v>
      </c>
      <c r="C9" s="1" t="s">
        <v>151</v>
      </c>
      <c r="D9" s="1" t="s">
        <v>1237</v>
      </c>
      <c r="E9" s="1" t="s">
        <v>26</v>
      </c>
      <c r="F9" s="1" t="s">
        <v>1238</v>
      </c>
      <c r="G9" s="1" t="s">
        <v>35</v>
      </c>
      <c r="J9" s="1" t="s">
        <v>27</v>
      </c>
      <c r="K9" s="1" t="s">
        <v>27</v>
      </c>
      <c r="L9" s="1" t="s">
        <v>27</v>
      </c>
      <c r="M9" s="1">
        <v>6</v>
      </c>
      <c r="N9" s="1">
        <v>26271581</v>
      </c>
      <c r="O9" s="1">
        <v>26271581</v>
      </c>
      <c r="P9" s="1" t="s">
        <v>29</v>
      </c>
      <c r="Q9" s="1" t="s">
        <v>28</v>
      </c>
      <c r="X9" s="1">
        <v>365</v>
      </c>
    </row>
    <row r="10" spans="1:24" x14ac:dyDescent="0.2">
      <c r="A10" s="1" t="s">
        <v>39</v>
      </c>
      <c r="B10" s="1" t="s">
        <v>1239</v>
      </c>
      <c r="C10" s="1" t="s">
        <v>41</v>
      </c>
      <c r="D10" s="1" t="s">
        <v>1240</v>
      </c>
      <c r="E10" s="1" t="s">
        <v>26</v>
      </c>
      <c r="F10" s="1" t="s">
        <v>1241</v>
      </c>
      <c r="G10" s="1" t="s">
        <v>35</v>
      </c>
      <c r="I10" s="1">
        <v>1</v>
      </c>
      <c r="J10" s="1" t="s">
        <v>36</v>
      </c>
      <c r="K10" s="1" t="s">
        <v>43</v>
      </c>
      <c r="L10" s="1" t="s">
        <v>44</v>
      </c>
      <c r="M10" s="1">
        <v>6</v>
      </c>
      <c r="N10" s="1">
        <v>26271575</v>
      </c>
      <c r="O10" s="1">
        <v>26271575</v>
      </c>
      <c r="P10" s="1" t="s">
        <v>38</v>
      </c>
      <c r="Q10" s="1" t="s">
        <v>28</v>
      </c>
      <c r="T10" s="1">
        <v>8</v>
      </c>
      <c r="U10" s="1">
        <v>10</v>
      </c>
      <c r="X10" s="1">
        <v>124</v>
      </c>
    </row>
    <row r="11" spans="1:24" x14ac:dyDescent="0.2">
      <c r="A11" s="1" t="s">
        <v>299</v>
      </c>
      <c r="B11" s="1" t="s">
        <v>570</v>
      </c>
      <c r="C11" s="1" t="s">
        <v>71</v>
      </c>
      <c r="D11" s="1" t="s">
        <v>1240</v>
      </c>
      <c r="E11" s="1" t="s">
        <v>26</v>
      </c>
      <c r="F11" s="1" t="s">
        <v>1241</v>
      </c>
      <c r="G11" s="1" t="s">
        <v>35</v>
      </c>
      <c r="I11" s="1">
        <v>1</v>
      </c>
      <c r="J11" s="1" t="s">
        <v>36</v>
      </c>
      <c r="K11" s="1" t="s">
        <v>27</v>
      </c>
      <c r="L11" s="1" t="s">
        <v>64</v>
      </c>
      <c r="M11" s="1">
        <v>6</v>
      </c>
      <c r="N11" s="1">
        <v>26271575</v>
      </c>
      <c r="O11" s="1">
        <v>26271575</v>
      </c>
      <c r="P11" s="1" t="s">
        <v>38</v>
      </c>
      <c r="Q11" s="1" t="s">
        <v>28</v>
      </c>
      <c r="T11" s="1">
        <v>14</v>
      </c>
      <c r="U11" s="1">
        <v>37</v>
      </c>
      <c r="X11" s="1">
        <v>1633</v>
      </c>
    </row>
    <row r="12" spans="1:24" x14ac:dyDescent="0.2">
      <c r="A12" s="1" t="s">
        <v>176</v>
      </c>
      <c r="B12" s="1" t="s">
        <v>1242</v>
      </c>
      <c r="C12" s="1" t="s">
        <v>307</v>
      </c>
      <c r="D12" s="1" t="s">
        <v>794</v>
      </c>
      <c r="E12" s="1" t="s">
        <v>26</v>
      </c>
      <c r="F12" s="1" t="s">
        <v>519</v>
      </c>
      <c r="G12" s="1" t="s">
        <v>35</v>
      </c>
      <c r="J12" s="1" t="s">
        <v>36</v>
      </c>
      <c r="K12" s="1" t="s">
        <v>43</v>
      </c>
      <c r="L12" s="1" t="s">
        <v>44</v>
      </c>
      <c r="M12" s="1">
        <v>6</v>
      </c>
      <c r="N12" s="1">
        <v>26271561</v>
      </c>
      <c r="O12" s="1">
        <v>26271561</v>
      </c>
      <c r="P12" s="1" t="s">
        <v>29</v>
      </c>
      <c r="Q12" s="1" t="s">
        <v>51</v>
      </c>
      <c r="T12" s="1">
        <v>15</v>
      </c>
      <c r="U12" s="1">
        <v>46</v>
      </c>
      <c r="W12" s="1">
        <v>59</v>
      </c>
      <c r="X12" s="1">
        <v>162</v>
      </c>
    </row>
    <row r="13" spans="1:24" x14ac:dyDescent="0.2">
      <c r="A13" s="1" t="s">
        <v>105</v>
      </c>
      <c r="B13" s="1" t="s">
        <v>1243</v>
      </c>
      <c r="C13" s="1" t="s">
        <v>75</v>
      </c>
      <c r="D13" s="1" t="s">
        <v>93</v>
      </c>
      <c r="E13" s="1" t="s">
        <v>26</v>
      </c>
      <c r="F13" s="1" t="s">
        <v>1244</v>
      </c>
      <c r="G13" s="1" t="s">
        <v>35</v>
      </c>
      <c r="J13" s="1" t="s">
        <v>27</v>
      </c>
      <c r="K13" s="1" t="s">
        <v>27</v>
      </c>
      <c r="L13" s="1" t="s">
        <v>108</v>
      </c>
      <c r="M13" s="1">
        <v>6</v>
      </c>
      <c r="N13" s="1">
        <v>26271549</v>
      </c>
      <c r="O13" s="1">
        <v>26271549</v>
      </c>
      <c r="P13" s="1" t="s">
        <v>38</v>
      </c>
      <c r="Q13" s="1" t="s">
        <v>28</v>
      </c>
      <c r="X13" s="1">
        <v>1203</v>
      </c>
    </row>
    <row r="14" spans="1:24" x14ac:dyDescent="0.2">
      <c r="A14" s="1" t="s">
        <v>202</v>
      </c>
      <c r="B14" s="1" t="s">
        <v>1245</v>
      </c>
      <c r="C14" s="1" t="s">
        <v>71</v>
      </c>
      <c r="D14" s="1" t="s">
        <v>1246</v>
      </c>
      <c r="E14" s="1" t="s">
        <v>26</v>
      </c>
      <c r="F14" s="1" t="s">
        <v>1247</v>
      </c>
      <c r="G14" s="1" t="s">
        <v>35</v>
      </c>
      <c r="J14" s="1" t="s">
        <v>27</v>
      </c>
      <c r="K14" s="1" t="s">
        <v>27</v>
      </c>
      <c r="L14" s="1" t="s">
        <v>64</v>
      </c>
      <c r="M14" s="1">
        <v>6</v>
      </c>
      <c r="N14" s="1">
        <v>26271536</v>
      </c>
      <c r="O14" s="1">
        <v>26271536</v>
      </c>
      <c r="P14" s="1" t="s">
        <v>29</v>
      </c>
      <c r="Q14" s="1" t="s">
        <v>51</v>
      </c>
      <c r="X14" s="1">
        <v>1009</v>
      </c>
    </row>
    <row r="15" spans="1:24" x14ac:dyDescent="0.2">
      <c r="A15" s="1" t="s">
        <v>24</v>
      </c>
      <c r="B15" s="1" t="s">
        <v>1248</v>
      </c>
      <c r="C15" s="1" t="s">
        <v>92</v>
      </c>
      <c r="D15" s="1" t="s">
        <v>807</v>
      </c>
      <c r="E15" s="1" t="s">
        <v>26</v>
      </c>
      <c r="F15" s="1" t="s">
        <v>1249</v>
      </c>
      <c r="G15" s="1" t="s">
        <v>35</v>
      </c>
      <c r="J15" s="1" t="s">
        <v>27</v>
      </c>
      <c r="K15" s="1" t="s">
        <v>27</v>
      </c>
      <c r="L15" s="1" t="s">
        <v>27</v>
      </c>
      <c r="M15" s="1">
        <v>6</v>
      </c>
      <c r="N15" s="1">
        <v>26271533</v>
      </c>
      <c r="O15" s="1">
        <v>26271533</v>
      </c>
      <c r="P15" s="1" t="s">
        <v>38</v>
      </c>
      <c r="Q15" s="1" t="s">
        <v>28</v>
      </c>
      <c r="U15" s="1">
        <v>1368</v>
      </c>
      <c r="X15" s="1">
        <v>60</v>
      </c>
    </row>
    <row r="16" spans="1:24" x14ac:dyDescent="0.2">
      <c r="A16" s="1" t="s">
        <v>378</v>
      </c>
      <c r="B16" s="1" t="s">
        <v>1250</v>
      </c>
      <c r="C16" s="1" t="s">
        <v>372</v>
      </c>
      <c r="D16" s="1" t="s">
        <v>1251</v>
      </c>
      <c r="E16" s="1" t="s">
        <v>26</v>
      </c>
      <c r="F16" s="1" t="s">
        <v>1252</v>
      </c>
      <c r="G16" s="1" t="s">
        <v>35</v>
      </c>
      <c r="J16" s="1" t="s">
        <v>36</v>
      </c>
      <c r="K16" s="1" t="s">
        <v>43</v>
      </c>
      <c r="L16" s="1" t="s">
        <v>236</v>
      </c>
      <c r="M16" s="1">
        <v>6</v>
      </c>
      <c r="N16" s="1">
        <v>26271519</v>
      </c>
      <c r="O16" s="1">
        <v>26271519</v>
      </c>
      <c r="P16" s="1" t="s">
        <v>38</v>
      </c>
      <c r="Q16" s="1" t="s">
        <v>51</v>
      </c>
      <c r="T16" s="1">
        <v>12</v>
      </c>
      <c r="U16" s="1">
        <v>81</v>
      </c>
      <c r="W16" s="1">
        <v>97</v>
      </c>
      <c r="X16" s="1">
        <v>123</v>
      </c>
    </row>
    <row r="17" spans="1:24" x14ac:dyDescent="0.2">
      <c r="A17" s="1" t="s">
        <v>24</v>
      </c>
      <c r="B17" s="1" t="s">
        <v>1253</v>
      </c>
      <c r="C17" s="1" t="s">
        <v>79</v>
      </c>
      <c r="D17" s="1" t="s">
        <v>819</v>
      </c>
      <c r="E17" s="1" t="s">
        <v>26</v>
      </c>
      <c r="F17" s="1" t="s">
        <v>1254</v>
      </c>
      <c r="G17" s="1" t="s">
        <v>35</v>
      </c>
      <c r="J17" s="1" t="s">
        <v>27</v>
      </c>
      <c r="K17" s="1" t="s">
        <v>27</v>
      </c>
      <c r="L17" s="1" t="s">
        <v>27</v>
      </c>
      <c r="M17" s="1">
        <v>6</v>
      </c>
      <c r="N17" s="1">
        <v>26271512</v>
      </c>
      <c r="O17" s="1">
        <v>26271512</v>
      </c>
      <c r="P17" s="1" t="s">
        <v>38</v>
      </c>
      <c r="Q17" s="1" t="s">
        <v>28</v>
      </c>
      <c r="U17" s="1">
        <v>1484</v>
      </c>
      <c r="X17" s="1">
        <v>9</v>
      </c>
    </row>
    <row r="18" spans="1:24" x14ac:dyDescent="0.2">
      <c r="A18" s="1" t="s">
        <v>1255</v>
      </c>
      <c r="B18" s="1" t="s">
        <v>1256</v>
      </c>
      <c r="C18" s="1" t="s">
        <v>1257</v>
      </c>
      <c r="D18" s="1" t="s">
        <v>1258</v>
      </c>
      <c r="E18" s="1" t="s">
        <v>26</v>
      </c>
      <c r="F18" s="1" t="s">
        <v>1259</v>
      </c>
      <c r="G18" s="1" t="s">
        <v>35</v>
      </c>
      <c r="J18" s="1" t="s">
        <v>36</v>
      </c>
      <c r="K18" s="1" t="s">
        <v>43</v>
      </c>
      <c r="L18" s="1" t="s">
        <v>1260</v>
      </c>
      <c r="M18" s="1">
        <v>6</v>
      </c>
      <c r="N18" s="1">
        <v>26271507</v>
      </c>
      <c r="O18" s="1">
        <v>26271507</v>
      </c>
      <c r="P18" s="1" t="s">
        <v>38</v>
      </c>
      <c r="Q18" s="1" t="s">
        <v>51</v>
      </c>
      <c r="X18" s="1">
        <v>96</v>
      </c>
    </row>
    <row r="19" spans="1:24" x14ac:dyDescent="0.2">
      <c r="A19" s="1" t="s">
        <v>24</v>
      </c>
      <c r="B19" s="1" t="s">
        <v>1261</v>
      </c>
      <c r="C19" s="1" t="s">
        <v>59</v>
      </c>
      <c r="D19" s="1" t="s">
        <v>660</v>
      </c>
      <c r="E19" s="1" t="s">
        <v>26</v>
      </c>
      <c r="F19" s="1" t="s">
        <v>1262</v>
      </c>
      <c r="G19" s="1" t="s">
        <v>35</v>
      </c>
      <c r="J19" s="1" t="s">
        <v>27</v>
      </c>
      <c r="K19" s="1" t="s">
        <v>27</v>
      </c>
      <c r="L19" s="1" t="s">
        <v>27</v>
      </c>
      <c r="M19" s="1">
        <v>6</v>
      </c>
      <c r="N19" s="1">
        <v>26271503</v>
      </c>
      <c r="O19" s="1">
        <v>26271503</v>
      </c>
      <c r="P19" s="1" t="s">
        <v>28</v>
      </c>
      <c r="Q19" s="1" t="s">
        <v>51</v>
      </c>
      <c r="U19" s="1">
        <v>1725</v>
      </c>
      <c r="X19" s="1">
        <v>3</v>
      </c>
    </row>
    <row r="20" spans="1:24" x14ac:dyDescent="0.2">
      <c r="A20" s="1" t="s">
        <v>237</v>
      </c>
      <c r="B20" s="1" t="s">
        <v>1263</v>
      </c>
      <c r="C20" s="1" t="s">
        <v>113</v>
      </c>
      <c r="D20" s="1" t="s">
        <v>660</v>
      </c>
      <c r="E20" s="1" t="s">
        <v>26</v>
      </c>
      <c r="F20" s="1" t="s">
        <v>1262</v>
      </c>
      <c r="G20" s="1" t="s">
        <v>35</v>
      </c>
      <c r="J20" s="1" t="s">
        <v>36</v>
      </c>
      <c r="K20" s="1" t="s">
        <v>27</v>
      </c>
      <c r="L20" s="1" t="s">
        <v>64</v>
      </c>
      <c r="M20" s="1">
        <v>6</v>
      </c>
      <c r="N20" s="1">
        <v>26271503</v>
      </c>
      <c r="O20" s="1">
        <v>26271503</v>
      </c>
      <c r="P20" s="1" t="s">
        <v>28</v>
      </c>
      <c r="Q20" s="1" t="s">
        <v>51</v>
      </c>
      <c r="T20" s="1">
        <v>28</v>
      </c>
      <c r="U20" s="1">
        <v>97</v>
      </c>
      <c r="X20" s="1">
        <v>111</v>
      </c>
    </row>
    <row r="21" spans="1:24" x14ac:dyDescent="0.2">
      <c r="A21" s="1" t="s">
        <v>24</v>
      </c>
      <c r="B21" s="1" t="s">
        <v>1264</v>
      </c>
      <c r="C21" s="1" t="s">
        <v>151</v>
      </c>
      <c r="D21" s="1" t="s">
        <v>276</v>
      </c>
      <c r="E21" s="1" t="s">
        <v>26</v>
      </c>
      <c r="F21" s="1" t="s">
        <v>277</v>
      </c>
      <c r="G21" s="1" t="s">
        <v>35</v>
      </c>
      <c r="J21" s="1" t="s">
        <v>27</v>
      </c>
      <c r="K21" s="1" t="s">
        <v>27</v>
      </c>
      <c r="L21" s="1" t="s">
        <v>27</v>
      </c>
      <c r="M21" s="1">
        <v>6</v>
      </c>
      <c r="N21" s="1">
        <v>26271495</v>
      </c>
      <c r="O21" s="1">
        <v>26271495</v>
      </c>
      <c r="P21" s="1" t="s">
        <v>29</v>
      </c>
      <c r="Q21" s="1" t="s">
        <v>51</v>
      </c>
      <c r="U21" s="1">
        <v>1546</v>
      </c>
      <c r="X21" s="1">
        <v>41</v>
      </c>
    </row>
    <row r="22" spans="1:24" x14ac:dyDescent="0.2">
      <c r="A22" s="1" t="s">
        <v>73</v>
      </c>
      <c r="B22" s="1" t="s">
        <v>1265</v>
      </c>
      <c r="C22" s="1" t="s">
        <v>75</v>
      </c>
      <c r="D22" s="1" t="s">
        <v>279</v>
      </c>
      <c r="E22" s="1" t="s">
        <v>26</v>
      </c>
      <c r="F22" s="1" t="s">
        <v>280</v>
      </c>
      <c r="G22" s="1" t="s">
        <v>35</v>
      </c>
      <c r="J22" s="1" t="s">
        <v>56</v>
      </c>
      <c r="K22" s="1" t="s">
        <v>49</v>
      </c>
      <c r="L22" s="1" t="s">
        <v>57</v>
      </c>
      <c r="M22" s="1">
        <v>6</v>
      </c>
      <c r="N22" s="1">
        <v>26271492</v>
      </c>
      <c r="O22" s="1">
        <v>26271492</v>
      </c>
      <c r="P22" s="1" t="s">
        <v>29</v>
      </c>
      <c r="Q22" s="1" t="s">
        <v>38</v>
      </c>
      <c r="T22" s="1">
        <v>470</v>
      </c>
      <c r="U22" s="1">
        <v>1311</v>
      </c>
      <c r="W22" s="1">
        <v>1198</v>
      </c>
      <c r="X22" s="1">
        <v>10</v>
      </c>
    </row>
    <row r="23" spans="1:24" x14ac:dyDescent="0.2">
      <c r="A23" s="1" t="s">
        <v>362</v>
      </c>
      <c r="B23" s="1" t="s">
        <v>1266</v>
      </c>
      <c r="C23" s="1" t="s">
        <v>32</v>
      </c>
      <c r="D23" s="1" t="s">
        <v>682</v>
      </c>
      <c r="E23" s="1" t="s">
        <v>471</v>
      </c>
      <c r="F23" s="1" t="s">
        <v>1267</v>
      </c>
      <c r="G23" s="1" t="s">
        <v>35</v>
      </c>
      <c r="I23" s="1">
        <v>1</v>
      </c>
      <c r="J23" s="1" t="s">
        <v>49</v>
      </c>
      <c r="K23" s="1" t="s">
        <v>49</v>
      </c>
      <c r="L23" s="1" t="s">
        <v>364</v>
      </c>
      <c r="M23" s="1">
        <v>6</v>
      </c>
      <c r="N23" s="1">
        <v>26271486</v>
      </c>
      <c r="O23" s="1">
        <v>26271486</v>
      </c>
      <c r="P23" s="1" t="s">
        <v>29</v>
      </c>
      <c r="Q23" s="1" t="s">
        <v>51</v>
      </c>
      <c r="X23" s="1">
        <v>20</v>
      </c>
    </row>
    <row r="24" spans="1:24" x14ac:dyDescent="0.2">
      <c r="A24" s="1" t="s">
        <v>1268</v>
      </c>
      <c r="B24" s="1" t="s">
        <v>1269</v>
      </c>
      <c r="C24" s="1" t="s">
        <v>413</v>
      </c>
      <c r="D24" s="1" t="s">
        <v>1270</v>
      </c>
      <c r="E24" s="1" t="s">
        <v>471</v>
      </c>
      <c r="F24" s="1" t="s">
        <v>1271</v>
      </c>
      <c r="G24" s="1" t="s">
        <v>35</v>
      </c>
      <c r="I24" s="1">
        <v>1</v>
      </c>
      <c r="J24" s="1" t="s">
        <v>36</v>
      </c>
      <c r="K24" s="1" t="s">
        <v>43</v>
      </c>
      <c r="L24" s="1" t="s">
        <v>64</v>
      </c>
      <c r="M24" s="1">
        <v>6</v>
      </c>
      <c r="N24" s="1">
        <v>26271485</v>
      </c>
      <c r="O24" s="1">
        <v>26271485</v>
      </c>
      <c r="P24" s="1" t="s">
        <v>38</v>
      </c>
      <c r="Q24" s="1" t="s">
        <v>28</v>
      </c>
      <c r="T24" s="1">
        <v>19</v>
      </c>
      <c r="U24" s="1">
        <v>492</v>
      </c>
      <c r="W24" s="1">
        <v>110</v>
      </c>
      <c r="X24" s="1">
        <v>14751</v>
      </c>
    </row>
    <row r="25" spans="1:24" x14ac:dyDescent="0.2">
      <c r="A25" s="1" t="s">
        <v>459</v>
      </c>
      <c r="B25" s="1" t="s">
        <v>1272</v>
      </c>
      <c r="C25" s="1" t="s">
        <v>25</v>
      </c>
      <c r="D25" s="1" t="s">
        <v>1273</v>
      </c>
      <c r="E25" s="1" t="s">
        <v>471</v>
      </c>
      <c r="F25" s="1" t="s">
        <v>1274</v>
      </c>
      <c r="G25" s="1" t="s">
        <v>35</v>
      </c>
      <c r="I25" s="1">
        <v>1</v>
      </c>
      <c r="J25" s="1" t="s">
        <v>36</v>
      </c>
      <c r="K25" s="1" t="s">
        <v>27</v>
      </c>
      <c r="L25" s="1" t="s">
        <v>64</v>
      </c>
      <c r="M25" s="1">
        <v>6</v>
      </c>
      <c r="N25" s="1">
        <v>26271485</v>
      </c>
      <c r="O25" s="1">
        <v>26271485</v>
      </c>
      <c r="P25" s="1" t="s">
        <v>38</v>
      </c>
      <c r="Q25" s="1" t="s">
        <v>51</v>
      </c>
      <c r="T25" s="1">
        <v>6</v>
      </c>
      <c r="U25" s="1">
        <v>106</v>
      </c>
      <c r="X25" s="1">
        <v>44</v>
      </c>
    </row>
    <row r="26" spans="1:24" x14ac:dyDescent="0.2">
      <c r="A26" s="1" t="s">
        <v>39</v>
      </c>
      <c r="B26" s="1" t="s">
        <v>1275</v>
      </c>
      <c r="C26" s="1" t="s">
        <v>41</v>
      </c>
      <c r="D26" s="1" t="s">
        <v>834</v>
      </c>
      <c r="E26" s="1" t="s">
        <v>471</v>
      </c>
      <c r="F26" s="1" t="s">
        <v>1276</v>
      </c>
      <c r="G26" s="1" t="s">
        <v>35</v>
      </c>
      <c r="I26" s="1">
        <v>1</v>
      </c>
      <c r="J26" s="1" t="s">
        <v>36</v>
      </c>
      <c r="K26" s="1" t="s">
        <v>43</v>
      </c>
      <c r="L26" s="1" t="s">
        <v>44</v>
      </c>
      <c r="M26" s="1">
        <v>6</v>
      </c>
      <c r="N26" s="1">
        <v>26271482</v>
      </c>
      <c r="O26" s="1">
        <v>26271482</v>
      </c>
      <c r="P26" s="1" t="s">
        <v>29</v>
      </c>
      <c r="Q26" s="1" t="s">
        <v>51</v>
      </c>
      <c r="T26" s="1">
        <v>51</v>
      </c>
      <c r="U26" s="1">
        <v>99</v>
      </c>
      <c r="X26" s="1">
        <v>21</v>
      </c>
    </row>
    <row r="27" spans="1:24" x14ac:dyDescent="0.2">
      <c r="A27" s="1" t="s">
        <v>24</v>
      </c>
      <c r="B27" s="1" t="s">
        <v>1277</v>
      </c>
      <c r="C27" s="1" t="s">
        <v>372</v>
      </c>
      <c r="D27" s="1" t="s">
        <v>1278</v>
      </c>
      <c r="E27" s="1" t="s">
        <v>471</v>
      </c>
      <c r="F27" s="1" t="s">
        <v>1279</v>
      </c>
      <c r="G27" s="1" t="s">
        <v>35</v>
      </c>
      <c r="I27" s="1">
        <v>1</v>
      </c>
      <c r="J27" s="1" t="s">
        <v>27</v>
      </c>
      <c r="K27" s="1" t="s">
        <v>27</v>
      </c>
      <c r="L27" s="1" t="s">
        <v>27</v>
      </c>
      <c r="M27" s="1">
        <v>6</v>
      </c>
      <c r="N27" s="1">
        <v>26271483</v>
      </c>
      <c r="O27" s="1">
        <v>26271483</v>
      </c>
      <c r="P27" s="1" t="s">
        <v>29</v>
      </c>
      <c r="Q27" s="1" t="s">
        <v>51</v>
      </c>
      <c r="U27" s="1">
        <v>1588</v>
      </c>
      <c r="X27" s="1">
        <v>63</v>
      </c>
    </row>
    <row r="28" spans="1:24" x14ac:dyDescent="0.2">
      <c r="A28" s="1" t="s">
        <v>61</v>
      </c>
      <c r="B28" s="1" t="s">
        <v>171</v>
      </c>
      <c r="C28" s="1" t="s">
        <v>54</v>
      </c>
      <c r="D28" s="1" t="s">
        <v>1280</v>
      </c>
      <c r="E28" s="1" t="s">
        <v>471</v>
      </c>
      <c r="F28" s="1" t="s">
        <v>1281</v>
      </c>
      <c r="G28" s="1" t="s">
        <v>35</v>
      </c>
      <c r="I28" s="1">
        <v>1</v>
      </c>
      <c r="J28" s="1" t="s">
        <v>36</v>
      </c>
      <c r="K28" s="1" t="s">
        <v>27</v>
      </c>
      <c r="L28" s="1" t="s">
        <v>64</v>
      </c>
      <c r="M28" s="1">
        <v>6</v>
      </c>
      <c r="N28" s="1">
        <v>26271483</v>
      </c>
      <c r="O28" s="1">
        <v>26271483</v>
      </c>
      <c r="P28" s="1" t="s">
        <v>29</v>
      </c>
      <c r="Q28" s="1" t="s">
        <v>28</v>
      </c>
      <c r="T28" s="1">
        <v>24</v>
      </c>
      <c r="U28" s="1">
        <v>230</v>
      </c>
      <c r="W28" s="1">
        <v>71</v>
      </c>
      <c r="X28" s="1">
        <v>1625</v>
      </c>
    </row>
    <row r="29" spans="1:24" x14ac:dyDescent="0.2">
      <c r="A29" s="1" t="s">
        <v>609</v>
      </c>
      <c r="B29" s="1" t="s">
        <v>1282</v>
      </c>
      <c r="C29" s="1" t="s">
        <v>25</v>
      </c>
      <c r="D29" s="1" t="s">
        <v>1283</v>
      </c>
      <c r="E29" s="1" t="s">
        <v>471</v>
      </c>
      <c r="F29" s="1" t="s">
        <v>1284</v>
      </c>
      <c r="G29" s="1" t="s">
        <v>35</v>
      </c>
      <c r="J29" s="1" t="s">
        <v>27</v>
      </c>
      <c r="K29" s="1" t="s">
        <v>27</v>
      </c>
      <c r="L29" s="1" t="s">
        <v>611</v>
      </c>
      <c r="M29" s="1">
        <v>6</v>
      </c>
      <c r="N29" s="1">
        <v>26271480</v>
      </c>
      <c r="O29" s="1">
        <v>26271480</v>
      </c>
      <c r="P29" s="1" t="s">
        <v>38</v>
      </c>
      <c r="Q29" s="1" t="s">
        <v>28</v>
      </c>
      <c r="U29" s="1">
        <v>117</v>
      </c>
      <c r="X29" s="1">
        <v>525</v>
      </c>
    </row>
    <row r="30" spans="1:24" x14ac:dyDescent="0.2">
      <c r="A30" s="1" t="s">
        <v>237</v>
      </c>
      <c r="B30" s="1" t="s">
        <v>1285</v>
      </c>
      <c r="C30" s="1" t="s">
        <v>113</v>
      </c>
      <c r="D30" s="1" t="s">
        <v>286</v>
      </c>
      <c r="E30" s="1" t="s">
        <v>471</v>
      </c>
      <c r="F30" s="1" t="s">
        <v>1286</v>
      </c>
      <c r="G30" s="1" t="s">
        <v>35</v>
      </c>
      <c r="J30" s="1" t="s">
        <v>36</v>
      </c>
      <c r="K30" s="1" t="s">
        <v>27</v>
      </c>
      <c r="L30" s="1" t="s">
        <v>64</v>
      </c>
      <c r="M30" s="1">
        <v>6</v>
      </c>
      <c r="N30" s="1">
        <v>26271479</v>
      </c>
      <c r="O30" s="1">
        <v>26271479</v>
      </c>
      <c r="P30" s="1" t="s">
        <v>38</v>
      </c>
      <c r="Q30" s="1" t="s">
        <v>51</v>
      </c>
      <c r="T30" s="1">
        <v>9</v>
      </c>
      <c r="U30" s="1">
        <v>80</v>
      </c>
      <c r="X30" s="1">
        <v>123</v>
      </c>
    </row>
    <row r="31" spans="1:24" x14ac:dyDescent="0.2">
      <c r="A31" s="1" t="s">
        <v>61</v>
      </c>
      <c r="B31" s="1" t="s">
        <v>1287</v>
      </c>
      <c r="C31" s="1" t="s">
        <v>54</v>
      </c>
      <c r="D31" s="1" t="s">
        <v>968</v>
      </c>
      <c r="E31" s="1" t="s">
        <v>471</v>
      </c>
      <c r="F31" s="1" t="s">
        <v>1288</v>
      </c>
      <c r="G31" s="1" t="s">
        <v>35</v>
      </c>
      <c r="I31" s="1">
        <v>1</v>
      </c>
      <c r="J31" s="1" t="s">
        <v>36</v>
      </c>
      <c r="K31" s="1" t="s">
        <v>27</v>
      </c>
      <c r="L31" s="1" t="s">
        <v>64</v>
      </c>
      <c r="M31" s="1">
        <v>6</v>
      </c>
      <c r="N31" s="1">
        <v>26271476</v>
      </c>
      <c r="O31" s="1">
        <v>26271476</v>
      </c>
      <c r="P31" s="1" t="s">
        <v>29</v>
      </c>
      <c r="Q31" s="1" t="s">
        <v>28</v>
      </c>
      <c r="T31" s="1">
        <v>14</v>
      </c>
      <c r="U31" s="1">
        <v>69</v>
      </c>
      <c r="W31" s="1">
        <v>79</v>
      </c>
      <c r="X31" s="1">
        <v>109</v>
      </c>
    </row>
    <row r="32" spans="1:24" x14ac:dyDescent="0.2">
      <c r="A32" s="1" t="s">
        <v>24</v>
      </c>
      <c r="B32" s="1" t="s">
        <v>1289</v>
      </c>
      <c r="C32" s="1" t="s">
        <v>321</v>
      </c>
      <c r="D32" s="1" t="s">
        <v>304</v>
      </c>
      <c r="E32" s="1" t="s">
        <v>26</v>
      </c>
      <c r="F32" s="1" t="s">
        <v>1290</v>
      </c>
      <c r="G32" s="1" t="s">
        <v>35</v>
      </c>
      <c r="I32" s="1">
        <v>1</v>
      </c>
      <c r="J32" s="1" t="s">
        <v>27</v>
      </c>
      <c r="K32" s="1" t="s">
        <v>27</v>
      </c>
      <c r="L32" s="1" t="s">
        <v>27</v>
      </c>
      <c r="M32" s="1">
        <v>6</v>
      </c>
      <c r="N32" s="1">
        <v>26271460</v>
      </c>
      <c r="O32" s="1">
        <v>26271460</v>
      </c>
      <c r="P32" s="1" t="s">
        <v>38</v>
      </c>
      <c r="Q32" s="1" t="s">
        <v>29</v>
      </c>
      <c r="U32" s="1">
        <v>113</v>
      </c>
      <c r="X32" s="1">
        <v>10</v>
      </c>
    </row>
    <row r="33" spans="1:24" x14ac:dyDescent="0.2">
      <c r="A33" s="1" t="s">
        <v>24</v>
      </c>
      <c r="B33" s="1" t="s">
        <v>1291</v>
      </c>
      <c r="C33" s="1" t="s">
        <v>1200</v>
      </c>
      <c r="D33" s="1" t="s">
        <v>1292</v>
      </c>
      <c r="E33" s="1" t="s">
        <v>26</v>
      </c>
      <c r="F33" s="1" t="s">
        <v>1293</v>
      </c>
      <c r="G33" s="1" t="s">
        <v>35</v>
      </c>
      <c r="I33" s="1">
        <v>1</v>
      </c>
      <c r="J33" s="1" t="s">
        <v>27</v>
      </c>
      <c r="K33" s="1" t="s">
        <v>27</v>
      </c>
      <c r="L33" s="1" t="s">
        <v>27</v>
      </c>
      <c r="M33" s="1">
        <v>6</v>
      </c>
      <c r="N33" s="1">
        <v>26271453</v>
      </c>
      <c r="O33" s="1">
        <v>26271453</v>
      </c>
      <c r="P33" s="1" t="s">
        <v>29</v>
      </c>
      <c r="Q33" s="1" t="s">
        <v>38</v>
      </c>
      <c r="U33" s="1">
        <v>1120</v>
      </c>
      <c r="X33" s="1">
        <v>1</v>
      </c>
    </row>
    <row r="34" spans="1:24" x14ac:dyDescent="0.2">
      <c r="A34" s="1" t="s">
        <v>459</v>
      </c>
      <c r="B34" s="1" t="s">
        <v>1137</v>
      </c>
      <c r="C34" s="1" t="s">
        <v>25</v>
      </c>
      <c r="D34" s="1" t="s">
        <v>326</v>
      </c>
      <c r="E34" s="1" t="s">
        <v>26</v>
      </c>
      <c r="F34" s="1" t="s">
        <v>327</v>
      </c>
      <c r="G34" s="1" t="s">
        <v>35</v>
      </c>
      <c r="I34" s="1">
        <v>1</v>
      </c>
      <c r="J34" s="1" t="s">
        <v>36</v>
      </c>
      <c r="K34" s="1" t="s">
        <v>27</v>
      </c>
      <c r="L34" s="1" t="s">
        <v>64</v>
      </c>
      <c r="M34" s="1">
        <v>6</v>
      </c>
      <c r="N34" s="1">
        <v>26271452</v>
      </c>
      <c r="O34" s="1">
        <v>26271452</v>
      </c>
      <c r="P34" s="1" t="s">
        <v>38</v>
      </c>
      <c r="Q34" s="1" t="s">
        <v>28</v>
      </c>
      <c r="T34" s="1">
        <v>7</v>
      </c>
      <c r="U34" s="1">
        <v>105</v>
      </c>
      <c r="X34" s="1">
        <v>53</v>
      </c>
    </row>
    <row r="35" spans="1:24" x14ac:dyDescent="0.2">
      <c r="A35" s="1" t="s">
        <v>24</v>
      </c>
      <c r="B35" s="1" t="s">
        <v>1294</v>
      </c>
      <c r="C35" s="1" t="s">
        <v>54</v>
      </c>
      <c r="D35" s="1" t="s">
        <v>1295</v>
      </c>
      <c r="E35" s="1" t="s">
        <v>26</v>
      </c>
      <c r="F35" s="1" t="s">
        <v>1296</v>
      </c>
      <c r="G35" s="1" t="s">
        <v>35</v>
      </c>
      <c r="J35" s="1" t="s">
        <v>27</v>
      </c>
      <c r="K35" s="1" t="s">
        <v>27</v>
      </c>
      <c r="L35" s="1" t="s">
        <v>27</v>
      </c>
      <c r="M35" s="1">
        <v>6</v>
      </c>
      <c r="N35" s="1">
        <v>26271419</v>
      </c>
      <c r="O35" s="1">
        <v>26271419</v>
      </c>
      <c r="P35" s="1" t="s">
        <v>28</v>
      </c>
      <c r="Q35" s="1" t="s">
        <v>38</v>
      </c>
      <c r="U35" s="1">
        <v>924</v>
      </c>
      <c r="X35" s="1">
        <v>12</v>
      </c>
    </row>
    <row r="36" spans="1:24" x14ac:dyDescent="0.2">
      <c r="A36" s="1" t="s">
        <v>24</v>
      </c>
      <c r="B36" s="1" t="s">
        <v>1297</v>
      </c>
      <c r="C36" s="1" t="s">
        <v>113</v>
      </c>
      <c r="D36" s="1" t="s">
        <v>1298</v>
      </c>
      <c r="E36" s="1" t="s">
        <v>26</v>
      </c>
      <c r="F36" s="1" t="s">
        <v>1299</v>
      </c>
      <c r="G36" s="1" t="s">
        <v>35</v>
      </c>
      <c r="J36" s="1" t="s">
        <v>27</v>
      </c>
      <c r="K36" s="1" t="s">
        <v>27</v>
      </c>
      <c r="L36" s="1" t="s">
        <v>27</v>
      </c>
      <c r="M36" s="1">
        <v>6</v>
      </c>
      <c r="N36" s="1">
        <v>26271408</v>
      </c>
      <c r="O36" s="1">
        <v>26271408</v>
      </c>
      <c r="P36" s="1" t="s">
        <v>29</v>
      </c>
      <c r="Q36" s="1" t="s">
        <v>28</v>
      </c>
      <c r="U36" s="1">
        <v>1259</v>
      </c>
      <c r="X36" s="1">
        <v>25</v>
      </c>
    </row>
    <row r="37" spans="1:24" x14ac:dyDescent="0.2">
      <c r="A37" s="1" t="s">
        <v>61</v>
      </c>
      <c r="B37" s="1" t="s">
        <v>1300</v>
      </c>
      <c r="C37" s="1" t="s">
        <v>54</v>
      </c>
      <c r="D37" s="1" t="s">
        <v>135</v>
      </c>
      <c r="E37" s="1" t="s">
        <v>26</v>
      </c>
      <c r="G37" s="1" t="s">
        <v>35</v>
      </c>
      <c r="I37" s="1">
        <v>1</v>
      </c>
      <c r="J37" s="1" t="s">
        <v>36</v>
      </c>
      <c r="K37" s="1" t="s">
        <v>27</v>
      </c>
      <c r="L37" s="1" t="s">
        <v>64</v>
      </c>
      <c r="M37" s="1">
        <v>6</v>
      </c>
      <c r="N37" s="1">
        <v>26271399</v>
      </c>
      <c r="O37" s="1">
        <v>26271400</v>
      </c>
      <c r="P37" s="1" t="s">
        <v>866</v>
      </c>
      <c r="Q37" s="1" t="s">
        <v>1301</v>
      </c>
      <c r="T37" s="1">
        <v>72</v>
      </c>
      <c r="U37" s="1">
        <v>59</v>
      </c>
      <c r="W37" s="1">
        <v>128</v>
      </c>
      <c r="X37" s="1">
        <v>1256</v>
      </c>
    </row>
    <row r="38" spans="1:24" x14ac:dyDescent="0.2">
      <c r="A38" s="1" t="s">
        <v>162</v>
      </c>
      <c r="B38" s="1" t="s">
        <v>1302</v>
      </c>
      <c r="C38" s="1" t="s">
        <v>164</v>
      </c>
      <c r="D38" s="1" t="s">
        <v>430</v>
      </c>
      <c r="E38" s="1" t="s">
        <v>26</v>
      </c>
      <c r="F38" s="1" t="s">
        <v>1303</v>
      </c>
      <c r="G38" s="1" t="s">
        <v>35</v>
      </c>
      <c r="J38" s="1" t="s">
        <v>27</v>
      </c>
      <c r="K38" s="1" t="s">
        <v>27</v>
      </c>
      <c r="L38" s="1" t="s">
        <v>64</v>
      </c>
      <c r="M38" s="1">
        <v>6</v>
      </c>
      <c r="N38" s="1">
        <v>26271353</v>
      </c>
      <c r="O38" s="1">
        <v>26271353</v>
      </c>
      <c r="P38" s="1" t="s">
        <v>38</v>
      </c>
      <c r="Q38" s="1" t="s">
        <v>28</v>
      </c>
      <c r="X38" s="1">
        <v>78</v>
      </c>
    </row>
    <row r="39" spans="1:24" x14ac:dyDescent="0.2">
      <c r="A39" s="1" t="s">
        <v>162</v>
      </c>
      <c r="B39" s="1" t="s">
        <v>1304</v>
      </c>
      <c r="C39" s="1" t="s">
        <v>164</v>
      </c>
      <c r="D39" s="1" t="s">
        <v>433</v>
      </c>
      <c r="E39" s="1" t="s">
        <v>26</v>
      </c>
      <c r="F39" s="1" t="s">
        <v>434</v>
      </c>
      <c r="G39" s="1" t="s">
        <v>35</v>
      </c>
      <c r="J39" s="1" t="s">
        <v>27</v>
      </c>
      <c r="K39" s="1" t="s">
        <v>27</v>
      </c>
      <c r="L39" s="1" t="s">
        <v>64</v>
      </c>
      <c r="M39" s="1">
        <v>6</v>
      </c>
      <c r="N39" s="1">
        <v>26271353</v>
      </c>
      <c r="O39" s="1">
        <v>26271353</v>
      </c>
      <c r="P39" s="1" t="s">
        <v>38</v>
      </c>
      <c r="Q39" s="1" t="s">
        <v>29</v>
      </c>
      <c r="X39" s="1">
        <v>23</v>
      </c>
    </row>
    <row r="40" spans="1:24" x14ac:dyDescent="0.2">
      <c r="A40" s="1" t="s">
        <v>52</v>
      </c>
      <c r="B40" s="1" t="s">
        <v>1305</v>
      </c>
      <c r="C40" s="1" t="s">
        <v>54</v>
      </c>
      <c r="D40" s="1" t="s">
        <v>1008</v>
      </c>
      <c r="E40" s="1" t="s">
        <v>26</v>
      </c>
      <c r="F40" s="1" t="s">
        <v>1306</v>
      </c>
      <c r="G40" s="1" t="s">
        <v>35</v>
      </c>
      <c r="J40" s="1" t="s">
        <v>56</v>
      </c>
      <c r="K40" s="1" t="s">
        <v>27</v>
      </c>
      <c r="L40" s="1" t="s">
        <v>57</v>
      </c>
      <c r="M40" s="1">
        <v>6</v>
      </c>
      <c r="N40" s="1">
        <v>26271350</v>
      </c>
      <c r="O40" s="1">
        <v>26271350</v>
      </c>
      <c r="P40" s="1" t="s">
        <v>29</v>
      </c>
      <c r="Q40" s="1" t="s">
        <v>51</v>
      </c>
      <c r="X40" s="1">
        <v>31</v>
      </c>
    </row>
    <row r="41" spans="1:24" x14ac:dyDescent="0.2">
      <c r="A41" s="1" t="s">
        <v>24</v>
      </c>
      <c r="B41" s="1" t="s">
        <v>1307</v>
      </c>
      <c r="C41" s="1" t="s">
        <v>1308</v>
      </c>
      <c r="D41" s="1" t="s">
        <v>1011</v>
      </c>
      <c r="E41" s="1" t="s">
        <v>26</v>
      </c>
      <c r="F41" s="1" t="s">
        <v>452</v>
      </c>
      <c r="G41" s="1" t="s">
        <v>35</v>
      </c>
      <c r="J41" s="1" t="s">
        <v>27</v>
      </c>
      <c r="K41" s="1" t="s">
        <v>27</v>
      </c>
      <c r="L41" s="1" t="s">
        <v>27</v>
      </c>
      <c r="M41" s="1">
        <v>6</v>
      </c>
      <c r="N41" s="1">
        <v>26271350</v>
      </c>
      <c r="O41" s="1">
        <v>26271350</v>
      </c>
      <c r="P41" s="1" t="s">
        <v>29</v>
      </c>
      <c r="Q41" s="1" t="s">
        <v>28</v>
      </c>
      <c r="U41" s="1">
        <v>1138</v>
      </c>
      <c r="X41" s="1">
        <v>4</v>
      </c>
    </row>
    <row r="42" spans="1:24" x14ac:dyDescent="0.2">
      <c r="A42" s="1" t="s">
        <v>24</v>
      </c>
      <c r="B42" s="1" t="s">
        <v>1309</v>
      </c>
      <c r="C42" s="1" t="s">
        <v>262</v>
      </c>
      <c r="D42" s="1" t="s">
        <v>436</v>
      </c>
      <c r="E42" s="1" t="s">
        <v>26</v>
      </c>
      <c r="F42" s="1" t="s">
        <v>437</v>
      </c>
      <c r="G42" s="1" t="s">
        <v>35</v>
      </c>
      <c r="J42" s="1" t="s">
        <v>27</v>
      </c>
      <c r="K42" s="1" t="s">
        <v>27</v>
      </c>
      <c r="L42" s="1" t="s">
        <v>27</v>
      </c>
      <c r="M42" s="1">
        <v>6</v>
      </c>
      <c r="N42" s="1">
        <v>26271344</v>
      </c>
      <c r="O42" s="1">
        <v>26271344</v>
      </c>
      <c r="P42" s="1" t="s">
        <v>51</v>
      </c>
      <c r="Q42" s="1" t="s">
        <v>29</v>
      </c>
      <c r="U42" s="1">
        <v>1138</v>
      </c>
      <c r="X42" s="1">
        <v>6</v>
      </c>
    </row>
    <row r="43" spans="1:24" x14ac:dyDescent="0.2">
      <c r="A43" s="1" t="s">
        <v>24</v>
      </c>
      <c r="B43" s="1" t="s">
        <v>1310</v>
      </c>
      <c r="C43" s="1" t="s">
        <v>500</v>
      </c>
      <c r="D43" s="1" t="s">
        <v>439</v>
      </c>
      <c r="E43" s="1" t="s">
        <v>26</v>
      </c>
      <c r="F43" s="1" t="s">
        <v>440</v>
      </c>
      <c r="G43" s="1" t="s">
        <v>35</v>
      </c>
      <c r="J43" s="1" t="s">
        <v>27</v>
      </c>
      <c r="K43" s="1" t="s">
        <v>27</v>
      </c>
      <c r="L43" s="1" t="s">
        <v>27</v>
      </c>
      <c r="M43" s="1">
        <v>6</v>
      </c>
      <c r="N43" s="1">
        <v>26271340</v>
      </c>
      <c r="O43" s="1">
        <v>26271340</v>
      </c>
      <c r="P43" s="1" t="s">
        <v>38</v>
      </c>
      <c r="Q43" s="1" t="s">
        <v>51</v>
      </c>
      <c r="U43" s="1">
        <v>1143</v>
      </c>
      <c r="X43" s="1">
        <v>10</v>
      </c>
    </row>
    <row r="44" spans="1:24" x14ac:dyDescent="0.2">
      <c r="A44" s="1" t="s">
        <v>299</v>
      </c>
      <c r="B44" s="1" t="s">
        <v>1311</v>
      </c>
      <c r="C44" s="1" t="s">
        <v>71</v>
      </c>
      <c r="D44" s="1" t="s">
        <v>451</v>
      </c>
      <c r="E44" s="1" t="s">
        <v>26</v>
      </c>
      <c r="F44" s="1" t="s">
        <v>1312</v>
      </c>
      <c r="G44" s="1" t="s">
        <v>35</v>
      </c>
      <c r="J44" s="1" t="s">
        <v>36</v>
      </c>
      <c r="K44" s="1" t="s">
        <v>27</v>
      </c>
      <c r="L44" s="1" t="s">
        <v>64</v>
      </c>
      <c r="M44" s="1">
        <v>6</v>
      </c>
      <c r="N44" s="1">
        <v>26271330</v>
      </c>
      <c r="O44" s="1">
        <v>26271330</v>
      </c>
      <c r="P44" s="1" t="s">
        <v>38</v>
      </c>
      <c r="Q44" s="1" t="s">
        <v>28</v>
      </c>
      <c r="T44" s="1">
        <v>9</v>
      </c>
      <c r="U44" s="1">
        <v>141</v>
      </c>
      <c r="X44" s="1">
        <v>2762</v>
      </c>
    </row>
    <row r="45" spans="1:24" x14ac:dyDescent="0.2">
      <c r="A45" s="1" t="s">
        <v>154</v>
      </c>
      <c r="B45" s="1" t="s">
        <v>1313</v>
      </c>
      <c r="C45" s="1" t="s">
        <v>156</v>
      </c>
      <c r="D45" s="1" t="s">
        <v>1314</v>
      </c>
      <c r="E45" s="1" t="s">
        <v>26</v>
      </c>
      <c r="F45" s="1" t="s">
        <v>1315</v>
      </c>
      <c r="G45" s="1" t="s">
        <v>35</v>
      </c>
      <c r="I45" s="1">
        <v>1</v>
      </c>
      <c r="J45" s="1" t="s">
        <v>36</v>
      </c>
      <c r="K45" s="1" t="s">
        <v>43</v>
      </c>
      <c r="L45" s="1" t="s">
        <v>44</v>
      </c>
      <c r="M45" s="1">
        <v>6</v>
      </c>
      <c r="N45" s="1">
        <v>26271326</v>
      </c>
      <c r="O45" s="1">
        <v>26271326</v>
      </c>
      <c r="P45" s="1" t="s">
        <v>29</v>
      </c>
      <c r="Q45" s="1" t="s">
        <v>38</v>
      </c>
      <c r="T45" s="1">
        <v>27</v>
      </c>
      <c r="U45" s="1">
        <v>27</v>
      </c>
      <c r="W45" s="1">
        <v>51</v>
      </c>
      <c r="X45" s="1">
        <v>957</v>
      </c>
    </row>
    <row r="46" spans="1:24" x14ac:dyDescent="0.2">
      <c r="A46" s="1" t="s">
        <v>86</v>
      </c>
      <c r="B46" s="1" t="s">
        <v>1316</v>
      </c>
      <c r="C46" s="1" t="s">
        <v>88</v>
      </c>
      <c r="D46" s="1" t="s">
        <v>1317</v>
      </c>
      <c r="E46" s="1" t="s">
        <v>26</v>
      </c>
      <c r="F46" s="1" t="s">
        <v>1318</v>
      </c>
      <c r="G46" s="1" t="s">
        <v>35</v>
      </c>
      <c r="I46" s="1">
        <v>1</v>
      </c>
      <c r="J46" s="1" t="s">
        <v>36</v>
      </c>
      <c r="K46" s="1" t="s">
        <v>49</v>
      </c>
      <c r="L46" s="1" t="s">
        <v>236</v>
      </c>
      <c r="M46" s="1">
        <v>6</v>
      </c>
      <c r="N46" s="1">
        <v>26271323</v>
      </c>
      <c r="O46" s="1">
        <v>26271323</v>
      </c>
      <c r="P46" s="1" t="s">
        <v>38</v>
      </c>
      <c r="Q46" s="1" t="s">
        <v>51</v>
      </c>
      <c r="X46" s="1">
        <v>47</v>
      </c>
    </row>
    <row r="47" spans="1:24" x14ac:dyDescent="0.2">
      <c r="A47" s="1" t="s">
        <v>52</v>
      </c>
      <c r="B47" s="1" t="s">
        <v>1319</v>
      </c>
      <c r="C47" s="1" t="s">
        <v>54</v>
      </c>
      <c r="D47" s="1" t="s">
        <v>463</v>
      </c>
      <c r="E47" s="1" t="s">
        <v>26</v>
      </c>
      <c r="F47" s="1" t="s">
        <v>1320</v>
      </c>
      <c r="G47" s="1" t="s">
        <v>35</v>
      </c>
      <c r="J47" s="1" t="s">
        <v>56</v>
      </c>
      <c r="K47" s="1" t="s">
        <v>27</v>
      </c>
      <c r="L47" s="1" t="s">
        <v>57</v>
      </c>
      <c r="M47" s="1">
        <v>6</v>
      </c>
      <c r="N47" s="1">
        <v>26271321</v>
      </c>
      <c r="O47" s="1">
        <v>26271321</v>
      </c>
      <c r="P47" s="1" t="s">
        <v>38</v>
      </c>
      <c r="Q47" s="1" t="s">
        <v>28</v>
      </c>
      <c r="X47" s="1">
        <v>13</v>
      </c>
    </row>
    <row r="48" spans="1:24" x14ac:dyDescent="0.2">
      <c r="A48" s="1" t="s">
        <v>24</v>
      </c>
      <c r="B48" s="1" t="s">
        <v>1321</v>
      </c>
      <c r="C48" s="1" t="s">
        <v>151</v>
      </c>
      <c r="D48" s="1" t="s">
        <v>463</v>
      </c>
      <c r="E48" s="1" t="s">
        <v>26</v>
      </c>
      <c r="F48" s="1" t="s">
        <v>1320</v>
      </c>
      <c r="G48" s="1" t="s">
        <v>35</v>
      </c>
      <c r="J48" s="1" t="s">
        <v>27</v>
      </c>
      <c r="K48" s="1" t="s">
        <v>27</v>
      </c>
      <c r="L48" s="1" t="s">
        <v>27</v>
      </c>
      <c r="M48" s="1">
        <v>6</v>
      </c>
      <c r="N48" s="1">
        <v>26271321</v>
      </c>
      <c r="O48" s="1">
        <v>26271321</v>
      </c>
      <c r="P48" s="1" t="s">
        <v>38</v>
      </c>
      <c r="Q48" s="1" t="s">
        <v>28</v>
      </c>
      <c r="U48" s="1">
        <v>1020</v>
      </c>
      <c r="X48" s="1">
        <v>63</v>
      </c>
    </row>
    <row r="49" spans="1:24" x14ac:dyDescent="0.2">
      <c r="A49" s="1" t="s">
        <v>30</v>
      </c>
      <c r="B49" s="1" t="s">
        <v>589</v>
      </c>
      <c r="C49" s="1" t="s">
        <v>32</v>
      </c>
      <c r="D49" s="1" t="s">
        <v>463</v>
      </c>
      <c r="E49" s="1" t="s">
        <v>26</v>
      </c>
      <c r="F49" s="1" t="s">
        <v>1320</v>
      </c>
      <c r="G49" s="1" t="s">
        <v>35</v>
      </c>
      <c r="J49" s="1" t="s">
        <v>36</v>
      </c>
      <c r="K49" s="1" t="s">
        <v>27</v>
      </c>
      <c r="L49" s="1" t="s">
        <v>37</v>
      </c>
      <c r="M49" s="1">
        <v>6</v>
      </c>
      <c r="N49" s="1">
        <v>26271321</v>
      </c>
      <c r="O49" s="1">
        <v>26271321</v>
      </c>
      <c r="P49" s="1" t="s">
        <v>38</v>
      </c>
      <c r="Q49" s="1" t="s">
        <v>28</v>
      </c>
      <c r="T49" s="1">
        <v>97</v>
      </c>
      <c r="U49" s="1">
        <v>87</v>
      </c>
      <c r="W49" s="1">
        <v>139</v>
      </c>
      <c r="X49" s="1">
        <v>928</v>
      </c>
    </row>
    <row r="50" spans="1:24" x14ac:dyDescent="0.2">
      <c r="A50" s="1" t="s">
        <v>24</v>
      </c>
      <c r="B50" s="1" t="s">
        <v>1322</v>
      </c>
      <c r="C50" s="1" t="s">
        <v>227</v>
      </c>
      <c r="D50" s="1" t="s">
        <v>1323</v>
      </c>
      <c r="E50" s="1" t="s">
        <v>26</v>
      </c>
      <c r="F50" s="1" t="s">
        <v>1324</v>
      </c>
      <c r="G50" s="1" t="s">
        <v>35</v>
      </c>
      <c r="J50" s="1" t="s">
        <v>27</v>
      </c>
      <c r="K50" s="1" t="s">
        <v>27</v>
      </c>
      <c r="L50" s="1" t="s">
        <v>27</v>
      </c>
      <c r="M50" s="1">
        <v>6</v>
      </c>
      <c r="N50" s="1">
        <v>26271314</v>
      </c>
      <c r="O50" s="1">
        <v>26271314</v>
      </c>
      <c r="P50" s="1" t="s">
        <v>28</v>
      </c>
      <c r="Q50" s="1" t="s">
        <v>38</v>
      </c>
      <c r="U50" s="1">
        <v>1410</v>
      </c>
      <c r="X50" s="1">
        <v>15</v>
      </c>
    </row>
    <row r="51" spans="1:24" x14ac:dyDescent="0.2">
      <c r="A51" s="1" t="s">
        <v>52</v>
      </c>
      <c r="B51" s="1" t="s">
        <v>1328</v>
      </c>
      <c r="C51" s="1" t="s">
        <v>54</v>
      </c>
      <c r="D51" s="1" t="s">
        <v>1329</v>
      </c>
      <c r="E51" s="1" t="s">
        <v>26</v>
      </c>
      <c r="F51" s="1" t="s">
        <v>1330</v>
      </c>
      <c r="G51" s="1" t="s">
        <v>35</v>
      </c>
      <c r="J51" s="1" t="s">
        <v>56</v>
      </c>
      <c r="K51" s="1" t="s">
        <v>27</v>
      </c>
      <c r="L51" s="1" t="s">
        <v>57</v>
      </c>
      <c r="M51" s="1">
        <v>6</v>
      </c>
      <c r="N51" s="1">
        <v>26271309</v>
      </c>
      <c r="O51" s="1">
        <v>26271309</v>
      </c>
      <c r="P51" s="1" t="s">
        <v>38</v>
      </c>
      <c r="Q51" s="1" t="s">
        <v>51</v>
      </c>
      <c r="X51" s="1">
        <v>37</v>
      </c>
    </row>
    <row r="52" spans="1:24" x14ac:dyDescent="0.2">
      <c r="A52" s="1" t="s">
        <v>183</v>
      </c>
      <c r="B52" s="1" t="s">
        <v>1331</v>
      </c>
      <c r="C52" s="1" t="s">
        <v>54</v>
      </c>
      <c r="D52" s="1" t="s">
        <v>1329</v>
      </c>
      <c r="E52" s="1" t="s">
        <v>26</v>
      </c>
      <c r="F52" s="1" t="s">
        <v>1330</v>
      </c>
      <c r="G52" s="1" t="s">
        <v>35</v>
      </c>
      <c r="J52" s="1" t="s">
        <v>56</v>
      </c>
      <c r="K52" s="1" t="s">
        <v>49</v>
      </c>
      <c r="L52" s="1" t="s">
        <v>57</v>
      </c>
      <c r="M52" s="1">
        <v>6</v>
      </c>
      <c r="N52" s="1">
        <v>26271309</v>
      </c>
      <c r="O52" s="1">
        <v>26271309</v>
      </c>
      <c r="P52" s="1" t="s">
        <v>38</v>
      </c>
      <c r="Q52" s="1" t="s">
        <v>51</v>
      </c>
      <c r="T52" s="1">
        <v>1230</v>
      </c>
      <c r="U52" s="1">
        <v>1137</v>
      </c>
      <c r="V52" s="1">
        <v>3</v>
      </c>
      <c r="W52" s="1">
        <v>1655</v>
      </c>
      <c r="X52" s="1">
        <v>37</v>
      </c>
    </row>
    <row r="53" spans="1:24" x14ac:dyDescent="0.2">
      <c r="A53" s="1" t="s">
        <v>24</v>
      </c>
      <c r="B53" s="1" t="s">
        <v>1332</v>
      </c>
      <c r="C53" s="1" t="s">
        <v>84</v>
      </c>
      <c r="D53" s="1" t="s">
        <v>473</v>
      </c>
      <c r="E53" s="1" t="s">
        <v>26</v>
      </c>
      <c r="F53" s="1" t="s">
        <v>1333</v>
      </c>
      <c r="G53" s="1" t="s">
        <v>35</v>
      </c>
      <c r="J53" s="1" t="s">
        <v>27</v>
      </c>
      <c r="K53" s="1" t="s">
        <v>27</v>
      </c>
      <c r="L53" s="1" t="s">
        <v>27</v>
      </c>
      <c r="M53" s="1">
        <v>6</v>
      </c>
      <c r="N53" s="1">
        <v>26271303</v>
      </c>
      <c r="O53" s="1">
        <v>26271303</v>
      </c>
      <c r="P53" s="1" t="s">
        <v>29</v>
      </c>
      <c r="Q53" s="1" t="s">
        <v>51</v>
      </c>
      <c r="U53" s="1">
        <v>1262</v>
      </c>
      <c r="X53" s="1">
        <v>28</v>
      </c>
    </row>
    <row r="54" spans="1:24" x14ac:dyDescent="0.2">
      <c r="A54" s="1" t="s">
        <v>245</v>
      </c>
      <c r="B54" s="1">
        <v>587382</v>
      </c>
      <c r="C54" s="1" t="s">
        <v>75</v>
      </c>
      <c r="D54" s="1" t="s">
        <v>483</v>
      </c>
      <c r="E54" s="1" t="s">
        <v>26</v>
      </c>
      <c r="F54" s="1" t="s">
        <v>1334</v>
      </c>
      <c r="G54" s="1" t="s">
        <v>35</v>
      </c>
      <c r="I54" s="1">
        <v>1</v>
      </c>
      <c r="J54" s="1" t="s">
        <v>27</v>
      </c>
      <c r="K54" s="1" t="s">
        <v>27</v>
      </c>
      <c r="L54" s="1" t="s">
        <v>248</v>
      </c>
      <c r="M54" s="1">
        <v>6</v>
      </c>
      <c r="N54" s="1">
        <v>26271297</v>
      </c>
      <c r="O54" s="1">
        <v>26271297</v>
      </c>
      <c r="P54" s="1" t="s">
        <v>38</v>
      </c>
      <c r="Q54" s="1" t="s">
        <v>28</v>
      </c>
      <c r="X54" s="1">
        <v>79</v>
      </c>
    </row>
    <row r="55" spans="1:24" x14ac:dyDescent="0.2">
      <c r="A55" s="1" t="s">
        <v>24</v>
      </c>
      <c r="B55" s="1" t="s">
        <v>1335</v>
      </c>
      <c r="C55" s="1" t="s">
        <v>616</v>
      </c>
      <c r="D55" s="1" t="s">
        <v>483</v>
      </c>
      <c r="E55" s="1" t="s">
        <v>26</v>
      </c>
      <c r="F55" s="1" t="s">
        <v>1334</v>
      </c>
      <c r="G55" s="1" t="s">
        <v>35</v>
      </c>
      <c r="I55" s="1">
        <v>1</v>
      </c>
      <c r="J55" s="1" t="s">
        <v>27</v>
      </c>
      <c r="K55" s="1" t="s">
        <v>27</v>
      </c>
      <c r="L55" s="1" t="s">
        <v>27</v>
      </c>
      <c r="M55" s="1">
        <v>6</v>
      </c>
      <c r="N55" s="1">
        <v>26271297</v>
      </c>
      <c r="O55" s="1">
        <v>26271297</v>
      </c>
      <c r="P55" s="1" t="s">
        <v>38</v>
      </c>
      <c r="Q55" s="1" t="s">
        <v>28</v>
      </c>
      <c r="U55" s="1">
        <v>181</v>
      </c>
      <c r="X55" s="1">
        <v>18</v>
      </c>
    </row>
    <row r="56" spans="1:24" x14ac:dyDescent="0.2">
      <c r="A56" s="1" t="s">
        <v>1336</v>
      </c>
      <c r="B56" s="1" t="s">
        <v>1339</v>
      </c>
      <c r="C56" s="1" t="s">
        <v>32</v>
      </c>
      <c r="D56" s="1" t="s">
        <v>494</v>
      </c>
      <c r="E56" s="1" t="s">
        <v>26</v>
      </c>
      <c r="F56" s="1" t="s">
        <v>1337</v>
      </c>
      <c r="G56" s="1" t="s">
        <v>35</v>
      </c>
      <c r="I56" s="1">
        <v>1</v>
      </c>
      <c r="J56" s="1" t="s">
        <v>27</v>
      </c>
      <c r="K56" s="1" t="s">
        <v>27</v>
      </c>
      <c r="L56" s="1" t="s">
        <v>1338</v>
      </c>
      <c r="M56" s="1">
        <v>6</v>
      </c>
      <c r="N56" s="1">
        <v>26271297</v>
      </c>
      <c r="O56" s="1">
        <v>26271297</v>
      </c>
      <c r="P56" s="1" t="s">
        <v>38</v>
      </c>
      <c r="Q56" s="1" t="s">
        <v>29</v>
      </c>
      <c r="X56" s="1">
        <v>152</v>
      </c>
    </row>
    <row r="57" spans="1:24" x14ac:dyDescent="0.2">
      <c r="A57" s="1" t="s">
        <v>1336</v>
      </c>
      <c r="B57" s="1" t="s">
        <v>1340</v>
      </c>
      <c r="C57" s="1" t="s">
        <v>32</v>
      </c>
      <c r="D57" s="1" t="s">
        <v>494</v>
      </c>
      <c r="E57" s="1" t="s">
        <v>26</v>
      </c>
      <c r="F57" s="1" t="s">
        <v>1337</v>
      </c>
      <c r="G57" s="1" t="s">
        <v>35</v>
      </c>
      <c r="I57" s="1">
        <v>1</v>
      </c>
      <c r="J57" s="1" t="s">
        <v>27</v>
      </c>
      <c r="K57" s="1" t="s">
        <v>27</v>
      </c>
      <c r="L57" s="1" t="s">
        <v>1338</v>
      </c>
      <c r="M57" s="1">
        <v>6</v>
      </c>
      <c r="N57" s="1">
        <v>26271297</v>
      </c>
      <c r="O57" s="1">
        <v>26271297</v>
      </c>
      <c r="P57" s="1" t="s">
        <v>38</v>
      </c>
      <c r="Q57" s="1" t="s">
        <v>29</v>
      </c>
      <c r="X57" s="1">
        <v>184</v>
      </c>
    </row>
    <row r="58" spans="1:24" x14ac:dyDescent="0.2">
      <c r="A58" s="1" t="s">
        <v>24</v>
      </c>
      <c r="B58" s="1" t="s">
        <v>1189</v>
      </c>
      <c r="C58" s="1" t="s">
        <v>84</v>
      </c>
      <c r="D58" s="1" t="s">
        <v>882</v>
      </c>
      <c r="E58" s="1" t="s">
        <v>26</v>
      </c>
      <c r="F58" s="1" t="s">
        <v>1341</v>
      </c>
      <c r="G58" s="1" t="s">
        <v>35</v>
      </c>
      <c r="J58" s="1" t="s">
        <v>27</v>
      </c>
      <c r="K58" s="1" t="s">
        <v>27</v>
      </c>
      <c r="L58" s="1" t="s">
        <v>27</v>
      </c>
      <c r="M58" s="1">
        <v>6</v>
      </c>
      <c r="N58" s="1">
        <v>26271290</v>
      </c>
      <c r="O58" s="1">
        <v>26271290</v>
      </c>
      <c r="P58" s="1" t="s">
        <v>29</v>
      </c>
      <c r="Q58" s="1" t="s">
        <v>51</v>
      </c>
      <c r="U58" s="1">
        <v>1956</v>
      </c>
      <c r="X58" s="1">
        <v>35</v>
      </c>
    </row>
    <row r="59" spans="1:24" x14ac:dyDescent="0.2">
      <c r="A59" s="1" t="s">
        <v>378</v>
      </c>
      <c r="B59" s="1" t="s">
        <v>1342</v>
      </c>
      <c r="C59" s="1" t="s">
        <v>372</v>
      </c>
      <c r="D59" s="1" t="s">
        <v>521</v>
      </c>
      <c r="E59" s="1" t="s">
        <v>26</v>
      </c>
      <c r="F59" s="1" t="s">
        <v>522</v>
      </c>
      <c r="G59" s="1" t="s">
        <v>35</v>
      </c>
      <c r="J59" s="1" t="s">
        <v>36</v>
      </c>
      <c r="K59" s="1" t="s">
        <v>43</v>
      </c>
      <c r="L59" s="1" t="s">
        <v>236</v>
      </c>
      <c r="M59" s="1">
        <v>6</v>
      </c>
      <c r="N59" s="1">
        <v>26271273</v>
      </c>
      <c r="O59" s="1">
        <v>26271273</v>
      </c>
      <c r="P59" s="1" t="s">
        <v>29</v>
      </c>
      <c r="Q59" s="1" t="s">
        <v>51</v>
      </c>
      <c r="T59" s="1">
        <v>34</v>
      </c>
      <c r="U59" s="1">
        <v>120</v>
      </c>
      <c r="W59" s="1">
        <v>100</v>
      </c>
      <c r="X59" s="1">
        <v>7115</v>
      </c>
    </row>
    <row r="60" spans="1:24" x14ac:dyDescent="0.2">
      <c r="A60" s="1" t="s">
        <v>30</v>
      </c>
      <c r="B60" s="1" t="s">
        <v>1343</v>
      </c>
      <c r="C60" s="1" t="s">
        <v>32</v>
      </c>
      <c r="D60" s="1" t="s">
        <v>1344</v>
      </c>
      <c r="E60" s="1" t="s">
        <v>26</v>
      </c>
      <c r="F60" s="1" t="s">
        <v>1345</v>
      </c>
      <c r="G60" s="1" t="s">
        <v>35</v>
      </c>
      <c r="J60" s="1" t="s">
        <v>36</v>
      </c>
      <c r="K60" s="1" t="s">
        <v>27</v>
      </c>
      <c r="L60" s="1" t="s">
        <v>37</v>
      </c>
      <c r="M60" s="1">
        <v>6</v>
      </c>
      <c r="N60" s="1">
        <v>26271263</v>
      </c>
      <c r="O60" s="1">
        <v>26271263</v>
      </c>
      <c r="P60" s="1" t="s">
        <v>38</v>
      </c>
      <c r="Q60" s="1" t="s">
        <v>29</v>
      </c>
      <c r="T60" s="1">
        <v>37</v>
      </c>
      <c r="U60" s="1">
        <v>170</v>
      </c>
      <c r="W60" s="1">
        <v>124</v>
      </c>
      <c r="X60" s="1">
        <v>58</v>
      </c>
    </row>
    <row r="61" spans="1:24" x14ac:dyDescent="0.2">
      <c r="A61" s="1" t="s">
        <v>52</v>
      </c>
      <c r="B61" s="1" t="s">
        <v>1346</v>
      </c>
      <c r="C61" s="1" t="s">
        <v>54</v>
      </c>
      <c r="D61" s="1" t="s">
        <v>1347</v>
      </c>
      <c r="E61" s="1" t="s">
        <v>26</v>
      </c>
      <c r="F61" s="1" t="s">
        <v>420</v>
      </c>
      <c r="G61" s="1" t="s">
        <v>35</v>
      </c>
      <c r="J61" s="1" t="s">
        <v>56</v>
      </c>
      <c r="K61" s="1" t="s">
        <v>27</v>
      </c>
      <c r="L61" s="1" t="s">
        <v>57</v>
      </c>
      <c r="M61" s="1">
        <v>6</v>
      </c>
      <c r="N61" s="1">
        <v>26271234</v>
      </c>
      <c r="O61" s="1">
        <v>26271234</v>
      </c>
      <c r="P61" s="1" t="s">
        <v>29</v>
      </c>
      <c r="Q61" s="1" t="s">
        <v>28</v>
      </c>
      <c r="X61" s="1">
        <v>31</v>
      </c>
    </row>
    <row r="62" spans="1:24" x14ac:dyDescent="0.2">
      <c r="A62" s="1" t="s">
        <v>888</v>
      </c>
      <c r="B62" s="1" t="s">
        <v>889</v>
      </c>
      <c r="C62" s="1" t="s">
        <v>890</v>
      </c>
      <c r="D62" s="1" t="s">
        <v>187</v>
      </c>
      <c r="E62" s="1" t="s">
        <v>26</v>
      </c>
      <c r="F62" s="1" t="s">
        <v>420</v>
      </c>
      <c r="G62" s="1" t="s">
        <v>35</v>
      </c>
      <c r="J62" s="1" t="s">
        <v>27</v>
      </c>
      <c r="K62" s="1" t="s">
        <v>27</v>
      </c>
      <c r="L62" s="1" t="s">
        <v>891</v>
      </c>
      <c r="M62" s="1">
        <v>6</v>
      </c>
      <c r="N62" s="1">
        <v>26271234</v>
      </c>
      <c r="O62" s="1">
        <v>26271234</v>
      </c>
      <c r="P62" s="1" t="s">
        <v>29</v>
      </c>
      <c r="Q62" s="1" t="s">
        <v>38</v>
      </c>
      <c r="X62" s="1">
        <v>289</v>
      </c>
    </row>
    <row r="63" spans="1:24" x14ac:dyDescent="0.2">
      <c r="A63" s="1" t="s">
        <v>24</v>
      </c>
      <c r="B63" s="1" t="s">
        <v>1348</v>
      </c>
      <c r="C63" s="1" t="s">
        <v>84</v>
      </c>
      <c r="D63" s="1" t="s">
        <v>1349</v>
      </c>
      <c r="E63" s="1" t="s">
        <v>26</v>
      </c>
      <c r="F63" s="1" t="s">
        <v>1350</v>
      </c>
      <c r="G63" s="1" t="s">
        <v>35</v>
      </c>
      <c r="J63" s="1" t="s">
        <v>27</v>
      </c>
      <c r="K63" s="1" t="s">
        <v>27</v>
      </c>
      <c r="L63" s="1" t="s">
        <v>27</v>
      </c>
      <c r="M63" s="1">
        <v>6</v>
      </c>
      <c r="N63" s="1">
        <v>26271231</v>
      </c>
      <c r="O63" s="1">
        <v>26271231</v>
      </c>
      <c r="P63" s="1" t="s">
        <v>38</v>
      </c>
      <c r="Q63" s="1" t="s">
        <v>29</v>
      </c>
      <c r="U63" s="1">
        <v>1354</v>
      </c>
      <c r="X63" s="1">
        <v>29</v>
      </c>
    </row>
    <row r="64" spans="1:24" x14ac:dyDescent="0.2">
      <c r="A64" s="1" t="s">
        <v>90</v>
      </c>
      <c r="B64" s="1" t="s">
        <v>1351</v>
      </c>
      <c r="C64" s="1" t="s">
        <v>92</v>
      </c>
      <c r="D64" s="1" t="s">
        <v>1066</v>
      </c>
      <c r="E64" s="1" t="s">
        <v>26</v>
      </c>
      <c r="F64" s="1" t="s">
        <v>1352</v>
      </c>
      <c r="G64" s="1" t="s">
        <v>35</v>
      </c>
      <c r="J64" s="1" t="s">
        <v>94</v>
      </c>
      <c r="K64" s="1" t="s">
        <v>94</v>
      </c>
      <c r="L64" s="1" t="s">
        <v>94</v>
      </c>
      <c r="M64" s="1">
        <v>6</v>
      </c>
      <c r="N64" s="1">
        <v>26271227</v>
      </c>
      <c r="O64" s="1">
        <v>26271227</v>
      </c>
      <c r="P64" s="1" t="s">
        <v>38</v>
      </c>
      <c r="Q64" s="1" t="s">
        <v>28</v>
      </c>
      <c r="T64" s="1">
        <v>119</v>
      </c>
      <c r="U64" s="1">
        <v>218</v>
      </c>
      <c r="V64" s="1">
        <v>1</v>
      </c>
      <c r="W64" s="1">
        <v>42</v>
      </c>
      <c r="X64" s="1">
        <v>1049</v>
      </c>
    </row>
    <row r="65" spans="1:26" x14ac:dyDescent="0.2">
      <c r="A65" s="1" t="s">
        <v>183</v>
      </c>
      <c r="B65" s="1" t="s">
        <v>1353</v>
      </c>
      <c r="C65" s="1" t="s">
        <v>54</v>
      </c>
      <c r="D65" s="1" t="s">
        <v>1218</v>
      </c>
      <c r="E65" s="1" t="s">
        <v>26</v>
      </c>
      <c r="F65" s="1" t="s">
        <v>1354</v>
      </c>
      <c r="G65" s="1" t="s">
        <v>35</v>
      </c>
      <c r="J65" s="1" t="s">
        <v>56</v>
      </c>
      <c r="K65" s="1" t="s">
        <v>49</v>
      </c>
      <c r="L65" s="1" t="s">
        <v>57</v>
      </c>
      <c r="M65" s="1">
        <v>6</v>
      </c>
      <c r="N65" s="1">
        <v>26271224</v>
      </c>
      <c r="O65" s="1">
        <v>26271224</v>
      </c>
      <c r="P65" s="1" t="s">
        <v>38</v>
      </c>
      <c r="Q65" s="1" t="s">
        <v>28</v>
      </c>
      <c r="T65" s="1">
        <v>168</v>
      </c>
      <c r="U65" s="1">
        <v>1293</v>
      </c>
      <c r="V65" s="1">
        <v>1</v>
      </c>
      <c r="W65" s="1">
        <v>1198</v>
      </c>
      <c r="X65" s="1">
        <v>7</v>
      </c>
    </row>
    <row r="66" spans="1:26" x14ac:dyDescent="0.2">
      <c r="A66" s="1" t="s">
        <v>24</v>
      </c>
      <c r="B66" s="1" t="s">
        <v>1355</v>
      </c>
      <c r="C66" s="1" t="s">
        <v>54</v>
      </c>
      <c r="D66" s="1" t="s">
        <v>553</v>
      </c>
      <c r="E66" s="1" t="s">
        <v>26</v>
      </c>
      <c r="F66" s="1" t="s">
        <v>554</v>
      </c>
      <c r="G66" s="1" t="s">
        <v>35</v>
      </c>
      <c r="J66" s="1" t="s">
        <v>27</v>
      </c>
      <c r="K66" s="1" t="s">
        <v>27</v>
      </c>
      <c r="L66" s="1" t="s">
        <v>27</v>
      </c>
      <c r="M66" s="1">
        <v>6</v>
      </c>
      <c r="N66" s="1">
        <v>26271224</v>
      </c>
      <c r="O66" s="1">
        <v>26271224</v>
      </c>
      <c r="P66" s="1" t="s">
        <v>38</v>
      </c>
      <c r="Q66" s="1" t="s">
        <v>51</v>
      </c>
      <c r="U66" s="1">
        <v>1502</v>
      </c>
      <c r="X66" s="1">
        <v>12</v>
      </c>
    </row>
    <row r="67" spans="1:26" x14ac:dyDescent="0.2">
      <c r="A67" s="1" t="s">
        <v>149</v>
      </c>
      <c r="B67" s="1" t="s">
        <v>1356</v>
      </c>
      <c r="C67" s="1" t="s">
        <v>151</v>
      </c>
      <c r="D67" s="1" t="s">
        <v>189</v>
      </c>
      <c r="E67" s="1" t="s">
        <v>26</v>
      </c>
      <c r="F67" s="1" t="s">
        <v>556</v>
      </c>
      <c r="G67" s="1" t="s">
        <v>35</v>
      </c>
      <c r="I67" s="1">
        <v>1</v>
      </c>
      <c r="J67" s="1" t="s">
        <v>36</v>
      </c>
      <c r="K67" s="1" t="s">
        <v>153</v>
      </c>
      <c r="L67" s="1" t="s">
        <v>64</v>
      </c>
      <c r="M67" s="1">
        <v>6</v>
      </c>
      <c r="N67" s="1">
        <v>26271219</v>
      </c>
      <c r="O67" s="1">
        <v>26271219</v>
      </c>
      <c r="P67" s="1" t="s">
        <v>29</v>
      </c>
      <c r="Q67" s="1" t="s">
        <v>51</v>
      </c>
      <c r="U67" s="1">
        <v>63</v>
      </c>
      <c r="X67" s="1">
        <v>139</v>
      </c>
    </row>
    <row r="68" spans="1:26" x14ac:dyDescent="0.2">
      <c r="A68" s="1" t="s">
        <v>39</v>
      </c>
      <c r="B68" s="1" t="s">
        <v>1357</v>
      </c>
      <c r="C68" s="1" t="s">
        <v>321</v>
      </c>
      <c r="D68" s="1" t="s">
        <v>189</v>
      </c>
      <c r="E68" s="1" t="s">
        <v>26</v>
      </c>
      <c r="F68" s="1" t="s">
        <v>556</v>
      </c>
      <c r="G68" s="1" t="s">
        <v>35</v>
      </c>
      <c r="I68" s="1">
        <v>1</v>
      </c>
      <c r="J68" s="1" t="s">
        <v>36</v>
      </c>
      <c r="K68" s="1" t="s">
        <v>43</v>
      </c>
      <c r="L68" s="1" t="s">
        <v>44</v>
      </c>
      <c r="M68" s="1">
        <v>6</v>
      </c>
      <c r="N68" s="1">
        <v>26271219</v>
      </c>
      <c r="O68" s="1">
        <v>26271219</v>
      </c>
      <c r="P68" s="1" t="s">
        <v>29</v>
      </c>
      <c r="Q68" s="1" t="s">
        <v>51</v>
      </c>
      <c r="T68" s="1">
        <v>11</v>
      </c>
      <c r="U68" s="1">
        <v>60</v>
      </c>
      <c r="X68" s="1">
        <v>41</v>
      </c>
    </row>
    <row r="69" spans="1:26" x14ac:dyDescent="0.2">
      <c r="A69" s="1" t="s">
        <v>299</v>
      </c>
      <c r="B69" s="1" t="s">
        <v>1358</v>
      </c>
      <c r="C69" s="1" t="s">
        <v>71</v>
      </c>
      <c r="D69" s="1" t="s">
        <v>189</v>
      </c>
      <c r="E69" s="1" t="s">
        <v>26</v>
      </c>
      <c r="F69" s="1" t="s">
        <v>556</v>
      </c>
      <c r="G69" s="1" t="s">
        <v>35</v>
      </c>
      <c r="I69" s="1">
        <v>1</v>
      </c>
      <c r="J69" s="1" t="s">
        <v>36</v>
      </c>
      <c r="K69" s="1" t="s">
        <v>27</v>
      </c>
      <c r="L69" s="1" t="s">
        <v>64</v>
      </c>
      <c r="M69" s="1">
        <v>6</v>
      </c>
      <c r="N69" s="1">
        <v>26271219</v>
      </c>
      <c r="O69" s="1">
        <v>26271219</v>
      </c>
      <c r="P69" s="1" t="s">
        <v>29</v>
      </c>
      <c r="Q69" s="1" t="s">
        <v>51</v>
      </c>
      <c r="T69" s="1">
        <v>9</v>
      </c>
      <c r="U69" s="1">
        <v>77</v>
      </c>
      <c r="X69" s="1">
        <v>579</v>
      </c>
    </row>
    <row r="70" spans="1:26" x14ac:dyDescent="0.2">
      <c r="A70" s="1" t="s">
        <v>61</v>
      </c>
      <c r="B70" s="1" t="s">
        <v>1359</v>
      </c>
      <c r="C70" s="1" t="s">
        <v>54</v>
      </c>
      <c r="D70" s="1" t="s">
        <v>772</v>
      </c>
      <c r="E70" s="1" t="s">
        <v>26</v>
      </c>
      <c r="F70" s="1" t="s">
        <v>448</v>
      </c>
      <c r="G70" s="1" t="s">
        <v>35</v>
      </c>
      <c r="I70" s="1">
        <v>1</v>
      </c>
      <c r="J70" s="1" t="s">
        <v>36</v>
      </c>
      <c r="K70" s="1" t="s">
        <v>27</v>
      </c>
      <c r="L70" s="1" t="s">
        <v>64</v>
      </c>
      <c r="M70" s="1">
        <v>6</v>
      </c>
      <c r="N70" s="1">
        <v>26271216</v>
      </c>
      <c r="O70" s="1">
        <v>26271216</v>
      </c>
      <c r="P70" s="1" t="s">
        <v>38</v>
      </c>
      <c r="Q70" s="1" t="s">
        <v>51</v>
      </c>
      <c r="T70" s="1">
        <v>17</v>
      </c>
      <c r="U70" s="1">
        <v>69</v>
      </c>
      <c r="W70" s="1">
        <v>63</v>
      </c>
      <c r="X70" s="1">
        <v>154</v>
      </c>
    </row>
    <row r="71" spans="1:26" x14ac:dyDescent="0.2">
      <c r="A71" s="1" t="s">
        <v>24</v>
      </c>
      <c r="B71" s="1" t="s">
        <v>1360</v>
      </c>
      <c r="C71" s="1" t="s">
        <v>584</v>
      </c>
      <c r="D71" s="1" t="s">
        <v>587</v>
      </c>
      <c r="E71" s="1" t="s">
        <v>26</v>
      </c>
      <c r="F71" s="1" t="s">
        <v>1361</v>
      </c>
      <c r="G71" s="1" t="s">
        <v>35</v>
      </c>
      <c r="J71" s="1" t="s">
        <v>27</v>
      </c>
      <c r="K71" s="1" t="s">
        <v>27</v>
      </c>
      <c r="L71" s="1" t="s">
        <v>27</v>
      </c>
      <c r="M71" s="1">
        <v>6</v>
      </c>
      <c r="N71" s="1">
        <v>26271209</v>
      </c>
      <c r="O71" s="1">
        <v>26271209</v>
      </c>
      <c r="P71" s="1" t="s">
        <v>38</v>
      </c>
      <c r="Q71" s="1" t="s">
        <v>29</v>
      </c>
      <c r="U71" s="1">
        <v>799</v>
      </c>
      <c r="X71" s="1">
        <v>8</v>
      </c>
    </row>
    <row r="72" spans="1:26" x14ac:dyDescent="0.2">
      <c r="A72" s="1" t="s">
        <v>2529</v>
      </c>
      <c r="B72" s="1" t="s">
        <v>2637</v>
      </c>
      <c r="C72" s="1" t="s">
        <v>151</v>
      </c>
      <c r="D72" s="1" t="s">
        <v>906</v>
      </c>
      <c r="E72" s="1" t="s">
        <v>26</v>
      </c>
      <c r="F72" s="1" t="s">
        <v>2667</v>
      </c>
      <c r="G72" s="1" t="s">
        <v>35</v>
      </c>
      <c r="J72" s="1" t="s">
        <v>27</v>
      </c>
      <c r="K72" s="1" t="s">
        <v>27</v>
      </c>
      <c r="L72" s="1" t="s">
        <v>27</v>
      </c>
      <c r="M72" s="1">
        <v>6</v>
      </c>
      <c r="N72" s="1">
        <v>26271608</v>
      </c>
      <c r="O72" s="1">
        <v>26271608</v>
      </c>
      <c r="P72" s="1" t="s">
        <v>29</v>
      </c>
      <c r="Q72" s="1" t="s">
        <v>51</v>
      </c>
      <c r="R72" s="1">
        <v>0.17</v>
      </c>
      <c r="T72" s="1">
        <v>29</v>
      </c>
      <c r="U72" s="1">
        <v>145</v>
      </c>
      <c r="X72" s="1">
        <v>310</v>
      </c>
      <c r="Y72" s="2">
        <v>43466</v>
      </c>
      <c r="Z72" s="1" t="s">
        <v>2668</v>
      </c>
    </row>
    <row r="73" spans="1:26" x14ac:dyDescent="0.2">
      <c r="A73" s="1" t="s">
        <v>2660</v>
      </c>
      <c r="B73" s="1" t="s">
        <v>2669</v>
      </c>
      <c r="C73" s="1" t="s">
        <v>262</v>
      </c>
      <c r="D73" s="1" t="s">
        <v>42</v>
      </c>
      <c r="E73" s="1" t="s">
        <v>26</v>
      </c>
      <c r="F73" s="1" t="s">
        <v>2670</v>
      </c>
      <c r="G73" s="1" t="s">
        <v>35</v>
      </c>
      <c r="H73" s="1" t="s">
        <v>2437</v>
      </c>
      <c r="J73" s="1" t="s">
        <v>56</v>
      </c>
      <c r="K73" s="1" t="s">
        <v>27</v>
      </c>
      <c r="L73" s="1" t="s">
        <v>2663</v>
      </c>
      <c r="M73" s="1">
        <v>6</v>
      </c>
      <c r="N73" s="1">
        <v>26271602</v>
      </c>
      <c r="O73" s="1">
        <v>26271602</v>
      </c>
      <c r="P73" s="1" t="s">
        <v>29</v>
      </c>
      <c r="Q73" s="1" t="s">
        <v>51</v>
      </c>
      <c r="R73" s="1">
        <v>0.11</v>
      </c>
      <c r="T73" s="1">
        <v>362</v>
      </c>
      <c r="U73" s="1">
        <v>3053</v>
      </c>
      <c r="W73" s="1">
        <v>210</v>
      </c>
      <c r="X73" s="1">
        <v>199</v>
      </c>
      <c r="Y73" s="2">
        <v>43466</v>
      </c>
      <c r="Z73" s="1" t="s">
        <v>2671</v>
      </c>
    </row>
    <row r="74" spans="1:26" x14ac:dyDescent="0.2">
      <c r="A74" s="1" t="s">
        <v>2460</v>
      </c>
      <c r="B74" s="1" t="s">
        <v>2467</v>
      </c>
      <c r="C74" s="1" t="s">
        <v>242</v>
      </c>
      <c r="D74" s="1" t="s">
        <v>2672</v>
      </c>
      <c r="E74" s="1" t="s">
        <v>26</v>
      </c>
      <c r="F74" s="1" t="s">
        <v>1685</v>
      </c>
      <c r="G74" s="1" t="s">
        <v>35</v>
      </c>
      <c r="H74" s="1" t="s">
        <v>2437</v>
      </c>
      <c r="J74" s="1" t="s">
        <v>94</v>
      </c>
      <c r="K74" s="1" t="s">
        <v>94</v>
      </c>
      <c r="L74" s="1" t="s">
        <v>94</v>
      </c>
      <c r="M74" s="1">
        <v>6</v>
      </c>
      <c r="N74" s="1">
        <v>26271582</v>
      </c>
      <c r="O74" s="1">
        <v>26271582</v>
      </c>
      <c r="P74" s="1" t="s">
        <v>51</v>
      </c>
      <c r="Q74" s="1" t="s">
        <v>28</v>
      </c>
      <c r="R74" s="1">
        <v>0.22</v>
      </c>
      <c r="T74" s="1">
        <v>21</v>
      </c>
      <c r="U74" s="1">
        <v>75</v>
      </c>
      <c r="W74" s="1">
        <v>104</v>
      </c>
      <c r="X74" s="1">
        <v>25730</v>
      </c>
      <c r="Y74" s="2">
        <v>43466</v>
      </c>
      <c r="Z74" s="1" t="s">
        <v>2673</v>
      </c>
    </row>
    <row r="75" spans="1:26" x14ac:dyDescent="0.2">
      <c r="A75" s="1" t="s">
        <v>2460</v>
      </c>
      <c r="B75" s="1" t="s">
        <v>2461</v>
      </c>
      <c r="C75" s="1" t="s">
        <v>156</v>
      </c>
      <c r="D75" s="1" t="s">
        <v>795</v>
      </c>
      <c r="E75" s="1" t="s">
        <v>26</v>
      </c>
      <c r="F75" s="1" t="s">
        <v>251</v>
      </c>
      <c r="G75" s="1" t="s">
        <v>35</v>
      </c>
      <c r="H75" s="1" t="s">
        <v>2437</v>
      </c>
      <c r="J75" s="1" t="s">
        <v>94</v>
      </c>
      <c r="K75" s="1" t="s">
        <v>94</v>
      </c>
      <c r="L75" s="1" t="s">
        <v>94</v>
      </c>
      <c r="M75" s="1">
        <v>6</v>
      </c>
      <c r="N75" s="1">
        <v>26271560</v>
      </c>
      <c r="O75" s="1">
        <v>26271560</v>
      </c>
      <c r="P75" s="1" t="s">
        <v>38</v>
      </c>
      <c r="Q75" s="1" t="s">
        <v>28</v>
      </c>
      <c r="R75" s="1">
        <v>0.44</v>
      </c>
      <c r="T75" s="1">
        <v>23</v>
      </c>
      <c r="U75" s="1">
        <v>29</v>
      </c>
      <c r="W75" s="1">
        <v>76</v>
      </c>
      <c r="X75" s="1">
        <v>4277</v>
      </c>
      <c r="Y75" s="2">
        <v>43466</v>
      </c>
      <c r="Z75" s="1" t="s">
        <v>2674</v>
      </c>
    </row>
    <row r="76" spans="1:26" x14ac:dyDescent="0.2">
      <c r="A76" s="1" t="s">
        <v>2529</v>
      </c>
      <c r="B76" s="1" t="s">
        <v>2675</v>
      </c>
      <c r="C76" s="1" t="s">
        <v>54</v>
      </c>
      <c r="D76" s="1" t="s">
        <v>2676</v>
      </c>
      <c r="E76" s="1" t="s">
        <v>26</v>
      </c>
      <c r="F76" s="1" t="s">
        <v>2677</v>
      </c>
      <c r="G76" s="1" t="s">
        <v>35</v>
      </c>
      <c r="J76" s="1" t="s">
        <v>27</v>
      </c>
      <c r="K76" s="1" t="s">
        <v>27</v>
      </c>
      <c r="L76" s="1" t="s">
        <v>27</v>
      </c>
      <c r="M76" s="1">
        <v>6</v>
      </c>
      <c r="N76" s="1">
        <v>26271489</v>
      </c>
      <c r="O76" s="1">
        <v>26271489</v>
      </c>
      <c r="P76" s="1" t="s">
        <v>51</v>
      </c>
      <c r="Q76" s="1" t="s">
        <v>28</v>
      </c>
      <c r="R76" s="1">
        <v>0.17</v>
      </c>
      <c r="T76" s="1">
        <v>10</v>
      </c>
      <c r="U76" s="1">
        <v>48</v>
      </c>
      <c r="X76" s="1">
        <v>1180</v>
      </c>
      <c r="Y76" s="2">
        <v>43466</v>
      </c>
      <c r="Z76" s="1" t="s">
        <v>2678</v>
      </c>
    </row>
    <row r="77" spans="1:26" x14ac:dyDescent="0.2">
      <c r="A77" s="1" t="s">
        <v>2460</v>
      </c>
      <c r="B77" s="1" t="s">
        <v>2630</v>
      </c>
      <c r="C77" s="1" t="s">
        <v>156</v>
      </c>
      <c r="D77" s="1" t="s">
        <v>326</v>
      </c>
      <c r="E77" s="1" t="s">
        <v>26</v>
      </c>
      <c r="F77" s="1" t="s">
        <v>327</v>
      </c>
      <c r="G77" s="1" t="s">
        <v>35</v>
      </c>
      <c r="H77" s="1" t="s">
        <v>2437</v>
      </c>
      <c r="I77" s="1">
        <v>1</v>
      </c>
      <c r="J77" s="1" t="s">
        <v>94</v>
      </c>
      <c r="K77" s="1" t="s">
        <v>94</v>
      </c>
      <c r="L77" s="1" t="s">
        <v>94</v>
      </c>
      <c r="M77" s="1">
        <v>6</v>
      </c>
      <c r="N77" s="1">
        <v>26271452</v>
      </c>
      <c r="O77" s="1">
        <v>26271452</v>
      </c>
      <c r="P77" s="1" t="s">
        <v>38</v>
      </c>
      <c r="Q77" s="1" t="s">
        <v>28</v>
      </c>
      <c r="R77" s="1">
        <v>0.35</v>
      </c>
      <c r="S77" s="1">
        <v>0.04</v>
      </c>
      <c r="T77" s="1">
        <v>29</v>
      </c>
      <c r="U77" s="1">
        <v>54</v>
      </c>
      <c r="V77" s="1">
        <v>1</v>
      </c>
      <c r="W77" s="1">
        <v>26</v>
      </c>
      <c r="X77" s="1">
        <v>5736</v>
      </c>
      <c r="Y77" s="2">
        <v>43466</v>
      </c>
      <c r="Z77" s="1" t="s">
        <v>2679</v>
      </c>
    </row>
    <row r="78" spans="1:26" x14ac:dyDescent="0.2">
      <c r="A78" s="1" t="s">
        <v>2446</v>
      </c>
      <c r="B78" s="1" t="s">
        <v>2680</v>
      </c>
      <c r="C78" s="1" t="s">
        <v>25</v>
      </c>
      <c r="D78" s="1" t="s">
        <v>1162</v>
      </c>
      <c r="E78" s="1" t="s">
        <v>26</v>
      </c>
      <c r="F78" s="1" t="s">
        <v>1163</v>
      </c>
      <c r="G78" s="1" t="s">
        <v>35</v>
      </c>
      <c r="H78" s="1" t="s">
        <v>2437</v>
      </c>
      <c r="J78" s="1" t="s">
        <v>36</v>
      </c>
      <c r="K78" s="1" t="s">
        <v>43</v>
      </c>
      <c r="L78" s="1" t="s">
        <v>64</v>
      </c>
      <c r="M78" s="1">
        <v>6</v>
      </c>
      <c r="N78" s="1">
        <v>26271405</v>
      </c>
      <c r="O78" s="1">
        <v>26271405</v>
      </c>
      <c r="P78" s="1" t="s">
        <v>29</v>
      </c>
      <c r="Q78" s="1" t="s">
        <v>51</v>
      </c>
      <c r="R78" s="1">
        <v>0.06</v>
      </c>
      <c r="T78" s="1">
        <v>40</v>
      </c>
      <c r="U78" s="1">
        <v>666</v>
      </c>
      <c r="X78" s="1">
        <v>1095</v>
      </c>
      <c r="Y78" s="2">
        <v>43466</v>
      </c>
      <c r="Z78" s="1" t="s">
        <v>2681</v>
      </c>
    </row>
    <row r="79" spans="1:26" x14ac:dyDescent="0.2">
      <c r="A79" s="1" t="s">
        <v>2516</v>
      </c>
      <c r="B79" s="1" t="s">
        <v>2682</v>
      </c>
      <c r="C79" s="1" t="s">
        <v>59</v>
      </c>
      <c r="D79" s="1" t="s">
        <v>414</v>
      </c>
      <c r="E79" s="1" t="s">
        <v>26</v>
      </c>
      <c r="F79" s="1" t="s">
        <v>415</v>
      </c>
      <c r="G79" s="1" t="s">
        <v>35</v>
      </c>
      <c r="H79" s="1" t="s">
        <v>2440</v>
      </c>
      <c r="J79" s="1" t="s">
        <v>94</v>
      </c>
      <c r="K79" s="1" t="s">
        <v>94</v>
      </c>
      <c r="L79" s="1" t="s">
        <v>94</v>
      </c>
      <c r="M79" s="1">
        <v>6</v>
      </c>
      <c r="N79" s="1">
        <v>26271363</v>
      </c>
      <c r="O79" s="1">
        <v>26271363</v>
      </c>
      <c r="P79" s="1" t="s">
        <v>29</v>
      </c>
      <c r="Q79" s="1" t="s">
        <v>28</v>
      </c>
      <c r="R79" s="1">
        <v>0.48</v>
      </c>
      <c r="S79" s="1">
        <v>0</v>
      </c>
      <c r="T79" s="1">
        <v>136</v>
      </c>
      <c r="U79" s="1">
        <v>149</v>
      </c>
      <c r="V79" s="1">
        <v>1</v>
      </c>
      <c r="W79" s="1">
        <v>323</v>
      </c>
      <c r="X79" s="1">
        <v>1016</v>
      </c>
      <c r="Y79" s="2">
        <v>43466</v>
      </c>
      <c r="Z79" s="1" t="s">
        <v>2683</v>
      </c>
    </row>
    <row r="80" spans="1:26" x14ac:dyDescent="0.2">
      <c r="A80" s="1" t="s">
        <v>2434</v>
      </c>
      <c r="B80" s="1" t="s">
        <v>2684</v>
      </c>
      <c r="C80" s="1" t="s">
        <v>71</v>
      </c>
      <c r="D80" s="1" t="s">
        <v>1008</v>
      </c>
      <c r="E80" s="1" t="s">
        <v>26</v>
      </c>
      <c r="F80" s="1" t="s">
        <v>1306</v>
      </c>
      <c r="G80" s="1" t="s">
        <v>35</v>
      </c>
      <c r="H80" s="1" t="s">
        <v>2440</v>
      </c>
      <c r="J80" s="1" t="s">
        <v>94</v>
      </c>
      <c r="K80" s="1" t="s">
        <v>94</v>
      </c>
      <c r="L80" s="1" t="s">
        <v>94</v>
      </c>
      <c r="M80" s="1">
        <v>6</v>
      </c>
      <c r="N80" s="1">
        <v>26271350</v>
      </c>
      <c r="O80" s="1">
        <v>26271350</v>
      </c>
      <c r="P80" s="1" t="s">
        <v>29</v>
      </c>
      <c r="Q80" s="1" t="s">
        <v>51</v>
      </c>
      <c r="R80" s="1">
        <v>0.11</v>
      </c>
      <c r="T80" s="1">
        <v>19</v>
      </c>
      <c r="U80" s="1">
        <v>150</v>
      </c>
      <c r="W80" s="1">
        <v>122</v>
      </c>
      <c r="X80" s="1">
        <v>2485</v>
      </c>
      <c r="Y80" s="2">
        <v>43466</v>
      </c>
      <c r="Z80" s="1" t="s">
        <v>2685</v>
      </c>
    </row>
    <row r="81" spans="1:26" x14ac:dyDescent="0.2">
      <c r="A81" s="1" t="s">
        <v>2686</v>
      </c>
      <c r="B81" s="1" t="s">
        <v>2687</v>
      </c>
      <c r="C81" s="1" t="s">
        <v>1622</v>
      </c>
      <c r="D81" s="1" t="s">
        <v>2688</v>
      </c>
      <c r="E81" s="1" t="s">
        <v>26</v>
      </c>
      <c r="F81" s="1" t="s">
        <v>2689</v>
      </c>
      <c r="G81" s="1" t="s">
        <v>35</v>
      </c>
      <c r="H81" s="1" t="s">
        <v>2437</v>
      </c>
      <c r="J81" s="1" t="s">
        <v>94</v>
      </c>
      <c r="K81" s="1" t="s">
        <v>94</v>
      </c>
      <c r="L81" s="1" t="s">
        <v>94</v>
      </c>
      <c r="M81" s="1">
        <v>6</v>
      </c>
      <c r="N81" s="1">
        <v>26271347</v>
      </c>
      <c r="O81" s="1">
        <v>26271347</v>
      </c>
      <c r="P81" s="1" t="s">
        <v>29</v>
      </c>
      <c r="Q81" s="1" t="s">
        <v>28</v>
      </c>
      <c r="R81" s="1">
        <v>0.09</v>
      </c>
      <c r="S81" s="1">
        <v>0.01</v>
      </c>
      <c r="T81" s="1">
        <v>4</v>
      </c>
      <c r="U81" s="1">
        <v>43</v>
      </c>
      <c r="V81" s="1">
        <v>1</v>
      </c>
      <c r="W81" s="1">
        <v>67</v>
      </c>
      <c r="X81" s="1">
        <v>66</v>
      </c>
      <c r="Y81" s="2">
        <v>43466</v>
      </c>
      <c r="Z81" s="1" t="s">
        <v>2690</v>
      </c>
    </row>
    <row r="82" spans="1:26" x14ac:dyDescent="0.2">
      <c r="A82" s="1" t="s">
        <v>2581</v>
      </c>
      <c r="B82" s="1" t="s">
        <v>2691</v>
      </c>
      <c r="C82" s="1" t="s">
        <v>88</v>
      </c>
      <c r="D82" s="1" t="s">
        <v>2688</v>
      </c>
      <c r="E82" s="1" t="s">
        <v>26</v>
      </c>
      <c r="F82" s="1" t="s">
        <v>2689</v>
      </c>
      <c r="G82" s="1" t="s">
        <v>35</v>
      </c>
      <c r="H82" s="1" t="s">
        <v>2450</v>
      </c>
      <c r="J82" s="1" t="s">
        <v>94</v>
      </c>
      <c r="K82" s="1" t="s">
        <v>94</v>
      </c>
      <c r="L82" s="1" t="s">
        <v>94</v>
      </c>
      <c r="M82" s="1">
        <v>6</v>
      </c>
      <c r="N82" s="1">
        <v>26271347</v>
      </c>
      <c r="O82" s="1">
        <v>26271347</v>
      </c>
      <c r="P82" s="1" t="s">
        <v>29</v>
      </c>
      <c r="Q82" s="1" t="s">
        <v>28</v>
      </c>
      <c r="R82" s="1">
        <v>7.0000000000000007E-2</v>
      </c>
      <c r="T82" s="1">
        <v>19</v>
      </c>
      <c r="U82" s="1">
        <v>268</v>
      </c>
      <c r="W82" s="1">
        <v>323</v>
      </c>
      <c r="X82" s="1">
        <v>63</v>
      </c>
      <c r="Y82" s="2">
        <v>43466</v>
      </c>
      <c r="Z82" s="1" t="s">
        <v>2690</v>
      </c>
    </row>
    <row r="83" spans="1:26" x14ac:dyDescent="0.2">
      <c r="A83" s="1" t="s">
        <v>2692</v>
      </c>
      <c r="B83" s="1" t="s">
        <v>2693</v>
      </c>
      <c r="C83" s="1" t="s">
        <v>54</v>
      </c>
      <c r="D83" s="1" t="s">
        <v>160</v>
      </c>
      <c r="E83" s="1" t="s">
        <v>26</v>
      </c>
      <c r="F83" s="1" t="s">
        <v>2694</v>
      </c>
      <c r="G83" s="1" t="s">
        <v>35</v>
      </c>
      <c r="J83" s="1" t="s">
        <v>94</v>
      </c>
      <c r="K83" s="1" t="s">
        <v>94</v>
      </c>
      <c r="L83" s="1" t="s">
        <v>94</v>
      </c>
      <c r="M83" s="1">
        <v>6</v>
      </c>
      <c r="N83" s="1">
        <v>26271336</v>
      </c>
      <c r="O83" s="1">
        <v>26271336</v>
      </c>
      <c r="P83" s="1" t="s">
        <v>29</v>
      </c>
      <c r="Q83" s="1" t="s">
        <v>38</v>
      </c>
      <c r="R83" s="1">
        <v>0.35</v>
      </c>
      <c r="T83" s="1">
        <v>83</v>
      </c>
      <c r="U83" s="1">
        <v>151</v>
      </c>
      <c r="W83" s="1">
        <v>327</v>
      </c>
      <c r="X83" s="1">
        <v>104</v>
      </c>
      <c r="Y83" s="2">
        <v>43466</v>
      </c>
      <c r="Z83" s="1" t="s">
        <v>2695</v>
      </c>
    </row>
    <row r="84" spans="1:26" x14ac:dyDescent="0.2">
      <c r="A84" s="1" t="s">
        <v>2478</v>
      </c>
      <c r="B84" s="1" t="s">
        <v>2696</v>
      </c>
      <c r="C84" s="1" t="s">
        <v>67</v>
      </c>
      <c r="D84" s="1" t="s">
        <v>463</v>
      </c>
      <c r="E84" s="1" t="s">
        <v>26</v>
      </c>
      <c r="F84" s="1" t="s">
        <v>1320</v>
      </c>
      <c r="G84" s="1" t="s">
        <v>35</v>
      </c>
      <c r="H84" s="1" t="s">
        <v>2450</v>
      </c>
      <c r="J84" s="1" t="s">
        <v>94</v>
      </c>
      <c r="K84" s="1" t="s">
        <v>94</v>
      </c>
      <c r="L84" s="1" t="s">
        <v>94</v>
      </c>
      <c r="M84" s="1">
        <v>6</v>
      </c>
      <c r="N84" s="1">
        <v>26271321</v>
      </c>
      <c r="O84" s="1">
        <v>26271321</v>
      </c>
      <c r="P84" s="1" t="s">
        <v>38</v>
      </c>
      <c r="Q84" s="1" t="s">
        <v>28</v>
      </c>
      <c r="R84" s="1">
        <v>7.0000000000000007E-2</v>
      </c>
      <c r="T84" s="1">
        <v>5</v>
      </c>
      <c r="U84" s="1">
        <v>69</v>
      </c>
      <c r="W84" s="1">
        <v>72</v>
      </c>
      <c r="X84" s="1">
        <v>529</v>
      </c>
      <c r="Y84" s="2">
        <v>43466</v>
      </c>
      <c r="Z84" s="1" t="s">
        <v>2697</v>
      </c>
    </row>
    <row r="85" spans="1:26" x14ac:dyDescent="0.2">
      <c r="A85" s="1" t="s">
        <v>2460</v>
      </c>
      <c r="B85" s="1" t="s">
        <v>2698</v>
      </c>
      <c r="C85" s="1" t="s">
        <v>156</v>
      </c>
      <c r="D85" s="1" t="s">
        <v>755</v>
      </c>
      <c r="E85" s="1" t="s">
        <v>26</v>
      </c>
      <c r="F85" s="1" t="s">
        <v>2699</v>
      </c>
      <c r="G85" s="1" t="s">
        <v>35</v>
      </c>
      <c r="H85" s="1" t="s">
        <v>2437</v>
      </c>
      <c r="J85" s="1" t="s">
        <v>94</v>
      </c>
      <c r="K85" s="1" t="s">
        <v>94</v>
      </c>
      <c r="L85" s="1" t="s">
        <v>94</v>
      </c>
      <c r="M85" s="1">
        <v>6</v>
      </c>
      <c r="N85" s="1">
        <v>26271252</v>
      </c>
      <c r="O85" s="1">
        <v>26271252</v>
      </c>
      <c r="P85" s="1" t="s">
        <v>28</v>
      </c>
      <c r="Q85" s="1" t="s">
        <v>29</v>
      </c>
      <c r="R85" s="1">
        <v>0.37</v>
      </c>
      <c r="T85" s="1">
        <v>23</v>
      </c>
      <c r="U85" s="1">
        <v>39</v>
      </c>
      <c r="W85" s="1">
        <v>54</v>
      </c>
      <c r="X85" s="1">
        <v>9438</v>
      </c>
      <c r="Y85" s="2">
        <v>43466</v>
      </c>
      <c r="Z85" s="1" t="s">
        <v>2700</v>
      </c>
    </row>
    <row r="86" spans="1:26" x14ac:dyDescent="0.2">
      <c r="A86" s="1" t="s">
        <v>2460</v>
      </c>
      <c r="B86" s="1" t="s">
        <v>2701</v>
      </c>
      <c r="C86" s="1" t="s">
        <v>156</v>
      </c>
      <c r="D86" s="1" t="s">
        <v>1443</v>
      </c>
      <c r="E86" s="1" t="s">
        <v>26</v>
      </c>
      <c r="F86" s="1" t="s">
        <v>2702</v>
      </c>
      <c r="G86" s="1" t="s">
        <v>35</v>
      </c>
      <c r="H86" s="1" t="s">
        <v>2437</v>
      </c>
      <c r="J86" s="1" t="s">
        <v>94</v>
      </c>
      <c r="K86" s="1" t="s">
        <v>94</v>
      </c>
      <c r="L86" s="1" t="s">
        <v>94</v>
      </c>
      <c r="M86" s="1">
        <v>6</v>
      </c>
      <c r="N86" s="1">
        <v>26271248</v>
      </c>
      <c r="O86" s="1">
        <v>26271248</v>
      </c>
      <c r="P86" s="1" t="s">
        <v>29</v>
      </c>
      <c r="Q86" s="1" t="s">
        <v>28</v>
      </c>
      <c r="R86" s="1">
        <v>0.12</v>
      </c>
      <c r="T86" s="1">
        <v>5</v>
      </c>
      <c r="U86" s="1">
        <v>38</v>
      </c>
      <c r="W86" s="1">
        <v>62</v>
      </c>
      <c r="X86" s="1">
        <v>4345</v>
      </c>
      <c r="Y86" s="2">
        <v>43466</v>
      </c>
      <c r="Z86" s="1" t="s">
        <v>2703</v>
      </c>
    </row>
    <row r="87" spans="1:26" x14ac:dyDescent="0.2">
      <c r="A87" s="1" t="s">
        <v>2460</v>
      </c>
      <c r="B87" s="1" t="s">
        <v>2704</v>
      </c>
      <c r="C87" s="1" t="s">
        <v>156</v>
      </c>
      <c r="D87" s="1" t="s">
        <v>2705</v>
      </c>
      <c r="E87" s="1" t="s">
        <v>26</v>
      </c>
      <c r="F87" s="1" t="s">
        <v>218</v>
      </c>
      <c r="G87" s="1" t="s">
        <v>35</v>
      </c>
      <c r="H87" s="1" t="s">
        <v>2437</v>
      </c>
      <c r="J87" s="1" t="s">
        <v>94</v>
      </c>
      <c r="K87" s="1" t="s">
        <v>94</v>
      </c>
      <c r="L87" s="1" t="s">
        <v>94</v>
      </c>
      <c r="M87" s="1">
        <v>6</v>
      </c>
      <c r="N87" s="1">
        <v>26271248</v>
      </c>
      <c r="O87" s="1">
        <v>26271248</v>
      </c>
      <c r="P87" s="1" t="s">
        <v>29</v>
      </c>
      <c r="Q87" s="1" t="s">
        <v>51</v>
      </c>
      <c r="R87" s="1">
        <v>0.37</v>
      </c>
      <c r="T87" s="1">
        <v>31</v>
      </c>
      <c r="U87" s="1">
        <v>53</v>
      </c>
      <c r="W87" s="1">
        <v>66</v>
      </c>
      <c r="X87" s="1">
        <v>80</v>
      </c>
      <c r="Y87" s="2">
        <v>43466</v>
      </c>
      <c r="Z87" s="1" t="s">
        <v>2706</v>
      </c>
    </row>
    <row r="88" spans="1:26" x14ac:dyDescent="0.2">
      <c r="A88" s="1" t="s">
        <v>2455</v>
      </c>
      <c r="B88" s="1" t="s">
        <v>2456</v>
      </c>
      <c r="C88" s="1" t="s">
        <v>2457</v>
      </c>
      <c r="D88" s="1" t="s">
        <v>1218</v>
      </c>
      <c r="E88" s="1" t="s">
        <v>26</v>
      </c>
      <c r="F88" s="1" t="s">
        <v>1354</v>
      </c>
      <c r="G88" s="1" t="s">
        <v>35</v>
      </c>
      <c r="H88" s="1" t="s">
        <v>2437</v>
      </c>
      <c r="J88" s="1" t="s">
        <v>94</v>
      </c>
      <c r="K88" s="1" t="s">
        <v>94</v>
      </c>
      <c r="L88" s="1" t="s">
        <v>94</v>
      </c>
      <c r="M88" s="1">
        <v>6</v>
      </c>
      <c r="N88" s="1">
        <v>26271224</v>
      </c>
      <c r="O88" s="1">
        <v>26271224</v>
      </c>
      <c r="P88" s="1" t="s">
        <v>38</v>
      </c>
      <c r="Q88" s="1" t="s">
        <v>28</v>
      </c>
      <c r="R88" s="1">
        <v>0.24</v>
      </c>
      <c r="T88" s="1">
        <v>21</v>
      </c>
      <c r="U88" s="1">
        <v>66</v>
      </c>
      <c r="W88" s="1">
        <v>88</v>
      </c>
      <c r="X88" s="1">
        <v>1211</v>
      </c>
      <c r="Y88" s="2">
        <v>43466</v>
      </c>
      <c r="Z88" s="1" t="s">
        <v>2707</v>
      </c>
    </row>
    <row r="89" spans="1:26" x14ac:dyDescent="0.2">
      <c r="A89" s="1" t="s">
        <v>2478</v>
      </c>
      <c r="B89" s="1" t="s">
        <v>2708</v>
      </c>
      <c r="C89" s="1" t="s">
        <v>67</v>
      </c>
      <c r="D89" s="1" t="s">
        <v>1218</v>
      </c>
      <c r="E89" s="1" t="s">
        <v>26</v>
      </c>
      <c r="F89" s="1" t="s">
        <v>1354</v>
      </c>
      <c r="G89" s="1" t="s">
        <v>35</v>
      </c>
      <c r="H89" s="1" t="s">
        <v>2437</v>
      </c>
      <c r="J89" s="1" t="s">
        <v>94</v>
      </c>
      <c r="K89" s="1" t="s">
        <v>94</v>
      </c>
      <c r="L89" s="1" t="s">
        <v>94</v>
      </c>
      <c r="M89" s="1">
        <v>6</v>
      </c>
      <c r="N89" s="1">
        <v>26271224</v>
      </c>
      <c r="O89" s="1">
        <v>26271224</v>
      </c>
      <c r="P89" s="1" t="s">
        <v>38</v>
      </c>
      <c r="Q89" s="1" t="s">
        <v>28</v>
      </c>
      <c r="R89" s="1">
        <v>0.3</v>
      </c>
      <c r="S89" s="1">
        <v>0.02</v>
      </c>
      <c r="T89" s="1">
        <v>14</v>
      </c>
      <c r="U89" s="1">
        <v>33</v>
      </c>
      <c r="V89" s="1">
        <v>1</v>
      </c>
      <c r="W89" s="1">
        <v>54</v>
      </c>
      <c r="X89" s="1">
        <v>11313</v>
      </c>
      <c r="Y89" s="2">
        <v>43466</v>
      </c>
      <c r="Z89" s="1" t="s">
        <v>2707</v>
      </c>
    </row>
    <row r="90" spans="1:26" x14ac:dyDescent="0.2">
      <c r="A90" s="1" t="s">
        <v>2478</v>
      </c>
      <c r="B90" s="1" t="s">
        <v>2709</v>
      </c>
      <c r="C90" s="1" t="s">
        <v>67</v>
      </c>
      <c r="D90" s="1" t="s">
        <v>189</v>
      </c>
      <c r="E90" s="1" t="s">
        <v>26</v>
      </c>
      <c r="F90" s="1" t="s">
        <v>556</v>
      </c>
      <c r="G90" s="1" t="s">
        <v>35</v>
      </c>
      <c r="H90" s="1" t="s">
        <v>2440</v>
      </c>
      <c r="I90" s="1">
        <v>1</v>
      </c>
      <c r="J90" s="1" t="s">
        <v>94</v>
      </c>
      <c r="K90" s="1" t="s">
        <v>94</v>
      </c>
      <c r="L90" s="1" t="s">
        <v>94</v>
      </c>
      <c r="M90" s="1">
        <v>6</v>
      </c>
      <c r="N90" s="1">
        <v>26271219</v>
      </c>
      <c r="O90" s="1">
        <v>26271219</v>
      </c>
      <c r="P90" s="1" t="s">
        <v>29</v>
      </c>
      <c r="Q90" s="1" t="s">
        <v>51</v>
      </c>
      <c r="R90" s="1">
        <v>0.55000000000000004</v>
      </c>
      <c r="T90" s="1">
        <v>33</v>
      </c>
      <c r="U90" s="1">
        <v>27</v>
      </c>
      <c r="W90" s="1">
        <v>66</v>
      </c>
      <c r="X90" s="1">
        <v>78</v>
      </c>
      <c r="Y90" s="2">
        <v>43466</v>
      </c>
      <c r="Z90" s="1" t="s">
        <v>2710</v>
      </c>
    </row>
  </sheetData>
  <autoFilter ref="A1:X71">
    <sortState ref="A2:X90">
      <sortCondition ref="G1:G90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opLeftCell="B50" workbookViewId="0">
      <selection activeCell="D57" sqref="D57"/>
    </sheetView>
  </sheetViews>
  <sheetFormatPr defaultColWidth="11.44140625" defaultRowHeight="15" x14ac:dyDescent="0.2"/>
  <cols>
    <col min="1" max="1" width="11.44140625" style="1"/>
    <col min="2" max="2" width="20.33203125" style="1" customWidth="1"/>
    <col min="3" max="16384" width="11.4414062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541</v>
      </c>
      <c r="B2" s="1" t="s">
        <v>1362</v>
      </c>
      <c r="C2" s="1" t="s">
        <v>543</v>
      </c>
      <c r="D2" s="1" t="s">
        <v>598</v>
      </c>
      <c r="E2" s="1" t="s">
        <v>471</v>
      </c>
      <c r="F2" s="1" t="s">
        <v>34</v>
      </c>
      <c r="G2" s="1" t="s">
        <v>35</v>
      </c>
      <c r="J2" s="1" t="s">
        <v>36</v>
      </c>
      <c r="K2" s="1" t="s">
        <v>43</v>
      </c>
      <c r="L2" s="1" t="s">
        <v>544</v>
      </c>
      <c r="M2" s="1">
        <v>6</v>
      </c>
      <c r="N2" s="1">
        <v>27777856</v>
      </c>
      <c r="O2" s="1">
        <v>27777856</v>
      </c>
      <c r="P2" s="1" t="s">
        <v>38</v>
      </c>
      <c r="Q2" s="1" t="s">
        <v>29</v>
      </c>
      <c r="T2" s="1">
        <v>52</v>
      </c>
      <c r="U2" s="1">
        <v>188</v>
      </c>
      <c r="W2" s="1">
        <v>80</v>
      </c>
      <c r="X2" s="1">
        <v>206</v>
      </c>
    </row>
    <row r="3" spans="1:24" x14ac:dyDescent="0.2">
      <c r="A3" s="1" t="s">
        <v>410</v>
      </c>
      <c r="B3" s="1" t="s">
        <v>1363</v>
      </c>
      <c r="C3" s="1" t="s">
        <v>41</v>
      </c>
      <c r="D3" s="1" t="s">
        <v>776</v>
      </c>
      <c r="E3" s="1" t="s">
        <v>471</v>
      </c>
      <c r="F3" s="1" t="s">
        <v>34</v>
      </c>
      <c r="G3" s="1" t="s">
        <v>35</v>
      </c>
      <c r="J3" s="1" t="s">
        <v>36</v>
      </c>
      <c r="K3" s="1" t="s">
        <v>27</v>
      </c>
      <c r="L3" s="1" t="s">
        <v>64</v>
      </c>
      <c r="M3" s="1">
        <v>6</v>
      </c>
      <c r="N3" s="1">
        <v>27777855</v>
      </c>
      <c r="O3" s="1">
        <v>27777855</v>
      </c>
      <c r="P3" s="1" t="s">
        <v>29</v>
      </c>
      <c r="Q3" s="1" t="s">
        <v>28</v>
      </c>
      <c r="X3" s="1">
        <v>114</v>
      </c>
    </row>
    <row r="4" spans="1:24" x14ac:dyDescent="0.2">
      <c r="A4" s="1" t="s">
        <v>162</v>
      </c>
      <c r="B4" s="1" t="s">
        <v>1364</v>
      </c>
      <c r="C4" s="1" t="s">
        <v>164</v>
      </c>
      <c r="D4" s="1" t="s">
        <v>906</v>
      </c>
      <c r="E4" s="1" t="s">
        <v>471</v>
      </c>
      <c r="F4" s="1" t="s">
        <v>34</v>
      </c>
      <c r="G4" s="1" t="s">
        <v>35</v>
      </c>
      <c r="J4" s="1" t="s">
        <v>27</v>
      </c>
      <c r="K4" s="1" t="s">
        <v>27</v>
      </c>
      <c r="L4" s="1" t="s">
        <v>64</v>
      </c>
      <c r="M4" s="1">
        <v>6</v>
      </c>
      <c r="N4" s="1">
        <v>27777856</v>
      </c>
      <c r="O4" s="1">
        <v>27777856</v>
      </c>
      <c r="P4" s="1" t="s">
        <v>38</v>
      </c>
      <c r="Q4" s="1" t="s">
        <v>28</v>
      </c>
      <c r="X4" s="1">
        <v>76</v>
      </c>
    </row>
    <row r="5" spans="1:24" x14ac:dyDescent="0.2">
      <c r="A5" s="1" t="s">
        <v>746</v>
      </c>
      <c r="B5" s="1" t="s">
        <v>1365</v>
      </c>
      <c r="C5" s="1" t="s">
        <v>1366</v>
      </c>
      <c r="D5" s="1" t="s">
        <v>602</v>
      </c>
      <c r="E5" s="1" t="s">
        <v>26</v>
      </c>
      <c r="F5" s="1" t="s">
        <v>34</v>
      </c>
      <c r="G5" s="1" t="s">
        <v>35</v>
      </c>
      <c r="J5" s="1" t="s">
        <v>36</v>
      </c>
      <c r="K5" s="1" t="s">
        <v>43</v>
      </c>
      <c r="L5" s="1" t="s">
        <v>64</v>
      </c>
      <c r="M5" s="1">
        <v>6</v>
      </c>
      <c r="N5" s="1">
        <v>27777859</v>
      </c>
      <c r="O5" s="1">
        <v>27777859</v>
      </c>
      <c r="P5" s="1" t="s">
        <v>29</v>
      </c>
      <c r="Q5" s="1" t="s">
        <v>51</v>
      </c>
      <c r="X5" s="1">
        <v>101</v>
      </c>
    </row>
    <row r="6" spans="1:24" x14ac:dyDescent="0.2">
      <c r="A6" s="1" t="s">
        <v>24</v>
      </c>
      <c r="B6" s="1" t="s">
        <v>1367</v>
      </c>
      <c r="C6" s="1" t="s">
        <v>1368</v>
      </c>
      <c r="D6" s="1" t="s">
        <v>1369</v>
      </c>
      <c r="E6" s="1" t="s">
        <v>26</v>
      </c>
      <c r="F6" s="1" t="s">
        <v>34</v>
      </c>
      <c r="G6" s="1" t="s">
        <v>35</v>
      </c>
      <c r="J6" s="1" t="s">
        <v>27</v>
      </c>
      <c r="K6" s="1" t="s">
        <v>27</v>
      </c>
      <c r="L6" s="1" t="s">
        <v>27</v>
      </c>
      <c r="M6" s="1">
        <v>6</v>
      </c>
      <c r="N6" s="1">
        <v>27777859</v>
      </c>
      <c r="O6" s="1">
        <v>27777859</v>
      </c>
      <c r="P6" s="1" t="s">
        <v>29</v>
      </c>
      <c r="Q6" s="1" t="s">
        <v>28</v>
      </c>
      <c r="U6" s="1">
        <v>1404</v>
      </c>
      <c r="X6" s="1">
        <v>4</v>
      </c>
    </row>
    <row r="7" spans="1:24" x14ac:dyDescent="0.2">
      <c r="A7" s="1" t="s">
        <v>1370</v>
      </c>
      <c r="B7" s="1" t="s">
        <v>1371</v>
      </c>
      <c r="C7" s="1" t="s">
        <v>79</v>
      </c>
      <c r="D7" s="1" t="s">
        <v>604</v>
      </c>
      <c r="E7" s="1" t="s">
        <v>471</v>
      </c>
      <c r="F7" s="1" t="s">
        <v>34</v>
      </c>
      <c r="G7" s="1" t="s">
        <v>35</v>
      </c>
      <c r="I7" s="1">
        <v>1</v>
      </c>
      <c r="J7" s="1" t="s">
        <v>27</v>
      </c>
      <c r="K7" s="1" t="s">
        <v>49</v>
      </c>
      <c r="L7" s="1" t="s">
        <v>1372</v>
      </c>
      <c r="M7" s="1">
        <v>6</v>
      </c>
      <c r="N7" s="1">
        <v>27777861</v>
      </c>
      <c r="O7" s="1">
        <v>27777861</v>
      </c>
      <c r="P7" s="1" t="s">
        <v>51</v>
      </c>
      <c r="Q7" s="1" t="s">
        <v>29</v>
      </c>
      <c r="X7" s="1">
        <v>224</v>
      </c>
    </row>
    <row r="8" spans="1:24" x14ac:dyDescent="0.2">
      <c r="A8" s="1" t="s">
        <v>24</v>
      </c>
      <c r="B8" s="1" t="s">
        <v>1373</v>
      </c>
      <c r="C8" s="1" t="s">
        <v>821</v>
      </c>
      <c r="D8" s="1" t="s">
        <v>604</v>
      </c>
      <c r="E8" s="1" t="s">
        <v>471</v>
      </c>
      <c r="F8" s="1" t="s">
        <v>34</v>
      </c>
      <c r="G8" s="1" t="s">
        <v>35</v>
      </c>
      <c r="I8" s="1">
        <v>1</v>
      </c>
      <c r="J8" s="1" t="s">
        <v>27</v>
      </c>
      <c r="K8" s="1" t="s">
        <v>27</v>
      </c>
      <c r="L8" s="1" t="s">
        <v>27</v>
      </c>
      <c r="M8" s="1">
        <v>6</v>
      </c>
      <c r="N8" s="1">
        <v>27777861</v>
      </c>
      <c r="O8" s="1">
        <v>27777861</v>
      </c>
      <c r="P8" s="1" t="s">
        <v>51</v>
      </c>
      <c r="Q8" s="1" t="s">
        <v>29</v>
      </c>
      <c r="U8" s="1">
        <v>1058</v>
      </c>
      <c r="X8" s="1">
        <v>38</v>
      </c>
    </row>
    <row r="9" spans="1:24" x14ac:dyDescent="0.2">
      <c r="A9" s="1" t="s">
        <v>237</v>
      </c>
      <c r="B9" s="1" t="s">
        <v>1374</v>
      </c>
      <c r="C9" s="1" t="s">
        <v>113</v>
      </c>
      <c r="D9" s="1" t="s">
        <v>48</v>
      </c>
      <c r="E9" s="1" t="s">
        <v>471</v>
      </c>
      <c r="F9" s="1" t="s">
        <v>34</v>
      </c>
      <c r="G9" s="1" t="s">
        <v>35</v>
      </c>
      <c r="J9" s="1" t="s">
        <v>36</v>
      </c>
      <c r="K9" s="1" t="s">
        <v>27</v>
      </c>
      <c r="L9" s="1" t="s">
        <v>64</v>
      </c>
      <c r="M9" s="1">
        <v>6</v>
      </c>
      <c r="N9" s="1">
        <v>27777865</v>
      </c>
      <c r="O9" s="1">
        <v>27777865</v>
      </c>
      <c r="P9" s="1" t="s">
        <v>51</v>
      </c>
      <c r="Q9" s="1" t="s">
        <v>28</v>
      </c>
      <c r="T9" s="1">
        <v>20</v>
      </c>
      <c r="U9" s="1">
        <v>35</v>
      </c>
      <c r="X9" s="1">
        <v>167</v>
      </c>
    </row>
    <row r="10" spans="1:24" x14ac:dyDescent="0.2">
      <c r="A10" s="1" t="s">
        <v>61</v>
      </c>
      <c r="B10" s="1" t="s">
        <v>1375</v>
      </c>
      <c r="C10" s="1" t="s">
        <v>54</v>
      </c>
      <c r="D10" s="1" t="s">
        <v>204</v>
      </c>
      <c r="E10" s="1" t="s">
        <v>471</v>
      </c>
      <c r="F10" s="1" t="s">
        <v>34</v>
      </c>
      <c r="G10" s="1" t="s">
        <v>35</v>
      </c>
      <c r="I10" s="1">
        <v>1</v>
      </c>
      <c r="J10" s="1" t="s">
        <v>36</v>
      </c>
      <c r="K10" s="1" t="s">
        <v>27</v>
      </c>
      <c r="L10" s="1" t="s">
        <v>64</v>
      </c>
      <c r="M10" s="1">
        <v>6</v>
      </c>
      <c r="N10" s="1">
        <v>27777869</v>
      </c>
      <c r="O10" s="1">
        <v>27777869</v>
      </c>
      <c r="P10" s="1" t="s">
        <v>29</v>
      </c>
      <c r="Q10" s="1" t="s">
        <v>28</v>
      </c>
      <c r="T10" s="1">
        <v>14</v>
      </c>
      <c r="U10" s="1">
        <v>58</v>
      </c>
      <c r="W10" s="1">
        <v>105</v>
      </c>
      <c r="X10" s="1">
        <v>258</v>
      </c>
    </row>
    <row r="11" spans="1:24" x14ac:dyDescent="0.2">
      <c r="A11" s="1" t="s">
        <v>237</v>
      </c>
      <c r="B11" s="1" t="s">
        <v>1376</v>
      </c>
      <c r="C11" s="1" t="s">
        <v>113</v>
      </c>
      <c r="D11" s="1" t="s">
        <v>204</v>
      </c>
      <c r="E11" s="1" t="s">
        <v>471</v>
      </c>
      <c r="F11" s="1" t="s">
        <v>34</v>
      </c>
      <c r="G11" s="1" t="s">
        <v>35</v>
      </c>
      <c r="I11" s="1">
        <v>1</v>
      </c>
      <c r="J11" s="1" t="s">
        <v>36</v>
      </c>
      <c r="K11" s="1" t="s">
        <v>27</v>
      </c>
      <c r="L11" s="1" t="s">
        <v>64</v>
      </c>
      <c r="M11" s="1">
        <v>6</v>
      </c>
      <c r="N11" s="1">
        <v>27777869</v>
      </c>
      <c r="O11" s="1">
        <v>27777869</v>
      </c>
      <c r="P11" s="1" t="s">
        <v>29</v>
      </c>
      <c r="Q11" s="1" t="s">
        <v>28</v>
      </c>
      <c r="T11" s="1">
        <v>13</v>
      </c>
      <c r="U11" s="1">
        <v>106</v>
      </c>
      <c r="X11" s="1">
        <v>80</v>
      </c>
    </row>
    <row r="12" spans="1:24" x14ac:dyDescent="0.2">
      <c r="A12" s="1" t="s">
        <v>880</v>
      </c>
      <c r="B12" s="1" t="s">
        <v>1377</v>
      </c>
      <c r="C12" s="1" t="s">
        <v>665</v>
      </c>
      <c r="D12" s="1" t="s">
        <v>1378</v>
      </c>
      <c r="E12" s="1" t="s">
        <v>471</v>
      </c>
      <c r="F12" s="1" t="s">
        <v>34</v>
      </c>
      <c r="G12" s="1" t="s">
        <v>35</v>
      </c>
      <c r="I12" s="1">
        <v>2</v>
      </c>
      <c r="J12" s="1" t="s">
        <v>27</v>
      </c>
      <c r="K12" s="1" t="s">
        <v>27</v>
      </c>
      <c r="L12" s="1" t="s">
        <v>64</v>
      </c>
      <c r="M12" s="1">
        <v>6</v>
      </c>
      <c r="N12" s="1">
        <v>27777876</v>
      </c>
      <c r="O12" s="1">
        <v>27777876</v>
      </c>
      <c r="P12" s="1" t="s">
        <v>38</v>
      </c>
      <c r="Q12" s="1" t="s">
        <v>28</v>
      </c>
      <c r="T12" s="1">
        <v>24</v>
      </c>
      <c r="U12" s="1">
        <v>150</v>
      </c>
      <c r="X12" s="1">
        <v>1259</v>
      </c>
    </row>
    <row r="13" spans="1:24" x14ac:dyDescent="0.2">
      <c r="A13" s="1" t="s">
        <v>24</v>
      </c>
      <c r="B13" s="1" t="s">
        <v>1379</v>
      </c>
      <c r="C13" s="1" t="s">
        <v>41</v>
      </c>
      <c r="D13" s="1" t="s">
        <v>60</v>
      </c>
      <c r="E13" s="1" t="s">
        <v>471</v>
      </c>
      <c r="F13" s="1" t="s">
        <v>34</v>
      </c>
      <c r="G13" s="1" t="s">
        <v>35</v>
      </c>
      <c r="I13" s="1">
        <v>2</v>
      </c>
      <c r="J13" s="1" t="s">
        <v>27</v>
      </c>
      <c r="K13" s="1" t="s">
        <v>27</v>
      </c>
      <c r="L13" s="1" t="s">
        <v>27</v>
      </c>
      <c r="M13" s="1">
        <v>6</v>
      </c>
      <c r="N13" s="1">
        <v>27777876</v>
      </c>
      <c r="O13" s="1">
        <v>27777876</v>
      </c>
      <c r="P13" s="1" t="s">
        <v>38</v>
      </c>
      <c r="Q13" s="1" t="s">
        <v>29</v>
      </c>
      <c r="U13" s="1">
        <v>472</v>
      </c>
      <c r="X13" s="1">
        <v>12</v>
      </c>
    </row>
    <row r="14" spans="1:24" x14ac:dyDescent="0.2">
      <c r="A14" s="1" t="s">
        <v>86</v>
      </c>
      <c r="B14" s="1" t="s">
        <v>1380</v>
      </c>
      <c r="C14" s="1" t="s">
        <v>88</v>
      </c>
      <c r="D14" s="1" t="s">
        <v>60</v>
      </c>
      <c r="E14" s="1" t="s">
        <v>471</v>
      </c>
      <c r="F14" s="1" t="s">
        <v>34</v>
      </c>
      <c r="G14" s="1" t="s">
        <v>35</v>
      </c>
      <c r="I14" s="1">
        <v>2</v>
      </c>
      <c r="J14" s="1" t="s">
        <v>36</v>
      </c>
      <c r="K14" s="1" t="s">
        <v>89</v>
      </c>
      <c r="L14" s="1" t="s">
        <v>44</v>
      </c>
      <c r="M14" s="1">
        <v>6</v>
      </c>
      <c r="N14" s="1">
        <v>27777876</v>
      </c>
      <c r="O14" s="1">
        <v>27777876</v>
      </c>
      <c r="P14" s="1" t="s">
        <v>38</v>
      </c>
      <c r="Q14" s="1" t="s">
        <v>29</v>
      </c>
      <c r="X14" s="1">
        <v>93</v>
      </c>
    </row>
    <row r="15" spans="1:24" x14ac:dyDescent="0.2">
      <c r="A15" s="1" t="s">
        <v>105</v>
      </c>
      <c r="B15" s="1" t="s">
        <v>1381</v>
      </c>
      <c r="C15" s="1" t="s">
        <v>75</v>
      </c>
      <c r="D15" s="1" t="s">
        <v>60</v>
      </c>
      <c r="E15" s="1" t="s">
        <v>471</v>
      </c>
      <c r="F15" s="1" t="s">
        <v>34</v>
      </c>
      <c r="G15" s="1" t="s">
        <v>35</v>
      </c>
      <c r="I15" s="1">
        <v>2</v>
      </c>
      <c r="J15" s="1" t="s">
        <v>27</v>
      </c>
      <c r="K15" s="1" t="s">
        <v>27</v>
      </c>
      <c r="L15" s="1" t="s">
        <v>108</v>
      </c>
      <c r="M15" s="1">
        <v>6</v>
      </c>
      <c r="N15" s="1">
        <v>27777876</v>
      </c>
      <c r="O15" s="1">
        <v>27777876</v>
      </c>
      <c r="P15" s="1" t="s">
        <v>38</v>
      </c>
      <c r="Q15" s="1" t="s">
        <v>29</v>
      </c>
      <c r="X15" s="1">
        <v>132</v>
      </c>
    </row>
    <row r="16" spans="1:24" x14ac:dyDescent="0.2">
      <c r="A16" s="1" t="s">
        <v>348</v>
      </c>
      <c r="B16" s="1" t="s">
        <v>1382</v>
      </c>
      <c r="C16" s="1" t="s">
        <v>178</v>
      </c>
      <c r="D16" s="1" t="s">
        <v>1383</v>
      </c>
      <c r="E16" s="1" t="s">
        <v>471</v>
      </c>
      <c r="F16" s="1" t="s">
        <v>34</v>
      </c>
      <c r="G16" s="1" t="s">
        <v>35</v>
      </c>
      <c r="I16" s="1">
        <v>2</v>
      </c>
      <c r="J16" s="1" t="s">
        <v>56</v>
      </c>
      <c r="K16" s="1" t="s">
        <v>49</v>
      </c>
      <c r="L16" s="1" t="s">
        <v>57</v>
      </c>
      <c r="M16" s="1">
        <v>6</v>
      </c>
      <c r="N16" s="1">
        <v>27777877</v>
      </c>
      <c r="O16" s="1">
        <v>27777877</v>
      </c>
      <c r="P16" s="1" t="s">
        <v>29</v>
      </c>
      <c r="Q16" s="1" t="s">
        <v>28</v>
      </c>
      <c r="T16" s="1">
        <v>34</v>
      </c>
      <c r="U16" s="1">
        <v>248</v>
      </c>
      <c r="W16" s="1">
        <v>201</v>
      </c>
      <c r="X16" s="1">
        <v>43</v>
      </c>
    </row>
    <row r="17" spans="1:24" x14ac:dyDescent="0.2">
      <c r="A17" s="1" t="s">
        <v>24</v>
      </c>
      <c r="B17" s="1" t="s">
        <v>1384</v>
      </c>
      <c r="C17" s="1" t="s">
        <v>79</v>
      </c>
      <c r="D17" s="1" t="s">
        <v>217</v>
      </c>
      <c r="E17" s="1" t="s">
        <v>26</v>
      </c>
      <c r="F17" s="1" t="s">
        <v>34</v>
      </c>
      <c r="G17" s="1" t="s">
        <v>35</v>
      </c>
      <c r="J17" s="1" t="s">
        <v>27</v>
      </c>
      <c r="K17" s="1" t="s">
        <v>27</v>
      </c>
      <c r="L17" s="1" t="s">
        <v>27</v>
      </c>
      <c r="M17" s="1">
        <v>6</v>
      </c>
      <c r="N17" s="1">
        <v>27777904</v>
      </c>
      <c r="O17" s="1">
        <v>27777904</v>
      </c>
      <c r="P17" s="1" t="s">
        <v>29</v>
      </c>
      <c r="Q17" s="1" t="s">
        <v>28</v>
      </c>
      <c r="U17" s="1">
        <v>1231</v>
      </c>
      <c r="X17" s="1">
        <v>17</v>
      </c>
    </row>
    <row r="18" spans="1:24" x14ac:dyDescent="0.2">
      <c r="A18" s="1" t="s">
        <v>111</v>
      </c>
      <c r="B18" s="1" t="s">
        <v>1385</v>
      </c>
      <c r="C18" s="1" t="s">
        <v>113</v>
      </c>
      <c r="D18" s="1" t="s">
        <v>807</v>
      </c>
      <c r="E18" s="1" t="s">
        <v>26</v>
      </c>
      <c r="F18" s="1" t="s">
        <v>34</v>
      </c>
      <c r="G18" s="1" t="s">
        <v>35</v>
      </c>
      <c r="I18" s="1">
        <v>1</v>
      </c>
      <c r="J18" s="1" t="s">
        <v>49</v>
      </c>
      <c r="K18" s="1" t="s">
        <v>49</v>
      </c>
      <c r="L18" s="1" t="s">
        <v>64</v>
      </c>
      <c r="M18" s="1">
        <v>6</v>
      </c>
      <c r="N18" s="1">
        <v>27777931</v>
      </c>
      <c r="O18" s="1">
        <v>27777931</v>
      </c>
      <c r="P18" s="1" t="s">
        <v>29</v>
      </c>
      <c r="Q18" s="1" t="s">
        <v>51</v>
      </c>
      <c r="T18" s="1">
        <v>24</v>
      </c>
      <c r="U18" s="1">
        <v>76</v>
      </c>
      <c r="X18" s="1">
        <v>174</v>
      </c>
    </row>
    <row r="19" spans="1:24" x14ac:dyDescent="0.2">
      <c r="A19" s="1" t="s">
        <v>1386</v>
      </c>
      <c r="B19" s="1" t="s">
        <v>1387</v>
      </c>
      <c r="C19" s="1" t="s">
        <v>1388</v>
      </c>
      <c r="D19" s="1" t="s">
        <v>1389</v>
      </c>
      <c r="E19" s="1" t="s">
        <v>26</v>
      </c>
      <c r="F19" s="1" t="s">
        <v>34</v>
      </c>
      <c r="G19" s="1" t="s">
        <v>35</v>
      </c>
      <c r="I19" s="1">
        <v>1</v>
      </c>
      <c r="J19" s="1" t="s">
        <v>27</v>
      </c>
      <c r="K19" s="1" t="s">
        <v>27</v>
      </c>
      <c r="L19" s="1" t="s">
        <v>27</v>
      </c>
      <c r="M19" s="1">
        <v>6</v>
      </c>
      <c r="N19" s="1">
        <v>27777930</v>
      </c>
      <c r="O19" s="1">
        <v>27777930</v>
      </c>
      <c r="P19" s="1" t="s">
        <v>38</v>
      </c>
      <c r="Q19" s="1" t="s">
        <v>28</v>
      </c>
      <c r="X19" s="1">
        <v>76</v>
      </c>
    </row>
    <row r="20" spans="1:24" x14ac:dyDescent="0.2">
      <c r="A20" s="1" t="s">
        <v>149</v>
      </c>
      <c r="B20" s="1" t="s">
        <v>1390</v>
      </c>
      <c r="C20" s="1" t="s">
        <v>151</v>
      </c>
      <c r="D20" s="1" t="s">
        <v>656</v>
      </c>
      <c r="E20" s="1" t="s">
        <v>26</v>
      </c>
      <c r="F20" s="1" t="s">
        <v>34</v>
      </c>
      <c r="G20" s="1" t="s">
        <v>35</v>
      </c>
      <c r="I20" s="1">
        <v>2</v>
      </c>
      <c r="J20" s="1" t="s">
        <v>36</v>
      </c>
      <c r="K20" s="1" t="s">
        <v>153</v>
      </c>
      <c r="L20" s="1" t="s">
        <v>64</v>
      </c>
      <c r="M20" s="1">
        <v>6</v>
      </c>
      <c r="N20" s="1">
        <v>27777942</v>
      </c>
      <c r="O20" s="1">
        <v>27777942</v>
      </c>
      <c r="P20" s="1" t="s">
        <v>38</v>
      </c>
      <c r="Q20" s="1" t="s">
        <v>28</v>
      </c>
      <c r="U20" s="1">
        <v>67</v>
      </c>
      <c r="X20" s="1">
        <v>378</v>
      </c>
    </row>
    <row r="21" spans="1:24" x14ac:dyDescent="0.2">
      <c r="A21" s="1" t="s">
        <v>105</v>
      </c>
      <c r="B21" s="1" t="s">
        <v>585</v>
      </c>
      <c r="C21" s="1" t="s">
        <v>75</v>
      </c>
      <c r="D21" s="1" t="s">
        <v>257</v>
      </c>
      <c r="E21" s="1" t="s">
        <v>26</v>
      </c>
      <c r="F21" s="1" t="s">
        <v>34</v>
      </c>
      <c r="G21" s="1" t="s">
        <v>35</v>
      </c>
      <c r="J21" s="1" t="s">
        <v>27</v>
      </c>
      <c r="K21" s="1" t="s">
        <v>27</v>
      </c>
      <c r="L21" s="1" t="s">
        <v>108</v>
      </c>
      <c r="M21" s="1">
        <v>6</v>
      </c>
      <c r="N21" s="1">
        <v>27777954</v>
      </c>
      <c r="O21" s="1">
        <v>27777954</v>
      </c>
      <c r="P21" s="1" t="s">
        <v>29</v>
      </c>
      <c r="Q21" s="1" t="s">
        <v>51</v>
      </c>
      <c r="X21" s="1">
        <v>987</v>
      </c>
    </row>
    <row r="22" spans="1:24" x14ac:dyDescent="0.2">
      <c r="A22" s="1" t="s">
        <v>61</v>
      </c>
      <c r="B22" s="1" t="s">
        <v>1391</v>
      </c>
      <c r="C22" s="1" t="s">
        <v>54</v>
      </c>
      <c r="D22" s="1" t="s">
        <v>1392</v>
      </c>
      <c r="E22" s="1" t="s">
        <v>239</v>
      </c>
      <c r="F22" s="1" t="s">
        <v>34</v>
      </c>
      <c r="G22" s="1" t="s">
        <v>35</v>
      </c>
      <c r="I22" s="1">
        <v>3</v>
      </c>
      <c r="J22" s="1" t="s">
        <v>36</v>
      </c>
      <c r="K22" s="1" t="s">
        <v>27</v>
      </c>
      <c r="L22" s="1" t="s">
        <v>64</v>
      </c>
      <c r="M22" s="1">
        <v>6</v>
      </c>
      <c r="N22" s="1">
        <v>27777960</v>
      </c>
      <c r="O22" s="1">
        <v>27777960</v>
      </c>
      <c r="P22" s="1" t="s">
        <v>51</v>
      </c>
      <c r="Q22" s="1" t="s">
        <v>29</v>
      </c>
      <c r="T22" s="1">
        <v>3</v>
      </c>
      <c r="U22" s="1">
        <v>26</v>
      </c>
      <c r="W22" s="1">
        <v>57</v>
      </c>
      <c r="X22" s="1">
        <v>1483</v>
      </c>
    </row>
    <row r="23" spans="1:24" x14ac:dyDescent="0.2">
      <c r="A23" s="1" t="s">
        <v>548</v>
      </c>
      <c r="B23" s="1" t="s">
        <v>1394</v>
      </c>
      <c r="C23" s="1" t="s">
        <v>71</v>
      </c>
      <c r="D23" s="1" t="s">
        <v>660</v>
      </c>
      <c r="E23" s="1" t="s">
        <v>239</v>
      </c>
      <c r="F23" s="1" t="s">
        <v>34</v>
      </c>
      <c r="G23" s="1" t="s">
        <v>35</v>
      </c>
      <c r="I23" s="1">
        <v>3</v>
      </c>
      <c r="J23" s="1" t="s">
        <v>129</v>
      </c>
      <c r="K23" s="1" t="s">
        <v>27</v>
      </c>
      <c r="L23" s="1" t="s">
        <v>550</v>
      </c>
      <c r="M23" s="1">
        <v>6</v>
      </c>
      <c r="N23" s="1">
        <v>27777961</v>
      </c>
      <c r="O23" s="1">
        <v>27777961</v>
      </c>
      <c r="P23" s="1" t="s">
        <v>51</v>
      </c>
      <c r="Q23" s="1" t="s">
        <v>28</v>
      </c>
      <c r="X23" s="1">
        <v>99</v>
      </c>
    </row>
    <row r="24" spans="1:24" x14ac:dyDescent="0.2">
      <c r="A24" s="1" t="s">
        <v>24</v>
      </c>
      <c r="B24" s="1" t="s">
        <v>1395</v>
      </c>
      <c r="C24" s="1" t="s">
        <v>508</v>
      </c>
      <c r="D24" s="1" t="s">
        <v>660</v>
      </c>
      <c r="E24" s="1" t="s">
        <v>239</v>
      </c>
      <c r="F24" s="1" t="s">
        <v>34</v>
      </c>
      <c r="G24" s="1" t="s">
        <v>35</v>
      </c>
      <c r="I24" s="1">
        <v>3</v>
      </c>
      <c r="J24" s="1" t="s">
        <v>27</v>
      </c>
      <c r="K24" s="1" t="s">
        <v>27</v>
      </c>
      <c r="L24" s="1" t="s">
        <v>27</v>
      </c>
      <c r="M24" s="1">
        <v>6</v>
      </c>
      <c r="N24" s="1">
        <v>27777961</v>
      </c>
      <c r="O24" s="1">
        <v>27777961</v>
      </c>
      <c r="P24" s="1" t="s">
        <v>51</v>
      </c>
      <c r="Q24" s="1" t="s">
        <v>28</v>
      </c>
      <c r="U24" s="1">
        <v>2434</v>
      </c>
      <c r="X24" s="1">
        <v>3</v>
      </c>
    </row>
    <row r="25" spans="1:24" x14ac:dyDescent="0.2">
      <c r="A25" s="1" t="s">
        <v>111</v>
      </c>
      <c r="B25" s="1" t="s">
        <v>1396</v>
      </c>
      <c r="C25" s="1" t="s">
        <v>113</v>
      </c>
      <c r="D25" s="1" t="s">
        <v>660</v>
      </c>
      <c r="E25" s="1" t="s">
        <v>239</v>
      </c>
      <c r="F25" s="1" t="s">
        <v>34</v>
      </c>
      <c r="G25" s="1" t="s">
        <v>35</v>
      </c>
      <c r="I25" s="1">
        <v>3</v>
      </c>
      <c r="J25" s="1" t="s">
        <v>49</v>
      </c>
      <c r="K25" s="1" t="s">
        <v>49</v>
      </c>
      <c r="L25" s="1" t="s">
        <v>64</v>
      </c>
      <c r="M25" s="1">
        <v>6</v>
      </c>
      <c r="N25" s="1">
        <v>27777961</v>
      </c>
      <c r="O25" s="1">
        <v>27777961</v>
      </c>
      <c r="P25" s="1" t="s">
        <v>51</v>
      </c>
      <c r="Q25" s="1" t="s">
        <v>28</v>
      </c>
      <c r="T25" s="1">
        <v>7</v>
      </c>
      <c r="U25" s="1">
        <v>26</v>
      </c>
      <c r="X25" s="1">
        <v>166</v>
      </c>
    </row>
    <row r="26" spans="1:24" x14ac:dyDescent="0.2">
      <c r="A26" s="1" t="s">
        <v>176</v>
      </c>
      <c r="B26" s="1" t="s">
        <v>1397</v>
      </c>
      <c r="C26" s="1" t="s">
        <v>178</v>
      </c>
      <c r="D26" s="1" t="s">
        <v>1398</v>
      </c>
      <c r="E26" s="1" t="s">
        <v>26</v>
      </c>
      <c r="F26" s="1" t="s">
        <v>34</v>
      </c>
      <c r="G26" s="1" t="s">
        <v>35</v>
      </c>
      <c r="I26" s="1">
        <v>1</v>
      </c>
      <c r="J26" s="1" t="s">
        <v>36</v>
      </c>
      <c r="K26" s="1" t="s">
        <v>43</v>
      </c>
      <c r="L26" s="1" t="s">
        <v>44</v>
      </c>
      <c r="M26" s="1">
        <v>6</v>
      </c>
      <c r="N26" s="1">
        <v>27777970</v>
      </c>
      <c r="O26" s="1">
        <v>27777970</v>
      </c>
      <c r="P26" s="1" t="s">
        <v>51</v>
      </c>
      <c r="Q26" s="1" t="s">
        <v>38</v>
      </c>
      <c r="T26" s="1">
        <v>9</v>
      </c>
      <c r="U26" s="1">
        <v>41</v>
      </c>
      <c r="W26" s="1">
        <v>49</v>
      </c>
      <c r="X26" s="1">
        <v>63</v>
      </c>
    </row>
    <row r="27" spans="1:24" x14ac:dyDescent="0.2">
      <c r="A27" s="1" t="s">
        <v>24</v>
      </c>
      <c r="B27" s="1" t="s">
        <v>1399</v>
      </c>
      <c r="C27" s="1" t="s">
        <v>41</v>
      </c>
      <c r="D27" s="1" t="s">
        <v>677</v>
      </c>
      <c r="E27" s="1" t="s">
        <v>26</v>
      </c>
      <c r="F27" s="1" t="s">
        <v>34</v>
      </c>
      <c r="G27" s="1" t="s">
        <v>35</v>
      </c>
      <c r="J27" s="1" t="s">
        <v>27</v>
      </c>
      <c r="K27" s="1" t="s">
        <v>27</v>
      </c>
      <c r="L27" s="1" t="s">
        <v>27</v>
      </c>
      <c r="M27" s="1">
        <v>6</v>
      </c>
      <c r="N27" s="1">
        <v>27777972</v>
      </c>
      <c r="O27" s="1">
        <v>27777972</v>
      </c>
      <c r="P27" s="1" t="s">
        <v>38</v>
      </c>
      <c r="Q27" s="1" t="s">
        <v>28</v>
      </c>
      <c r="U27" s="1">
        <v>668</v>
      </c>
      <c r="X27" s="1">
        <v>8</v>
      </c>
    </row>
    <row r="28" spans="1:24" x14ac:dyDescent="0.2">
      <c r="A28" s="1" t="s">
        <v>233</v>
      </c>
      <c r="B28" s="1" t="s">
        <v>1400</v>
      </c>
      <c r="C28" s="1" t="s">
        <v>235</v>
      </c>
      <c r="D28" s="1" t="s">
        <v>1401</v>
      </c>
      <c r="E28" s="1" t="s">
        <v>26</v>
      </c>
      <c r="F28" s="1" t="s">
        <v>34</v>
      </c>
      <c r="G28" s="1" t="s">
        <v>35</v>
      </c>
      <c r="I28" s="1">
        <v>1</v>
      </c>
      <c r="J28" s="1" t="s">
        <v>36</v>
      </c>
      <c r="K28" s="1" t="s">
        <v>43</v>
      </c>
      <c r="L28" s="1" t="s">
        <v>236</v>
      </c>
      <c r="M28" s="1">
        <v>6</v>
      </c>
      <c r="N28" s="1">
        <v>27777979</v>
      </c>
      <c r="O28" s="1">
        <v>27777979</v>
      </c>
      <c r="P28" s="1" t="s">
        <v>29</v>
      </c>
      <c r="Q28" s="1" t="s">
        <v>51</v>
      </c>
      <c r="T28" s="1">
        <v>48</v>
      </c>
      <c r="U28" s="1">
        <v>73</v>
      </c>
      <c r="W28" s="1">
        <v>138</v>
      </c>
      <c r="X28" s="1">
        <v>77</v>
      </c>
    </row>
    <row r="29" spans="1:24" x14ac:dyDescent="0.2">
      <c r="A29" s="1" t="s">
        <v>24</v>
      </c>
      <c r="B29" s="1" t="s">
        <v>1402</v>
      </c>
      <c r="C29" s="1" t="s">
        <v>151</v>
      </c>
      <c r="D29" s="1" t="s">
        <v>1403</v>
      </c>
      <c r="E29" s="1" t="s">
        <v>26</v>
      </c>
      <c r="F29" s="1" t="s">
        <v>34</v>
      </c>
      <c r="G29" s="1" t="s">
        <v>35</v>
      </c>
      <c r="I29" s="1">
        <v>1</v>
      </c>
      <c r="J29" s="1" t="s">
        <v>27</v>
      </c>
      <c r="K29" s="1" t="s">
        <v>27</v>
      </c>
      <c r="L29" s="1" t="s">
        <v>27</v>
      </c>
      <c r="M29" s="1">
        <v>6</v>
      </c>
      <c r="N29" s="1">
        <v>27777978</v>
      </c>
      <c r="O29" s="1">
        <v>27777978</v>
      </c>
      <c r="P29" s="1" t="s">
        <v>38</v>
      </c>
      <c r="Q29" s="1" t="s">
        <v>28</v>
      </c>
      <c r="U29" s="1">
        <v>1639</v>
      </c>
      <c r="X29" s="1">
        <v>5</v>
      </c>
    </row>
    <row r="30" spans="1:24" x14ac:dyDescent="0.2">
      <c r="A30" s="1" t="s">
        <v>24</v>
      </c>
      <c r="B30" s="1" t="s">
        <v>520</v>
      </c>
      <c r="C30" s="1" t="s">
        <v>84</v>
      </c>
      <c r="D30" s="1" t="s">
        <v>282</v>
      </c>
      <c r="E30" s="1" t="s">
        <v>26</v>
      </c>
      <c r="F30" s="1" t="s">
        <v>34</v>
      </c>
      <c r="G30" s="1" t="s">
        <v>35</v>
      </c>
      <c r="I30" s="1">
        <v>1</v>
      </c>
      <c r="J30" s="1" t="s">
        <v>27</v>
      </c>
      <c r="K30" s="1" t="s">
        <v>27</v>
      </c>
      <c r="L30" s="1" t="s">
        <v>27</v>
      </c>
      <c r="M30" s="1">
        <v>6</v>
      </c>
      <c r="N30" s="1">
        <v>27777985</v>
      </c>
      <c r="O30" s="1">
        <v>27777985</v>
      </c>
      <c r="P30" s="1" t="s">
        <v>29</v>
      </c>
      <c r="Q30" s="1" t="s">
        <v>51</v>
      </c>
      <c r="U30" s="1">
        <v>704</v>
      </c>
      <c r="X30" s="1">
        <v>54</v>
      </c>
    </row>
    <row r="31" spans="1:24" x14ac:dyDescent="0.2">
      <c r="A31" s="1" t="s">
        <v>61</v>
      </c>
      <c r="B31" s="1" t="s">
        <v>1404</v>
      </c>
      <c r="C31" s="1" t="s">
        <v>54</v>
      </c>
      <c r="D31" s="1" t="s">
        <v>1283</v>
      </c>
      <c r="E31" s="1" t="s">
        <v>26</v>
      </c>
      <c r="F31" s="1" t="s">
        <v>34</v>
      </c>
      <c r="G31" s="1" t="s">
        <v>35</v>
      </c>
      <c r="I31" s="1">
        <v>1</v>
      </c>
      <c r="J31" s="1" t="s">
        <v>36</v>
      </c>
      <c r="K31" s="1" t="s">
        <v>27</v>
      </c>
      <c r="L31" s="1" t="s">
        <v>64</v>
      </c>
      <c r="M31" s="1">
        <v>6</v>
      </c>
      <c r="N31" s="1">
        <v>27777984</v>
      </c>
      <c r="O31" s="1">
        <v>27777984</v>
      </c>
      <c r="P31" s="1" t="s">
        <v>29</v>
      </c>
      <c r="Q31" s="1" t="s">
        <v>51</v>
      </c>
      <c r="T31" s="1">
        <v>4</v>
      </c>
      <c r="U31" s="1">
        <v>57</v>
      </c>
      <c r="W31" s="1">
        <v>91</v>
      </c>
      <c r="X31" s="1">
        <v>914</v>
      </c>
    </row>
    <row r="32" spans="1:24" x14ac:dyDescent="0.2">
      <c r="A32" s="1" t="s">
        <v>61</v>
      </c>
      <c r="B32" s="1" t="s">
        <v>1405</v>
      </c>
      <c r="C32" s="1" t="s">
        <v>54</v>
      </c>
      <c r="D32" s="1" t="s">
        <v>1406</v>
      </c>
      <c r="E32" s="1" t="s">
        <v>26</v>
      </c>
      <c r="F32" s="1" t="s">
        <v>34</v>
      </c>
      <c r="G32" s="1" t="s">
        <v>35</v>
      </c>
      <c r="J32" s="1" t="s">
        <v>36</v>
      </c>
      <c r="K32" s="1" t="s">
        <v>27</v>
      </c>
      <c r="L32" s="1" t="s">
        <v>64</v>
      </c>
      <c r="M32" s="1">
        <v>6</v>
      </c>
      <c r="N32" s="1">
        <v>27777987</v>
      </c>
      <c r="O32" s="1">
        <v>27777987</v>
      </c>
      <c r="P32" s="1" t="s">
        <v>51</v>
      </c>
      <c r="Q32" s="1" t="s">
        <v>28</v>
      </c>
      <c r="T32" s="1">
        <v>7</v>
      </c>
      <c r="U32" s="1">
        <v>45</v>
      </c>
      <c r="W32" s="1">
        <v>66</v>
      </c>
      <c r="X32" s="1">
        <v>866</v>
      </c>
    </row>
    <row r="33" spans="1:24" x14ac:dyDescent="0.2">
      <c r="A33" s="1" t="s">
        <v>52</v>
      </c>
      <c r="B33" s="1" t="s">
        <v>1407</v>
      </c>
      <c r="C33" s="1" t="s">
        <v>54</v>
      </c>
      <c r="D33" s="1" t="s">
        <v>304</v>
      </c>
      <c r="E33" s="1" t="s">
        <v>26</v>
      </c>
      <c r="F33" s="1" t="s">
        <v>34</v>
      </c>
      <c r="G33" s="1" t="s">
        <v>35</v>
      </c>
      <c r="J33" s="1" t="s">
        <v>56</v>
      </c>
      <c r="K33" s="1" t="s">
        <v>27</v>
      </c>
      <c r="L33" s="1" t="s">
        <v>57</v>
      </c>
      <c r="M33" s="1">
        <v>6</v>
      </c>
      <c r="N33" s="1">
        <v>27778004</v>
      </c>
      <c r="O33" s="1">
        <v>27778004</v>
      </c>
      <c r="P33" s="1" t="s">
        <v>29</v>
      </c>
      <c r="Q33" s="1" t="s">
        <v>38</v>
      </c>
      <c r="X33" s="1">
        <v>13</v>
      </c>
    </row>
    <row r="34" spans="1:24" x14ac:dyDescent="0.2">
      <c r="A34" s="1" t="s">
        <v>24</v>
      </c>
      <c r="B34" s="1" t="s">
        <v>1408</v>
      </c>
      <c r="C34" s="1" t="s">
        <v>151</v>
      </c>
      <c r="D34" s="1" t="s">
        <v>304</v>
      </c>
      <c r="E34" s="1" t="s">
        <v>26</v>
      </c>
      <c r="F34" s="1" t="s">
        <v>34</v>
      </c>
      <c r="G34" s="1" t="s">
        <v>35</v>
      </c>
      <c r="J34" s="1" t="s">
        <v>27</v>
      </c>
      <c r="K34" s="1" t="s">
        <v>27</v>
      </c>
      <c r="L34" s="1" t="s">
        <v>27</v>
      </c>
      <c r="M34" s="1">
        <v>6</v>
      </c>
      <c r="N34" s="1">
        <v>27778004</v>
      </c>
      <c r="O34" s="1">
        <v>27778004</v>
      </c>
      <c r="P34" s="1" t="s">
        <v>29</v>
      </c>
      <c r="Q34" s="1" t="s">
        <v>38</v>
      </c>
      <c r="U34" s="1">
        <v>977</v>
      </c>
      <c r="X34" s="1">
        <v>10</v>
      </c>
    </row>
    <row r="35" spans="1:24" x14ac:dyDescent="0.2">
      <c r="A35" s="1" t="s">
        <v>24</v>
      </c>
      <c r="B35" s="1" t="s">
        <v>1409</v>
      </c>
      <c r="C35" s="1" t="s">
        <v>211</v>
      </c>
      <c r="D35" s="1" t="s">
        <v>118</v>
      </c>
      <c r="E35" s="1" t="s">
        <v>26</v>
      </c>
      <c r="F35" s="1" t="s">
        <v>34</v>
      </c>
      <c r="G35" s="1" t="s">
        <v>35</v>
      </c>
      <c r="J35" s="1" t="s">
        <v>27</v>
      </c>
      <c r="K35" s="1" t="s">
        <v>27</v>
      </c>
      <c r="L35" s="1" t="s">
        <v>27</v>
      </c>
      <c r="M35" s="1">
        <v>6</v>
      </c>
      <c r="N35" s="1">
        <v>27778008</v>
      </c>
      <c r="O35" s="1">
        <v>27778008</v>
      </c>
      <c r="P35" s="1" t="s">
        <v>38</v>
      </c>
      <c r="Q35" s="1" t="s">
        <v>28</v>
      </c>
      <c r="U35" s="1">
        <v>1361</v>
      </c>
      <c r="X35" s="1">
        <v>21</v>
      </c>
    </row>
    <row r="36" spans="1:24" x14ac:dyDescent="0.2">
      <c r="A36" s="1" t="s">
        <v>24</v>
      </c>
      <c r="B36" s="1" t="s">
        <v>1410</v>
      </c>
      <c r="C36" s="1" t="s">
        <v>92</v>
      </c>
      <c r="D36" s="1" t="s">
        <v>326</v>
      </c>
      <c r="E36" s="1" t="s">
        <v>26</v>
      </c>
      <c r="F36" s="1" t="s">
        <v>34</v>
      </c>
      <c r="G36" s="1" t="s">
        <v>35</v>
      </c>
      <c r="J36" s="1" t="s">
        <v>27</v>
      </c>
      <c r="K36" s="1" t="s">
        <v>27</v>
      </c>
      <c r="L36" s="1" t="s">
        <v>27</v>
      </c>
      <c r="M36" s="1">
        <v>6</v>
      </c>
      <c r="N36" s="1">
        <v>27778012</v>
      </c>
      <c r="O36" s="1">
        <v>27778012</v>
      </c>
      <c r="P36" s="1" t="s">
        <v>29</v>
      </c>
      <c r="Q36" s="1" t="s">
        <v>51</v>
      </c>
      <c r="U36" s="1">
        <v>1506</v>
      </c>
      <c r="X36" s="1">
        <v>56</v>
      </c>
    </row>
    <row r="37" spans="1:24" x14ac:dyDescent="0.2">
      <c r="A37" s="1" t="s">
        <v>1325</v>
      </c>
      <c r="B37" s="1" t="s">
        <v>1411</v>
      </c>
      <c r="C37" s="1" t="s">
        <v>1326</v>
      </c>
      <c r="D37" s="1" t="s">
        <v>1412</v>
      </c>
      <c r="E37" s="1" t="s">
        <v>26</v>
      </c>
      <c r="F37" s="1" t="s">
        <v>34</v>
      </c>
      <c r="G37" s="1" t="s">
        <v>35</v>
      </c>
      <c r="J37" s="1" t="s">
        <v>27</v>
      </c>
      <c r="K37" s="1" t="s">
        <v>27</v>
      </c>
      <c r="L37" s="1" t="s">
        <v>1327</v>
      </c>
      <c r="M37" s="1">
        <v>6</v>
      </c>
      <c r="N37" s="1">
        <v>27778024</v>
      </c>
      <c r="O37" s="1">
        <v>27778024</v>
      </c>
      <c r="P37" s="1" t="s">
        <v>38</v>
      </c>
      <c r="Q37" s="1" t="s">
        <v>28</v>
      </c>
      <c r="X37" s="1">
        <v>509</v>
      </c>
    </row>
    <row r="38" spans="1:24" x14ac:dyDescent="0.2">
      <c r="A38" s="1" t="s">
        <v>24</v>
      </c>
      <c r="B38" s="1" t="s">
        <v>1413</v>
      </c>
      <c r="C38" s="1" t="s">
        <v>207</v>
      </c>
      <c r="D38" s="1" t="s">
        <v>1414</v>
      </c>
      <c r="E38" s="1" t="s">
        <v>26</v>
      </c>
      <c r="F38" s="1" t="s">
        <v>34</v>
      </c>
      <c r="G38" s="1" t="s">
        <v>35</v>
      </c>
      <c r="I38" s="1">
        <v>1</v>
      </c>
      <c r="J38" s="1" t="s">
        <v>27</v>
      </c>
      <c r="K38" s="1" t="s">
        <v>27</v>
      </c>
      <c r="L38" s="1" t="s">
        <v>27</v>
      </c>
      <c r="M38" s="1">
        <v>6</v>
      </c>
      <c r="N38" s="1">
        <v>27778027</v>
      </c>
      <c r="O38" s="1">
        <v>27778027</v>
      </c>
      <c r="P38" s="1" t="s">
        <v>38</v>
      </c>
      <c r="Q38" s="1" t="s">
        <v>29</v>
      </c>
      <c r="U38" s="1">
        <v>1060</v>
      </c>
      <c r="X38" s="1">
        <v>15</v>
      </c>
    </row>
    <row r="39" spans="1:24" x14ac:dyDescent="0.2">
      <c r="A39" s="1" t="s">
        <v>237</v>
      </c>
      <c r="B39" s="1" t="s">
        <v>1415</v>
      </c>
      <c r="C39" s="1" t="s">
        <v>113</v>
      </c>
      <c r="D39" s="1" t="s">
        <v>1414</v>
      </c>
      <c r="E39" s="1" t="s">
        <v>26</v>
      </c>
      <c r="F39" s="1" t="s">
        <v>34</v>
      </c>
      <c r="G39" s="1" t="s">
        <v>35</v>
      </c>
      <c r="I39" s="1">
        <v>1</v>
      </c>
      <c r="J39" s="1" t="s">
        <v>36</v>
      </c>
      <c r="K39" s="1" t="s">
        <v>27</v>
      </c>
      <c r="L39" s="1" t="s">
        <v>64</v>
      </c>
      <c r="M39" s="1">
        <v>6</v>
      </c>
      <c r="N39" s="1">
        <v>27778027</v>
      </c>
      <c r="O39" s="1">
        <v>27778027</v>
      </c>
      <c r="P39" s="1" t="s">
        <v>38</v>
      </c>
      <c r="Q39" s="1" t="s">
        <v>29</v>
      </c>
      <c r="T39" s="1">
        <v>15</v>
      </c>
      <c r="U39" s="1">
        <v>50</v>
      </c>
      <c r="X39" s="1">
        <v>121</v>
      </c>
    </row>
    <row r="40" spans="1:24" x14ac:dyDescent="0.2">
      <c r="A40" s="1" t="s">
        <v>149</v>
      </c>
      <c r="B40" s="1" t="s">
        <v>1416</v>
      </c>
      <c r="C40" s="1" t="s">
        <v>151</v>
      </c>
      <c r="D40" s="1" t="s">
        <v>1417</v>
      </c>
      <c r="E40" s="1" t="s">
        <v>26</v>
      </c>
      <c r="F40" s="1" t="s">
        <v>34</v>
      </c>
      <c r="G40" s="1" t="s">
        <v>35</v>
      </c>
      <c r="I40" s="1">
        <v>1</v>
      </c>
      <c r="J40" s="1" t="s">
        <v>36</v>
      </c>
      <c r="K40" s="1" t="s">
        <v>153</v>
      </c>
      <c r="L40" s="1" t="s">
        <v>64</v>
      </c>
      <c r="M40" s="1">
        <v>6</v>
      </c>
      <c r="N40" s="1">
        <v>27778040</v>
      </c>
      <c r="O40" s="1">
        <v>27778040</v>
      </c>
      <c r="P40" s="1" t="s">
        <v>38</v>
      </c>
      <c r="Q40" s="1" t="s">
        <v>29</v>
      </c>
      <c r="U40" s="1">
        <v>71</v>
      </c>
      <c r="X40" s="1">
        <v>292</v>
      </c>
    </row>
    <row r="41" spans="1:24" x14ac:dyDescent="0.2">
      <c r="A41" s="1" t="s">
        <v>149</v>
      </c>
      <c r="B41" s="1" t="s">
        <v>1418</v>
      </c>
      <c r="C41" s="1" t="s">
        <v>151</v>
      </c>
      <c r="D41" s="1" t="s">
        <v>1419</v>
      </c>
      <c r="E41" s="1" t="s">
        <v>26</v>
      </c>
      <c r="F41" s="1" t="s">
        <v>34</v>
      </c>
      <c r="G41" s="1" t="s">
        <v>35</v>
      </c>
      <c r="I41" s="1">
        <v>1</v>
      </c>
      <c r="J41" s="1" t="s">
        <v>36</v>
      </c>
      <c r="K41" s="1" t="s">
        <v>153</v>
      </c>
      <c r="L41" s="1" t="s">
        <v>64</v>
      </c>
      <c r="M41" s="1">
        <v>6</v>
      </c>
      <c r="N41" s="1">
        <v>27778038</v>
      </c>
      <c r="O41" s="1">
        <v>27778038</v>
      </c>
      <c r="P41" s="1" t="s">
        <v>51</v>
      </c>
      <c r="Q41" s="1" t="s">
        <v>29</v>
      </c>
      <c r="U41" s="1">
        <v>36</v>
      </c>
      <c r="X41" s="1">
        <v>65</v>
      </c>
    </row>
    <row r="42" spans="1:24" x14ac:dyDescent="0.2">
      <c r="A42" s="1" t="s">
        <v>24</v>
      </c>
      <c r="B42" s="1" t="s">
        <v>1420</v>
      </c>
      <c r="C42" s="1" t="s">
        <v>1421</v>
      </c>
      <c r="D42" s="1" t="s">
        <v>1422</v>
      </c>
      <c r="E42" s="1" t="s">
        <v>26</v>
      </c>
      <c r="F42" s="1" t="s">
        <v>34</v>
      </c>
      <c r="G42" s="1" t="s">
        <v>35</v>
      </c>
      <c r="J42" s="1" t="s">
        <v>27</v>
      </c>
      <c r="K42" s="1" t="s">
        <v>27</v>
      </c>
      <c r="L42" s="1" t="s">
        <v>27</v>
      </c>
      <c r="M42" s="1">
        <v>6</v>
      </c>
      <c r="N42" s="1">
        <v>27778042</v>
      </c>
      <c r="O42" s="1">
        <v>27778042</v>
      </c>
      <c r="P42" s="1" t="s">
        <v>29</v>
      </c>
      <c r="Q42" s="1" t="s">
        <v>28</v>
      </c>
      <c r="U42" s="1">
        <v>2375</v>
      </c>
      <c r="X42" s="1">
        <v>421</v>
      </c>
    </row>
    <row r="43" spans="1:24" x14ac:dyDescent="0.2">
      <c r="A43" s="1" t="s">
        <v>24</v>
      </c>
      <c r="B43" s="1" t="s">
        <v>1423</v>
      </c>
      <c r="C43" s="1" t="s">
        <v>59</v>
      </c>
      <c r="D43" s="1" t="s">
        <v>133</v>
      </c>
      <c r="E43" s="1" t="s">
        <v>26</v>
      </c>
      <c r="F43" s="1" t="s">
        <v>34</v>
      </c>
      <c r="G43" s="1" t="s">
        <v>35</v>
      </c>
      <c r="J43" s="1" t="s">
        <v>27</v>
      </c>
      <c r="K43" s="1" t="s">
        <v>27</v>
      </c>
      <c r="L43" s="1" t="s">
        <v>27</v>
      </c>
      <c r="M43" s="1">
        <v>6</v>
      </c>
      <c r="N43" s="1">
        <v>27778051</v>
      </c>
      <c r="O43" s="1">
        <v>27778051</v>
      </c>
      <c r="P43" s="1" t="s">
        <v>38</v>
      </c>
      <c r="Q43" s="1" t="s">
        <v>28</v>
      </c>
      <c r="U43" s="1">
        <v>1365</v>
      </c>
      <c r="X43" s="1">
        <v>28</v>
      </c>
    </row>
    <row r="44" spans="1:24" x14ac:dyDescent="0.2">
      <c r="A44" s="1" t="s">
        <v>24</v>
      </c>
      <c r="B44" s="1" t="s">
        <v>1424</v>
      </c>
      <c r="C44" s="1" t="s">
        <v>54</v>
      </c>
      <c r="D44" s="1" t="s">
        <v>716</v>
      </c>
      <c r="E44" s="1" t="s">
        <v>26</v>
      </c>
      <c r="F44" s="1" t="s">
        <v>34</v>
      </c>
      <c r="G44" s="1" t="s">
        <v>35</v>
      </c>
      <c r="J44" s="1" t="s">
        <v>27</v>
      </c>
      <c r="K44" s="1" t="s">
        <v>27</v>
      </c>
      <c r="L44" s="1" t="s">
        <v>27</v>
      </c>
      <c r="M44" s="1">
        <v>6</v>
      </c>
      <c r="N44" s="1">
        <v>27778080</v>
      </c>
      <c r="O44" s="1">
        <v>27778080</v>
      </c>
      <c r="P44" s="1" t="s">
        <v>38</v>
      </c>
      <c r="Q44" s="1" t="s">
        <v>51</v>
      </c>
      <c r="U44" s="1">
        <v>1512</v>
      </c>
      <c r="X44" s="1">
        <v>34</v>
      </c>
    </row>
    <row r="45" spans="1:24" x14ac:dyDescent="0.2">
      <c r="A45" s="1" t="s">
        <v>24</v>
      </c>
      <c r="B45" s="1" t="s">
        <v>1425</v>
      </c>
      <c r="C45" s="1" t="s">
        <v>92</v>
      </c>
      <c r="D45" s="1" t="s">
        <v>393</v>
      </c>
      <c r="E45" s="1" t="s">
        <v>26</v>
      </c>
      <c r="F45" s="1" t="s">
        <v>34</v>
      </c>
      <c r="G45" s="1" t="s">
        <v>35</v>
      </c>
      <c r="J45" s="1" t="s">
        <v>27</v>
      </c>
      <c r="K45" s="1" t="s">
        <v>27</v>
      </c>
      <c r="L45" s="1" t="s">
        <v>27</v>
      </c>
      <c r="M45" s="1">
        <v>6</v>
      </c>
      <c r="N45" s="1">
        <v>27778095</v>
      </c>
      <c r="O45" s="1">
        <v>27778095</v>
      </c>
      <c r="P45" s="1" t="s">
        <v>29</v>
      </c>
      <c r="Q45" s="1" t="s">
        <v>38</v>
      </c>
      <c r="U45" s="1">
        <v>1979</v>
      </c>
      <c r="X45" s="1">
        <v>7</v>
      </c>
    </row>
    <row r="46" spans="1:24" x14ac:dyDescent="0.2">
      <c r="A46" s="1" t="s">
        <v>760</v>
      </c>
      <c r="B46" s="1" t="s">
        <v>1426</v>
      </c>
      <c r="C46" s="1" t="s">
        <v>825</v>
      </c>
      <c r="D46" s="1" t="s">
        <v>408</v>
      </c>
      <c r="E46" s="1" t="s">
        <v>26</v>
      </c>
      <c r="F46" s="1" t="s">
        <v>34</v>
      </c>
      <c r="G46" s="1" t="s">
        <v>35</v>
      </c>
      <c r="I46" s="1">
        <v>1</v>
      </c>
      <c r="J46" s="1" t="s">
        <v>36</v>
      </c>
      <c r="K46" s="1" t="s">
        <v>49</v>
      </c>
      <c r="L46" s="1" t="s">
        <v>27</v>
      </c>
      <c r="M46" s="1">
        <v>6</v>
      </c>
      <c r="N46" s="1">
        <v>27778101</v>
      </c>
      <c r="O46" s="1">
        <v>27778101</v>
      </c>
      <c r="P46" s="1" t="s">
        <v>38</v>
      </c>
      <c r="Q46" s="1" t="s">
        <v>28</v>
      </c>
      <c r="X46" s="1">
        <v>124</v>
      </c>
    </row>
    <row r="47" spans="1:24" x14ac:dyDescent="0.2">
      <c r="A47" s="1" t="s">
        <v>125</v>
      </c>
      <c r="B47" s="1" t="s">
        <v>1427</v>
      </c>
      <c r="C47" s="1" t="s">
        <v>825</v>
      </c>
      <c r="D47" s="1" t="s">
        <v>408</v>
      </c>
      <c r="E47" s="1" t="s">
        <v>26</v>
      </c>
      <c r="F47" s="1" t="s">
        <v>34</v>
      </c>
      <c r="G47" s="1" t="s">
        <v>35</v>
      </c>
      <c r="I47" s="1">
        <v>1</v>
      </c>
      <c r="J47" s="1" t="s">
        <v>129</v>
      </c>
      <c r="K47" s="1" t="s">
        <v>27</v>
      </c>
      <c r="L47" s="1" t="s">
        <v>27</v>
      </c>
      <c r="M47" s="1">
        <v>6</v>
      </c>
      <c r="N47" s="1">
        <v>27778101</v>
      </c>
      <c r="O47" s="1">
        <v>27778101</v>
      </c>
      <c r="P47" s="1" t="s">
        <v>38</v>
      </c>
      <c r="Q47" s="1" t="s">
        <v>28</v>
      </c>
      <c r="X47" s="1">
        <v>134</v>
      </c>
    </row>
    <row r="48" spans="1:24" x14ac:dyDescent="0.2">
      <c r="A48" s="1" t="s">
        <v>61</v>
      </c>
      <c r="B48" s="1" t="s">
        <v>1428</v>
      </c>
      <c r="C48" s="1" t="s">
        <v>59</v>
      </c>
      <c r="D48" s="1" t="s">
        <v>1429</v>
      </c>
      <c r="E48" s="1" t="s">
        <v>26</v>
      </c>
      <c r="F48" s="1" t="s">
        <v>34</v>
      </c>
      <c r="G48" s="1" t="s">
        <v>35</v>
      </c>
      <c r="I48" s="1">
        <v>1</v>
      </c>
      <c r="J48" s="1" t="s">
        <v>36</v>
      </c>
      <c r="K48" s="1" t="s">
        <v>27</v>
      </c>
      <c r="L48" s="1" t="s">
        <v>64</v>
      </c>
      <c r="M48" s="1">
        <v>6</v>
      </c>
      <c r="N48" s="1">
        <v>27778110</v>
      </c>
      <c r="O48" s="1">
        <v>27778110</v>
      </c>
      <c r="P48" s="1" t="s">
        <v>51</v>
      </c>
      <c r="Q48" s="1" t="s">
        <v>28</v>
      </c>
      <c r="T48" s="1">
        <v>38</v>
      </c>
      <c r="U48" s="1">
        <v>34</v>
      </c>
      <c r="W48" s="1">
        <v>61</v>
      </c>
      <c r="X48" s="1">
        <v>261</v>
      </c>
    </row>
    <row r="49" spans="1:24" x14ac:dyDescent="0.2">
      <c r="A49" s="1" t="s">
        <v>61</v>
      </c>
      <c r="B49" s="1" t="s">
        <v>1430</v>
      </c>
      <c r="C49" s="1" t="s">
        <v>59</v>
      </c>
      <c r="D49" s="1" t="s">
        <v>726</v>
      </c>
      <c r="E49" s="1" t="s">
        <v>26</v>
      </c>
      <c r="F49" s="1" t="s">
        <v>34</v>
      </c>
      <c r="G49" s="1" t="s">
        <v>35</v>
      </c>
      <c r="J49" s="1" t="s">
        <v>36</v>
      </c>
      <c r="K49" s="1" t="s">
        <v>27</v>
      </c>
      <c r="L49" s="1" t="s">
        <v>64</v>
      </c>
      <c r="M49" s="1">
        <v>6</v>
      </c>
      <c r="N49" s="1">
        <v>27778119</v>
      </c>
      <c r="O49" s="1">
        <v>27778119</v>
      </c>
      <c r="P49" s="1" t="s">
        <v>29</v>
      </c>
      <c r="Q49" s="1" t="s">
        <v>51</v>
      </c>
      <c r="T49" s="1">
        <v>12</v>
      </c>
      <c r="U49" s="1">
        <v>53</v>
      </c>
      <c r="W49" s="1">
        <v>64</v>
      </c>
      <c r="X49" s="1">
        <v>408</v>
      </c>
    </row>
    <row r="50" spans="1:24" x14ac:dyDescent="0.2">
      <c r="A50" s="1" t="s">
        <v>24</v>
      </c>
      <c r="B50" s="1" t="s">
        <v>1431</v>
      </c>
      <c r="C50" s="1" t="s">
        <v>151</v>
      </c>
      <c r="D50" s="1" t="s">
        <v>451</v>
      </c>
      <c r="E50" s="1" t="s">
        <v>26</v>
      </c>
      <c r="F50" s="1" t="s">
        <v>34</v>
      </c>
      <c r="G50" s="1" t="s">
        <v>35</v>
      </c>
      <c r="J50" s="1" t="s">
        <v>27</v>
      </c>
      <c r="K50" s="1" t="s">
        <v>27</v>
      </c>
      <c r="L50" s="1" t="s">
        <v>27</v>
      </c>
      <c r="M50" s="1">
        <v>6</v>
      </c>
      <c r="N50" s="1">
        <v>27778134</v>
      </c>
      <c r="O50" s="1">
        <v>27778134</v>
      </c>
      <c r="P50" s="1" t="s">
        <v>29</v>
      </c>
      <c r="Q50" s="1" t="s">
        <v>51</v>
      </c>
      <c r="U50" s="1">
        <v>123</v>
      </c>
      <c r="X50" s="1">
        <v>6</v>
      </c>
    </row>
    <row r="51" spans="1:24" x14ac:dyDescent="0.2">
      <c r="A51" s="1" t="s">
        <v>453</v>
      </c>
      <c r="B51" s="1" t="s">
        <v>1187</v>
      </c>
      <c r="C51" s="1" t="s">
        <v>25</v>
      </c>
      <c r="D51" s="1" t="s">
        <v>463</v>
      </c>
      <c r="E51" s="1" t="s">
        <v>26</v>
      </c>
      <c r="F51" s="1" t="s">
        <v>34</v>
      </c>
      <c r="G51" s="1" t="s">
        <v>35</v>
      </c>
      <c r="I51" s="1">
        <v>1</v>
      </c>
      <c r="J51" s="1" t="s">
        <v>27</v>
      </c>
      <c r="K51" s="1" t="s">
        <v>27</v>
      </c>
      <c r="L51" s="1" t="s">
        <v>27</v>
      </c>
      <c r="M51" s="1">
        <v>6</v>
      </c>
      <c r="N51" s="1">
        <v>27778143</v>
      </c>
      <c r="O51" s="1">
        <v>27778143</v>
      </c>
      <c r="P51" s="1" t="s">
        <v>29</v>
      </c>
      <c r="Q51" s="1" t="s">
        <v>51</v>
      </c>
      <c r="U51" s="1">
        <v>387</v>
      </c>
      <c r="X51" s="1">
        <v>232</v>
      </c>
    </row>
    <row r="52" spans="1:24" x14ac:dyDescent="0.2">
      <c r="A52" s="1" t="s">
        <v>176</v>
      </c>
      <c r="B52" s="1" t="s">
        <v>1432</v>
      </c>
      <c r="C52" s="1" t="s">
        <v>178</v>
      </c>
      <c r="D52" s="1" t="s">
        <v>463</v>
      </c>
      <c r="E52" s="1" t="s">
        <v>26</v>
      </c>
      <c r="F52" s="1" t="s">
        <v>34</v>
      </c>
      <c r="G52" s="1" t="s">
        <v>35</v>
      </c>
      <c r="I52" s="1">
        <v>1</v>
      </c>
      <c r="J52" s="1" t="s">
        <v>36</v>
      </c>
      <c r="K52" s="1" t="s">
        <v>43</v>
      </c>
      <c r="L52" s="1" t="s">
        <v>44</v>
      </c>
      <c r="M52" s="1">
        <v>6</v>
      </c>
      <c r="N52" s="1">
        <v>27778143</v>
      </c>
      <c r="O52" s="1">
        <v>27778143</v>
      </c>
      <c r="P52" s="1" t="s">
        <v>29</v>
      </c>
      <c r="Q52" s="1" t="s">
        <v>51</v>
      </c>
      <c r="T52" s="1">
        <v>11</v>
      </c>
      <c r="U52" s="1">
        <v>54</v>
      </c>
      <c r="V52" s="1">
        <v>1</v>
      </c>
      <c r="W52" s="1">
        <v>100</v>
      </c>
      <c r="X52" s="1">
        <v>75</v>
      </c>
    </row>
    <row r="53" spans="1:24" x14ac:dyDescent="0.2">
      <c r="A53" s="1" t="s">
        <v>30</v>
      </c>
      <c r="B53" s="1" t="s">
        <v>1433</v>
      </c>
      <c r="C53" s="1" t="s">
        <v>32</v>
      </c>
      <c r="D53" s="1" t="s">
        <v>463</v>
      </c>
      <c r="E53" s="1" t="s">
        <v>26</v>
      </c>
      <c r="F53" s="1" t="s">
        <v>34</v>
      </c>
      <c r="G53" s="1" t="s">
        <v>35</v>
      </c>
      <c r="I53" s="1">
        <v>1</v>
      </c>
      <c r="J53" s="1" t="s">
        <v>36</v>
      </c>
      <c r="K53" s="1" t="s">
        <v>27</v>
      </c>
      <c r="L53" s="1" t="s">
        <v>37</v>
      </c>
      <c r="M53" s="1">
        <v>6</v>
      </c>
      <c r="N53" s="1">
        <v>27778143</v>
      </c>
      <c r="O53" s="1">
        <v>27778143</v>
      </c>
      <c r="P53" s="1" t="s">
        <v>29</v>
      </c>
      <c r="Q53" s="1" t="s">
        <v>51</v>
      </c>
      <c r="T53" s="1">
        <v>38</v>
      </c>
      <c r="U53" s="1">
        <v>109</v>
      </c>
      <c r="W53" s="1">
        <v>99</v>
      </c>
      <c r="X53" s="1">
        <v>367</v>
      </c>
    </row>
    <row r="54" spans="1:24" x14ac:dyDescent="0.2">
      <c r="A54" s="1" t="s">
        <v>149</v>
      </c>
      <c r="B54" s="1" t="s">
        <v>1434</v>
      </c>
      <c r="C54" s="1" t="s">
        <v>151</v>
      </c>
      <c r="D54" s="1" t="s">
        <v>463</v>
      </c>
      <c r="E54" s="1" t="s">
        <v>26</v>
      </c>
      <c r="F54" s="1" t="s">
        <v>34</v>
      </c>
      <c r="G54" s="1" t="s">
        <v>35</v>
      </c>
      <c r="I54" s="1">
        <v>1</v>
      </c>
      <c r="J54" s="1" t="s">
        <v>36</v>
      </c>
      <c r="K54" s="1" t="s">
        <v>153</v>
      </c>
      <c r="L54" s="1" t="s">
        <v>64</v>
      </c>
      <c r="M54" s="1">
        <v>6</v>
      </c>
      <c r="N54" s="1">
        <v>27778143</v>
      </c>
      <c r="O54" s="1">
        <v>27778143</v>
      </c>
      <c r="P54" s="1" t="s">
        <v>29</v>
      </c>
      <c r="Q54" s="1" t="s">
        <v>51</v>
      </c>
      <c r="U54" s="1">
        <v>23</v>
      </c>
      <c r="X54" s="1">
        <v>857</v>
      </c>
    </row>
    <row r="55" spans="1:24" x14ac:dyDescent="0.2">
      <c r="A55" s="1" t="s">
        <v>65</v>
      </c>
      <c r="B55" s="1" t="s">
        <v>1100</v>
      </c>
      <c r="C55" s="1" t="s">
        <v>67</v>
      </c>
      <c r="D55" s="1" t="s">
        <v>463</v>
      </c>
      <c r="E55" s="1" t="s">
        <v>26</v>
      </c>
      <c r="F55" s="1" t="s">
        <v>34</v>
      </c>
      <c r="G55" s="1" t="s">
        <v>35</v>
      </c>
      <c r="I55" s="1">
        <v>1</v>
      </c>
      <c r="J55" s="1" t="s">
        <v>36</v>
      </c>
      <c r="K55" s="1" t="s">
        <v>43</v>
      </c>
      <c r="L55" s="1" t="s">
        <v>44</v>
      </c>
      <c r="M55" s="1">
        <v>6</v>
      </c>
      <c r="N55" s="1">
        <v>27778143</v>
      </c>
      <c r="O55" s="1">
        <v>27778143</v>
      </c>
      <c r="P55" s="1" t="s">
        <v>29</v>
      </c>
      <c r="Q55" s="1" t="s">
        <v>51</v>
      </c>
      <c r="U55" s="1">
        <v>62</v>
      </c>
      <c r="W55" s="1">
        <v>89</v>
      </c>
      <c r="X55" s="1">
        <v>1280</v>
      </c>
    </row>
    <row r="56" spans="1:24" x14ac:dyDescent="0.2">
      <c r="A56" s="1" t="s">
        <v>24</v>
      </c>
      <c r="B56" s="1" t="s">
        <v>1435</v>
      </c>
      <c r="C56" s="1" t="s">
        <v>110</v>
      </c>
      <c r="D56" s="1" t="s">
        <v>1436</v>
      </c>
      <c r="E56" s="1" t="s">
        <v>26</v>
      </c>
      <c r="F56" s="1" t="s">
        <v>34</v>
      </c>
      <c r="G56" s="1" t="s">
        <v>35</v>
      </c>
      <c r="J56" s="1" t="s">
        <v>27</v>
      </c>
      <c r="K56" s="1" t="s">
        <v>27</v>
      </c>
      <c r="L56" s="1" t="s">
        <v>27</v>
      </c>
      <c r="M56" s="1">
        <v>6</v>
      </c>
      <c r="N56" s="1">
        <v>27778162</v>
      </c>
      <c r="O56" s="1">
        <v>27778162</v>
      </c>
      <c r="P56" s="1" t="s">
        <v>28</v>
      </c>
      <c r="Q56" s="1" t="s">
        <v>38</v>
      </c>
      <c r="U56" s="1">
        <v>909</v>
      </c>
      <c r="X56" s="1">
        <v>10</v>
      </c>
    </row>
    <row r="57" spans="1:24" x14ac:dyDescent="0.2">
      <c r="A57" s="1" t="s">
        <v>24</v>
      </c>
      <c r="B57" s="1" t="s">
        <v>1437</v>
      </c>
      <c r="C57" s="1" t="s">
        <v>983</v>
      </c>
      <c r="D57" s="1" t="s">
        <v>1438</v>
      </c>
      <c r="E57" s="1" t="s">
        <v>26</v>
      </c>
      <c r="F57" s="1" t="s">
        <v>34</v>
      </c>
      <c r="G57" s="1" t="s">
        <v>35</v>
      </c>
      <c r="J57" s="1" t="s">
        <v>27</v>
      </c>
      <c r="K57" s="1" t="s">
        <v>27</v>
      </c>
      <c r="L57" s="1" t="s">
        <v>27</v>
      </c>
      <c r="M57" s="1">
        <v>6</v>
      </c>
      <c r="N57" s="1">
        <v>27778169</v>
      </c>
      <c r="O57" s="1">
        <v>27778169</v>
      </c>
      <c r="P57" s="1" t="s">
        <v>29</v>
      </c>
      <c r="Q57" s="1" t="s">
        <v>38</v>
      </c>
      <c r="U57" s="1">
        <v>2322</v>
      </c>
      <c r="X57" s="1">
        <v>7</v>
      </c>
    </row>
    <row r="58" spans="1:24" x14ac:dyDescent="0.2">
      <c r="A58" s="1" t="s">
        <v>52</v>
      </c>
      <c r="B58" s="1" t="s">
        <v>1328</v>
      </c>
      <c r="C58" s="1" t="s">
        <v>54</v>
      </c>
      <c r="D58" s="1" t="s">
        <v>1439</v>
      </c>
      <c r="E58" s="1" t="s">
        <v>26</v>
      </c>
      <c r="F58" s="1" t="s">
        <v>34</v>
      </c>
      <c r="G58" s="1" t="s">
        <v>35</v>
      </c>
      <c r="J58" s="1" t="s">
        <v>56</v>
      </c>
      <c r="K58" s="1" t="s">
        <v>27</v>
      </c>
      <c r="L58" s="1" t="s">
        <v>57</v>
      </c>
      <c r="M58" s="1">
        <v>6</v>
      </c>
      <c r="N58" s="1">
        <v>27778179</v>
      </c>
      <c r="O58" s="1">
        <v>27778179</v>
      </c>
      <c r="P58" s="1" t="s">
        <v>38</v>
      </c>
      <c r="Q58" s="1" t="s">
        <v>29</v>
      </c>
      <c r="X58" s="1">
        <v>37</v>
      </c>
    </row>
    <row r="59" spans="1:24" x14ac:dyDescent="0.2">
      <c r="A59" s="1" t="s">
        <v>183</v>
      </c>
      <c r="B59" s="1" t="s">
        <v>1331</v>
      </c>
      <c r="C59" s="1" t="s">
        <v>54</v>
      </c>
      <c r="D59" s="1" t="s">
        <v>1439</v>
      </c>
      <c r="E59" s="1" t="s">
        <v>26</v>
      </c>
      <c r="F59" s="1" t="s">
        <v>34</v>
      </c>
      <c r="G59" s="1" t="s">
        <v>35</v>
      </c>
      <c r="J59" s="1" t="s">
        <v>56</v>
      </c>
      <c r="K59" s="1" t="s">
        <v>49</v>
      </c>
      <c r="L59" s="1" t="s">
        <v>57</v>
      </c>
      <c r="M59" s="1">
        <v>6</v>
      </c>
      <c r="N59" s="1">
        <v>27778179</v>
      </c>
      <c r="O59" s="1">
        <v>27778179</v>
      </c>
      <c r="P59" s="1" t="s">
        <v>38</v>
      </c>
      <c r="Q59" s="1" t="s">
        <v>29</v>
      </c>
      <c r="T59" s="1">
        <v>577</v>
      </c>
      <c r="U59" s="1">
        <v>1885</v>
      </c>
      <c r="W59" s="1">
        <v>1768</v>
      </c>
      <c r="X59" s="1">
        <v>37</v>
      </c>
    </row>
    <row r="60" spans="1:24" x14ac:dyDescent="0.2">
      <c r="A60" s="1" t="s">
        <v>146</v>
      </c>
      <c r="B60" s="1" t="s">
        <v>1440</v>
      </c>
      <c r="C60" s="1" t="s">
        <v>25</v>
      </c>
      <c r="D60" s="1" t="s">
        <v>1441</v>
      </c>
      <c r="E60" s="1" t="s">
        <v>26</v>
      </c>
      <c r="F60" s="1" t="s">
        <v>34</v>
      </c>
      <c r="G60" s="1" t="s">
        <v>35</v>
      </c>
      <c r="J60" s="1" t="s">
        <v>56</v>
      </c>
      <c r="K60" s="1" t="s">
        <v>27</v>
      </c>
      <c r="L60" s="1" t="s">
        <v>57</v>
      </c>
      <c r="M60" s="1">
        <v>6</v>
      </c>
      <c r="N60" s="1">
        <v>27778200</v>
      </c>
      <c r="O60" s="1">
        <v>27778200</v>
      </c>
      <c r="P60" s="1" t="s">
        <v>38</v>
      </c>
      <c r="Q60" s="1" t="s">
        <v>28</v>
      </c>
      <c r="X60" s="1">
        <v>3</v>
      </c>
    </row>
    <row r="61" spans="1:24" x14ac:dyDescent="0.2">
      <c r="A61" s="1" t="s">
        <v>149</v>
      </c>
      <c r="B61" s="1" t="s">
        <v>1442</v>
      </c>
      <c r="C61" s="1" t="s">
        <v>151</v>
      </c>
      <c r="D61" s="1" t="s">
        <v>1443</v>
      </c>
      <c r="E61" s="1" t="s">
        <v>26</v>
      </c>
      <c r="F61" s="1" t="s">
        <v>34</v>
      </c>
      <c r="G61" s="1" t="s">
        <v>35</v>
      </c>
      <c r="J61" s="1" t="s">
        <v>36</v>
      </c>
      <c r="K61" s="1" t="s">
        <v>153</v>
      </c>
      <c r="L61" s="1" t="s">
        <v>64</v>
      </c>
      <c r="M61" s="1">
        <v>6</v>
      </c>
      <c r="N61" s="1">
        <v>27778216</v>
      </c>
      <c r="O61" s="1">
        <v>27778216</v>
      </c>
      <c r="P61" s="1" t="s">
        <v>38</v>
      </c>
      <c r="Q61" s="1" t="s">
        <v>51</v>
      </c>
      <c r="U61" s="1">
        <v>51</v>
      </c>
      <c r="X61" s="1">
        <v>412</v>
      </c>
    </row>
    <row r="62" spans="1:24" x14ac:dyDescent="0.2">
      <c r="A62" s="1" t="s">
        <v>61</v>
      </c>
      <c r="B62" s="1" t="s">
        <v>1444</v>
      </c>
      <c r="C62" s="1" t="s">
        <v>54</v>
      </c>
      <c r="D62" s="1" t="s">
        <v>1349</v>
      </c>
      <c r="E62" s="1" t="s">
        <v>26</v>
      </c>
      <c r="F62" s="1" t="s">
        <v>34</v>
      </c>
      <c r="G62" s="1" t="s">
        <v>35</v>
      </c>
      <c r="I62" s="1">
        <v>3</v>
      </c>
      <c r="J62" s="1" t="s">
        <v>36</v>
      </c>
      <c r="K62" s="1" t="s">
        <v>27</v>
      </c>
      <c r="L62" s="1" t="s">
        <v>64</v>
      </c>
      <c r="M62" s="1">
        <v>6</v>
      </c>
      <c r="N62" s="1">
        <v>27778233</v>
      </c>
      <c r="O62" s="1">
        <v>27778233</v>
      </c>
      <c r="P62" s="1" t="s">
        <v>29</v>
      </c>
      <c r="Q62" s="1" t="s">
        <v>38</v>
      </c>
      <c r="T62" s="1">
        <v>13</v>
      </c>
      <c r="U62" s="1">
        <v>19</v>
      </c>
      <c r="W62" s="1">
        <v>22</v>
      </c>
      <c r="X62" s="1">
        <v>185</v>
      </c>
    </row>
    <row r="63" spans="1:24" x14ac:dyDescent="0.2">
      <c r="A63" s="1" t="s">
        <v>294</v>
      </c>
      <c r="B63" s="1" t="s">
        <v>1445</v>
      </c>
      <c r="C63" s="1" t="s">
        <v>54</v>
      </c>
      <c r="D63" s="1" t="s">
        <v>1349</v>
      </c>
      <c r="E63" s="1" t="s">
        <v>26</v>
      </c>
      <c r="F63" s="1" t="s">
        <v>34</v>
      </c>
      <c r="G63" s="1" t="s">
        <v>35</v>
      </c>
      <c r="I63" s="1">
        <v>3</v>
      </c>
      <c r="J63" s="1" t="s">
        <v>49</v>
      </c>
      <c r="K63" s="1" t="s">
        <v>27</v>
      </c>
      <c r="L63" s="1" t="s">
        <v>64</v>
      </c>
      <c r="M63" s="1">
        <v>6</v>
      </c>
      <c r="N63" s="1">
        <v>27778233</v>
      </c>
      <c r="O63" s="1">
        <v>27778233</v>
      </c>
      <c r="P63" s="1" t="s">
        <v>29</v>
      </c>
      <c r="Q63" s="1" t="s">
        <v>38</v>
      </c>
      <c r="X63" s="1">
        <v>188</v>
      </c>
    </row>
    <row r="64" spans="1:24" x14ac:dyDescent="0.2">
      <c r="A64" s="1" t="s">
        <v>24</v>
      </c>
      <c r="B64" s="1" t="s">
        <v>1446</v>
      </c>
      <c r="C64" s="1" t="s">
        <v>151</v>
      </c>
      <c r="D64" s="1" t="s">
        <v>191</v>
      </c>
      <c r="E64" s="1" t="s">
        <v>26</v>
      </c>
      <c r="F64" s="1" t="s">
        <v>34</v>
      </c>
      <c r="G64" s="1" t="s">
        <v>35</v>
      </c>
      <c r="J64" s="1" t="s">
        <v>27</v>
      </c>
      <c r="K64" s="1" t="s">
        <v>27</v>
      </c>
      <c r="L64" s="1" t="s">
        <v>27</v>
      </c>
      <c r="M64" s="1">
        <v>6</v>
      </c>
      <c r="N64" s="1">
        <v>27778251</v>
      </c>
      <c r="O64" s="1">
        <v>27778251</v>
      </c>
      <c r="P64" s="1" t="s">
        <v>29</v>
      </c>
      <c r="Q64" s="1" t="s">
        <v>51</v>
      </c>
      <c r="U64" s="1">
        <v>1557</v>
      </c>
      <c r="X64" s="1">
        <v>43</v>
      </c>
    </row>
    <row r="65" spans="1:26" x14ac:dyDescent="0.2">
      <c r="A65" s="1" t="s">
        <v>61</v>
      </c>
      <c r="B65" s="1" t="s">
        <v>1447</v>
      </c>
      <c r="C65" s="1" t="s">
        <v>54</v>
      </c>
      <c r="D65" s="1" t="s">
        <v>1448</v>
      </c>
      <c r="E65" s="1" t="s">
        <v>26</v>
      </c>
      <c r="F65" s="1" t="s">
        <v>34</v>
      </c>
      <c r="G65" s="1" t="s">
        <v>35</v>
      </c>
      <c r="I65" s="1">
        <v>1</v>
      </c>
      <c r="J65" s="1" t="s">
        <v>36</v>
      </c>
      <c r="K65" s="1" t="s">
        <v>27</v>
      </c>
      <c r="L65" s="1" t="s">
        <v>64</v>
      </c>
      <c r="M65" s="1">
        <v>6</v>
      </c>
      <c r="N65" s="1">
        <v>27778257</v>
      </c>
      <c r="O65" s="1">
        <v>27778257</v>
      </c>
      <c r="P65" s="1" t="s">
        <v>29</v>
      </c>
      <c r="Q65" s="1" t="s">
        <v>28</v>
      </c>
      <c r="T65" s="1">
        <v>12</v>
      </c>
      <c r="U65" s="1">
        <v>23</v>
      </c>
      <c r="W65" s="1">
        <v>36</v>
      </c>
      <c r="X65" s="1">
        <v>423</v>
      </c>
    </row>
    <row r="66" spans="1:26" x14ac:dyDescent="0.2">
      <c r="A66" s="1" t="s">
        <v>2460</v>
      </c>
      <c r="B66" s="1" t="s">
        <v>2624</v>
      </c>
      <c r="C66" s="1" t="s">
        <v>156</v>
      </c>
      <c r="D66" s="1" t="s">
        <v>2625</v>
      </c>
      <c r="E66" s="1" t="s">
        <v>26</v>
      </c>
      <c r="F66" s="1" t="s">
        <v>34</v>
      </c>
      <c r="G66" s="1" t="s">
        <v>35</v>
      </c>
      <c r="H66" s="1" t="s">
        <v>2437</v>
      </c>
      <c r="J66" s="1" t="s">
        <v>94</v>
      </c>
      <c r="K66" s="1" t="s">
        <v>94</v>
      </c>
      <c r="L66" s="1" t="s">
        <v>94</v>
      </c>
      <c r="M66" s="1">
        <v>6</v>
      </c>
      <c r="N66" s="1">
        <v>27777891</v>
      </c>
      <c r="O66" s="1">
        <v>27777891</v>
      </c>
      <c r="P66" s="1" t="s">
        <v>29</v>
      </c>
      <c r="Q66" s="1" t="s">
        <v>28</v>
      </c>
      <c r="R66" s="1">
        <v>0.41</v>
      </c>
      <c r="T66" s="1">
        <v>39</v>
      </c>
      <c r="U66" s="1">
        <v>57</v>
      </c>
      <c r="W66" s="1">
        <v>68</v>
      </c>
      <c r="X66" s="1">
        <v>862</v>
      </c>
      <c r="Y66" s="2">
        <v>43466</v>
      </c>
      <c r="Z66" s="1" t="s">
        <v>2626</v>
      </c>
    </row>
    <row r="67" spans="1:26" x14ac:dyDescent="0.2">
      <c r="A67" s="1" t="s">
        <v>2434</v>
      </c>
      <c r="B67" s="1" t="s">
        <v>2627</v>
      </c>
      <c r="C67" s="1" t="s">
        <v>71</v>
      </c>
      <c r="D67" s="1" t="s">
        <v>2628</v>
      </c>
      <c r="E67" s="1" t="s">
        <v>26</v>
      </c>
      <c r="F67" s="1" t="s">
        <v>34</v>
      </c>
      <c r="G67" s="1" t="s">
        <v>35</v>
      </c>
      <c r="H67" s="1" t="s">
        <v>2450</v>
      </c>
      <c r="I67" s="1">
        <v>2</v>
      </c>
      <c r="J67" s="1" t="s">
        <v>94</v>
      </c>
      <c r="K67" s="1" t="s">
        <v>94</v>
      </c>
      <c r="L67" s="1" t="s">
        <v>94</v>
      </c>
      <c r="M67" s="1">
        <v>6</v>
      </c>
      <c r="N67" s="1">
        <v>27777943</v>
      </c>
      <c r="O67" s="1">
        <v>27777943</v>
      </c>
      <c r="P67" s="1" t="s">
        <v>38</v>
      </c>
      <c r="Q67" s="1" t="s">
        <v>51</v>
      </c>
      <c r="R67" s="1">
        <v>0.11</v>
      </c>
      <c r="T67" s="1">
        <v>3</v>
      </c>
      <c r="U67" s="1">
        <v>25</v>
      </c>
      <c r="W67" s="1">
        <v>37</v>
      </c>
      <c r="X67" s="1">
        <v>615</v>
      </c>
      <c r="Y67" s="2">
        <v>43466</v>
      </c>
      <c r="Z67" s="1" t="s">
        <v>2629</v>
      </c>
    </row>
    <row r="68" spans="1:26" x14ac:dyDescent="0.2">
      <c r="A68" s="1" t="s">
        <v>2460</v>
      </c>
      <c r="B68" s="1" t="s">
        <v>2630</v>
      </c>
      <c r="C68" s="1" t="s">
        <v>156</v>
      </c>
      <c r="D68" s="1" t="s">
        <v>1491</v>
      </c>
      <c r="E68" s="1" t="s">
        <v>239</v>
      </c>
      <c r="F68" s="1" t="s">
        <v>34</v>
      </c>
      <c r="G68" s="1" t="s">
        <v>35</v>
      </c>
      <c r="H68" s="1" t="s">
        <v>2437</v>
      </c>
      <c r="I68" s="1">
        <v>3</v>
      </c>
      <c r="J68" s="1" t="s">
        <v>94</v>
      </c>
      <c r="K68" s="1" t="s">
        <v>94</v>
      </c>
      <c r="L68" s="1" t="s">
        <v>94</v>
      </c>
      <c r="M68" s="1">
        <v>6</v>
      </c>
      <c r="N68" s="1">
        <v>27777962</v>
      </c>
      <c r="O68" s="1">
        <v>27777962</v>
      </c>
      <c r="P68" s="1" t="s">
        <v>29</v>
      </c>
      <c r="Q68" s="1" t="s">
        <v>28</v>
      </c>
      <c r="R68" s="1">
        <v>0.24</v>
      </c>
      <c r="T68" s="1">
        <v>16</v>
      </c>
      <c r="U68" s="1">
        <v>51</v>
      </c>
      <c r="W68" s="1">
        <v>27</v>
      </c>
      <c r="X68" s="1">
        <v>5736</v>
      </c>
      <c r="Y68" s="2">
        <v>43466</v>
      </c>
      <c r="Z68" s="1" t="s">
        <v>2631</v>
      </c>
    </row>
    <row r="69" spans="1:26" x14ac:dyDescent="0.2">
      <c r="A69" s="1" t="s">
        <v>2481</v>
      </c>
      <c r="B69" s="1" t="s">
        <v>2632</v>
      </c>
      <c r="C69" s="1" t="s">
        <v>825</v>
      </c>
      <c r="D69" s="1" t="s">
        <v>1637</v>
      </c>
      <c r="E69" s="1" t="s">
        <v>26</v>
      </c>
      <c r="F69" s="1" t="s">
        <v>34</v>
      </c>
      <c r="G69" s="1" t="s">
        <v>35</v>
      </c>
      <c r="I69" s="1">
        <v>2</v>
      </c>
      <c r="J69" s="1" t="s">
        <v>27</v>
      </c>
      <c r="K69" s="1" t="s">
        <v>27</v>
      </c>
      <c r="L69" s="1" t="s">
        <v>64</v>
      </c>
      <c r="M69" s="1">
        <v>6</v>
      </c>
      <c r="N69" s="1">
        <v>27778031</v>
      </c>
      <c r="O69" s="1">
        <v>27778031</v>
      </c>
      <c r="P69" s="1" t="s">
        <v>29</v>
      </c>
      <c r="Q69" s="1" t="s">
        <v>38</v>
      </c>
      <c r="R69" s="1">
        <v>0.08</v>
      </c>
      <c r="T69" s="1">
        <v>4</v>
      </c>
      <c r="U69" s="1">
        <v>48</v>
      </c>
      <c r="X69" s="1">
        <v>182</v>
      </c>
      <c r="Y69" s="2">
        <v>43466</v>
      </c>
      <c r="Z69" s="1" t="s">
        <v>2633</v>
      </c>
    </row>
    <row r="70" spans="1:26" x14ac:dyDescent="0.2">
      <c r="A70" s="1" t="s">
        <v>2481</v>
      </c>
      <c r="B70" s="1" t="s">
        <v>2634</v>
      </c>
      <c r="C70" s="1" t="s">
        <v>825</v>
      </c>
      <c r="D70" s="1" t="s">
        <v>2635</v>
      </c>
      <c r="E70" s="1" t="s">
        <v>26</v>
      </c>
      <c r="F70" s="1" t="s">
        <v>34</v>
      </c>
      <c r="G70" s="1" t="s">
        <v>35</v>
      </c>
      <c r="J70" s="1" t="s">
        <v>27</v>
      </c>
      <c r="K70" s="1" t="s">
        <v>27</v>
      </c>
      <c r="L70" s="1" t="s">
        <v>64</v>
      </c>
      <c r="M70" s="1">
        <v>6</v>
      </c>
      <c r="N70" s="1">
        <v>27778032</v>
      </c>
      <c r="O70" s="1">
        <v>27778032</v>
      </c>
      <c r="P70" s="1" t="s">
        <v>38</v>
      </c>
      <c r="Q70" s="1" t="s">
        <v>29</v>
      </c>
      <c r="R70" s="1">
        <v>0.49</v>
      </c>
      <c r="T70" s="1">
        <v>74</v>
      </c>
      <c r="U70" s="1">
        <v>78</v>
      </c>
      <c r="X70" s="1">
        <v>61</v>
      </c>
      <c r="Y70" s="2">
        <v>43466</v>
      </c>
      <c r="Z70" s="1" t="s">
        <v>2636</v>
      </c>
    </row>
    <row r="71" spans="1:26" x14ac:dyDescent="0.2">
      <c r="A71" s="1" t="s">
        <v>2529</v>
      </c>
      <c r="B71" s="1" t="s">
        <v>2637</v>
      </c>
      <c r="C71" s="1" t="s">
        <v>151</v>
      </c>
      <c r="D71" s="1" t="s">
        <v>141</v>
      </c>
      <c r="E71" s="1" t="s">
        <v>26</v>
      </c>
      <c r="F71" s="1" t="s">
        <v>34</v>
      </c>
      <c r="G71" s="1" t="s">
        <v>35</v>
      </c>
      <c r="J71" s="1" t="s">
        <v>27</v>
      </c>
      <c r="K71" s="1" t="s">
        <v>27</v>
      </c>
      <c r="L71" s="1" t="s">
        <v>27</v>
      </c>
      <c r="M71" s="1">
        <v>6</v>
      </c>
      <c r="N71" s="1">
        <v>27778073</v>
      </c>
      <c r="O71" s="1">
        <v>27778073</v>
      </c>
      <c r="P71" s="1" t="s">
        <v>29</v>
      </c>
      <c r="Q71" s="1" t="s">
        <v>28</v>
      </c>
      <c r="R71" s="1">
        <v>0.09</v>
      </c>
      <c r="T71" s="1">
        <v>16</v>
      </c>
      <c r="U71" s="1">
        <v>172</v>
      </c>
      <c r="X71" s="1">
        <v>310</v>
      </c>
      <c r="Y71" s="2">
        <v>43466</v>
      </c>
      <c r="Z71" s="1" t="s">
        <v>2638</v>
      </c>
    </row>
    <row r="72" spans="1:26" x14ac:dyDescent="0.2">
      <c r="A72" s="1" t="s">
        <v>2639</v>
      </c>
      <c r="B72" s="1" t="s">
        <v>2640</v>
      </c>
      <c r="C72" s="1" t="s">
        <v>2641</v>
      </c>
      <c r="D72" s="1" t="s">
        <v>2642</v>
      </c>
      <c r="E72" s="1" t="s">
        <v>26</v>
      </c>
      <c r="F72" s="1" t="s">
        <v>34</v>
      </c>
      <c r="G72" s="1" t="s">
        <v>35</v>
      </c>
      <c r="H72" s="1" t="s">
        <v>2437</v>
      </c>
      <c r="J72" s="1" t="s">
        <v>94</v>
      </c>
      <c r="K72" s="1" t="s">
        <v>94</v>
      </c>
      <c r="L72" s="1" t="s">
        <v>94</v>
      </c>
      <c r="M72" s="1">
        <v>6</v>
      </c>
      <c r="N72" s="1">
        <v>27778078</v>
      </c>
      <c r="O72" s="1">
        <v>27778078</v>
      </c>
      <c r="P72" s="1" t="s">
        <v>38</v>
      </c>
      <c r="Q72" s="1" t="s">
        <v>29</v>
      </c>
      <c r="R72" s="1">
        <v>7.0000000000000007E-2</v>
      </c>
      <c r="T72" s="1">
        <v>8</v>
      </c>
      <c r="U72" s="1">
        <v>106</v>
      </c>
      <c r="W72" s="1">
        <v>97</v>
      </c>
      <c r="X72" s="1">
        <v>55</v>
      </c>
      <c r="Y72" s="2">
        <v>43466</v>
      </c>
      <c r="Z72" s="1" t="s">
        <v>2643</v>
      </c>
    </row>
    <row r="73" spans="1:26" x14ac:dyDescent="0.2">
      <c r="A73" s="1" t="s">
        <v>2434</v>
      </c>
      <c r="B73" s="1" t="s">
        <v>2644</v>
      </c>
      <c r="C73" s="1" t="s">
        <v>71</v>
      </c>
      <c r="D73" s="1" t="s">
        <v>384</v>
      </c>
      <c r="E73" s="1" t="s">
        <v>26</v>
      </c>
      <c r="F73" s="1" t="s">
        <v>34</v>
      </c>
      <c r="G73" s="1" t="s">
        <v>35</v>
      </c>
      <c r="H73" s="1" t="s">
        <v>2440</v>
      </c>
      <c r="J73" s="1" t="s">
        <v>94</v>
      </c>
      <c r="K73" s="1" t="s">
        <v>94</v>
      </c>
      <c r="L73" s="1" t="s">
        <v>94</v>
      </c>
      <c r="M73" s="1">
        <v>6</v>
      </c>
      <c r="N73" s="1">
        <v>27778088</v>
      </c>
      <c r="O73" s="1">
        <v>27778088</v>
      </c>
      <c r="P73" s="1" t="s">
        <v>38</v>
      </c>
      <c r="Q73" s="1" t="s">
        <v>51</v>
      </c>
      <c r="R73" s="1">
        <v>0.16</v>
      </c>
      <c r="T73" s="1">
        <v>5</v>
      </c>
      <c r="U73" s="1">
        <v>27</v>
      </c>
      <c r="W73" s="1">
        <v>35</v>
      </c>
      <c r="X73" s="1">
        <v>1459</v>
      </c>
      <c r="Y73" s="2">
        <v>43466</v>
      </c>
      <c r="Z73" s="1" t="s">
        <v>2645</v>
      </c>
    </row>
    <row r="74" spans="1:26" x14ac:dyDescent="0.2">
      <c r="A74" s="1" t="s">
        <v>2646</v>
      </c>
      <c r="B74" s="1" t="s">
        <v>2647</v>
      </c>
      <c r="C74" s="1" t="s">
        <v>2648</v>
      </c>
      <c r="D74" s="1" t="s">
        <v>390</v>
      </c>
      <c r="E74" s="1" t="s">
        <v>26</v>
      </c>
      <c r="F74" s="1" t="s">
        <v>34</v>
      </c>
      <c r="G74" s="1" t="s">
        <v>35</v>
      </c>
      <c r="H74" s="1" t="s">
        <v>2437</v>
      </c>
      <c r="J74" s="1" t="s">
        <v>94</v>
      </c>
      <c r="K74" s="1" t="s">
        <v>94</v>
      </c>
      <c r="L74" s="1" t="s">
        <v>94</v>
      </c>
      <c r="M74" s="1">
        <v>6</v>
      </c>
      <c r="N74" s="1">
        <v>27778092</v>
      </c>
      <c r="O74" s="1">
        <v>27778092</v>
      </c>
      <c r="P74" s="1" t="s">
        <v>51</v>
      </c>
      <c r="Q74" s="1" t="s">
        <v>29</v>
      </c>
      <c r="R74" s="1">
        <v>0.39</v>
      </c>
      <c r="T74" s="1">
        <v>21</v>
      </c>
      <c r="U74" s="1">
        <v>33</v>
      </c>
      <c r="W74" s="1">
        <v>67</v>
      </c>
      <c r="X74" s="1">
        <v>45</v>
      </c>
      <c r="Y74" s="2">
        <v>43466</v>
      </c>
      <c r="Z74" s="1" t="s">
        <v>2649</v>
      </c>
    </row>
    <row r="75" spans="1:26" x14ac:dyDescent="0.2">
      <c r="A75" s="1" t="s">
        <v>2529</v>
      </c>
      <c r="B75" s="1" t="s">
        <v>2650</v>
      </c>
      <c r="C75" s="1" t="s">
        <v>285</v>
      </c>
      <c r="D75" s="1" t="s">
        <v>1183</v>
      </c>
      <c r="E75" s="1" t="s">
        <v>26</v>
      </c>
      <c r="F75" s="1" t="s">
        <v>34</v>
      </c>
      <c r="G75" s="1" t="s">
        <v>35</v>
      </c>
      <c r="J75" s="1" t="s">
        <v>27</v>
      </c>
      <c r="K75" s="1" t="s">
        <v>27</v>
      </c>
      <c r="L75" s="1" t="s">
        <v>27</v>
      </c>
      <c r="M75" s="1">
        <v>6</v>
      </c>
      <c r="N75" s="1">
        <v>27778116</v>
      </c>
      <c r="O75" s="1">
        <v>27778116</v>
      </c>
      <c r="P75" s="1" t="s">
        <v>29</v>
      </c>
      <c r="Q75" s="1" t="s">
        <v>28</v>
      </c>
      <c r="R75" s="1">
        <v>0.17</v>
      </c>
      <c r="T75" s="1">
        <v>15</v>
      </c>
      <c r="U75" s="1">
        <v>74</v>
      </c>
      <c r="X75" s="1">
        <v>966</v>
      </c>
      <c r="Y75" s="2">
        <v>43466</v>
      </c>
      <c r="Z75" s="1" t="s">
        <v>2651</v>
      </c>
    </row>
    <row r="76" spans="1:26" x14ac:dyDescent="0.2">
      <c r="A76" s="1" t="s">
        <v>2460</v>
      </c>
      <c r="B76" s="1" t="s">
        <v>2467</v>
      </c>
      <c r="C76" s="1" t="s">
        <v>242</v>
      </c>
      <c r="D76" s="1" t="s">
        <v>726</v>
      </c>
      <c r="E76" s="1" t="s">
        <v>26</v>
      </c>
      <c r="F76" s="1" t="s">
        <v>34</v>
      </c>
      <c r="G76" s="1" t="s">
        <v>35</v>
      </c>
      <c r="H76" s="1" t="s">
        <v>2437</v>
      </c>
      <c r="J76" s="1" t="s">
        <v>94</v>
      </c>
      <c r="K76" s="1" t="s">
        <v>94</v>
      </c>
      <c r="L76" s="1" t="s">
        <v>94</v>
      </c>
      <c r="M76" s="1">
        <v>6</v>
      </c>
      <c r="N76" s="1">
        <v>27778119</v>
      </c>
      <c r="O76" s="1">
        <v>27778119</v>
      </c>
      <c r="P76" s="1" t="s">
        <v>29</v>
      </c>
      <c r="Q76" s="1" t="s">
        <v>51</v>
      </c>
      <c r="R76" s="1">
        <v>0.28000000000000003</v>
      </c>
      <c r="T76" s="1">
        <v>19</v>
      </c>
      <c r="U76" s="1">
        <v>50</v>
      </c>
      <c r="W76" s="1">
        <v>72</v>
      </c>
      <c r="X76" s="1">
        <v>25730</v>
      </c>
      <c r="Y76" s="2">
        <v>43466</v>
      </c>
      <c r="Z76" s="1" t="s">
        <v>2652</v>
      </c>
    </row>
    <row r="77" spans="1:26" x14ac:dyDescent="0.2">
      <c r="A77" s="1" t="s">
        <v>2434</v>
      </c>
      <c r="B77" s="1" t="s">
        <v>2653</v>
      </c>
      <c r="C77" s="1" t="s">
        <v>71</v>
      </c>
      <c r="D77" s="1" t="s">
        <v>463</v>
      </c>
      <c r="E77" s="1" t="s">
        <v>26</v>
      </c>
      <c r="F77" s="1" t="s">
        <v>34</v>
      </c>
      <c r="G77" s="1" t="s">
        <v>35</v>
      </c>
      <c r="H77" s="1" t="s">
        <v>2437</v>
      </c>
      <c r="I77" s="1">
        <v>1</v>
      </c>
      <c r="J77" s="1" t="s">
        <v>94</v>
      </c>
      <c r="K77" s="1" t="s">
        <v>94</v>
      </c>
      <c r="L77" s="1" t="s">
        <v>94</v>
      </c>
      <c r="M77" s="1">
        <v>6</v>
      </c>
      <c r="N77" s="1">
        <v>27778143</v>
      </c>
      <c r="O77" s="1">
        <v>27778143</v>
      </c>
      <c r="P77" s="1" t="s">
        <v>29</v>
      </c>
      <c r="Q77" s="1" t="s">
        <v>51</v>
      </c>
      <c r="R77" s="1">
        <v>0.24</v>
      </c>
      <c r="T77" s="1">
        <v>14</v>
      </c>
      <c r="U77" s="1">
        <v>45</v>
      </c>
      <c r="W77" s="1">
        <v>67</v>
      </c>
      <c r="X77" s="1">
        <v>858</v>
      </c>
      <c r="Y77" s="2">
        <v>43466</v>
      </c>
      <c r="Z77" s="1" t="s">
        <v>2654</v>
      </c>
    </row>
    <row r="78" spans="1:26" x14ac:dyDescent="0.2">
      <c r="A78" s="1" t="s">
        <v>2581</v>
      </c>
      <c r="B78" s="1" t="s">
        <v>2655</v>
      </c>
      <c r="C78" s="1" t="s">
        <v>88</v>
      </c>
      <c r="D78" s="1" t="s">
        <v>1658</v>
      </c>
      <c r="E78" s="1" t="s">
        <v>26</v>
      </c>
      <c r="F78" s="1" t="s">
        <v>34</v>
      </c>
      <c r="G78" s="1" t="s">
        <v>35</v>
      </c>
      <c r="H78" s="1" t="s">
        <v>2437</v>
      </c>
      <c r="J78" s="1" t="s">
        <v>94</v>
      </c>
      <c r="K78" s="1" t="s">
        <v>94</v>
      </c>
      <c r="L78" s="1" t="s">
        <v>94</v>
      </c>
      <c r="M78" s="1">
        <v>6</v>
      </c>
      <c r="N78" s="1">
        <v>27778188</v>
      </c>
      <c r="O78" s="1">
        <v>27778188</v>
      </c>
      <c r="P78" s="1" t="s">
        <v>51</v>
      </c>
      <c r="Q78" s="1" t="s">
        <v>29</v>
      </c>
      <c r="R78" s="1">
        <v>0.09</v>
      </c>
      <c r="T78" s="1">
        <v>8</v>
      </c>
      <c r="U78" s="1">
        <v>86</v>
      </c>
      <c r="W78" s="1">
        <v>102</v>
      </c>
      <c r="X78" s="1">
        <v>97</v>
      </c>
      <c r="Y78" s="2">
        <v>43466</v>
      </c>
      <c r="Z78" s="1" t="s">
        <v>2656</v>
      </c>
    </row>
    <row r="79" spans="1:26" x14ac:dyDescent="0.2">
      <c r="A79" s="1" t="s">
        <v>2434</v>
      </c>
      <c r="B79" s="1" t="s">
        <v>2644</v>
      </c>
      <c r="C79" s="1" t="s">
        <v>71</v>
      </c>
      <c r="D79" s="1" t="s">
        <v>2657</v>
      </c>
      <c r="E79" s="1" t="s">
        <v>26</v>
      </c>
      <c r="F79" s="1" t="s">
        <v>34</v>
      </c>
      <c r="G79" s="1" t="s">
        <v>35</v>
      </c>
      <c r="H79" s="1" t="s">
        <v>2440</v>
      </c>
      <c r="J79" s="1" t="s">
        <v>94</v>
      </c>
      <c r="K79" s="1" t="s">
        <v>94</v>
      </c>
      <c r="L79" s="1" t="s">
        <v>94</v>
      </c>
      <c r="M79" s="1">
        <v>6</v>
      </c>
      <c r="N79" s="1">
        <v>27778201</v>
      </c>
      <c r="O79" s="1">
        <v>27778201</v>
      </c>
      <c r="P79" s="1" t="s">
        <v>29</v>
      </c>
      <c r="Q79" s="1" t="s">
        <v>28</v>
      </c>
      <c r="R79" s="1">
        <v>0.08</v>
      </c>
      <c r="T79" s="1">
        <v>3</v>
      </c>
      <c r="U79" s="1">
        <v>34</v>
      </c>
      <c r="W79" s="1">
        <v>40</v>
      </c>
      <c r="X79" s="1">
        <v>1459</v>
      </c>
      <c r="Y79" s="2">
        <v>43466</v>
      </c>
      <c r="Z79" s="1" t="s">
        <v>2658</v>
      </c>
    </row>
    <row r="80" spans="1:26" x14ac:dyDescent="0.2">
      <c r="A80" s="1" t="s">
        <v>2434</v>
      </c>
      <c r="B80" s="1" t="s">
        <v>2659</v>
      </c>
      <c r="C80" s="1" t="s">
        <v>71</v>
      </c>
      <c r="D80" s="1" t="s">
        <v>2657</v>
      </c>
      <c r="E80" s="1" t="s">
        <v>26</v>
      </c>
      <c r="F80" s="1" t="s">
        <v>34</v>
      </c>
      <c r="G80" s="1" t="s">
        <v>35</v>
      </c>
      <c r="H80" s="1" t="s">
        <v>2437</v>
      </c>
      <c r="J80" s="1" t="s">
        <v>94</v>
      </c>
      <c r="K80" s="1" t="s">
        <v>94</v>
      </c>
      <c r="L80" s="1" t="s">
        <v>94</v>
      </c>
      <c r="M80" s="1">
        <v>6</v>
      </c>
      <c r="N80" s="1">
        <v>27778201</v>
      </c>
      <c r="O80" s="1">
        <v>27778201</v>
      </c>
      <c r="P80" s="1" t="s">
        <v>29</v>
      </c>
      <c r="Q80" s="1" t="s">
        <v>28</v>
      </c>
      <c r="R80" s="1">
        <v>0.09</v>
      </c>
      <c r="T80" s="1">
        <v>3</v>
      </c>
      <c r="U80" s="1">
        <v>31</v>
      </c>
      <c r="W80" s="1">
        <v>21</v>
      </c>
      <c r="X80" s="1">
        <v>521</v>
      </c>
      <c r="Y80" s="2">
        <v>43466</v>
      </c>
      <c r="Z80" s="1" t="s">
        <v>2658</v>
      </c>
    </row>
    <row r="81" spans="1:26" x14ac:dyDescent="0.2">
      <c r="A81" s="1" t="s">
        <v>2660</v>
      </c>
      <c r="B81" s="1" t="s">
        <v>2661</v>
      </c>
      <c r="C81" s="1" t="s">
        <v>2662</v>
      </c>
      <c r="D81" s="1" t="s">
        <v>546</v>
      </c>
      <c r="E81" s="1" t="s">
        <v>26</v>
      </c>
      <c r="F81" s="1" t="s">
        <v>34</v>
      </c>
      <c r="G81" s="1" t="s">
        <v>35</v>
      </c>
      <c r="H81" s="1" t="s">
        <v>2437</v>
      </c>
      <c r="J81" s="1" t="s">
        <v>56</v>
      </c>
      <c r="K81" s="1" t="s">
        <v>27</v>
      </c>
      <c r="L81" s="1" t="s">
        <v>2663</v>
      </c>
      <c r="M81" s="1">
        <v>6</v>
      </c>
      <c r="N81" s="1">
        <v>27778221</v>
      </c>
      <c r="O81" s="1">
        <v>27778221</v>
      </c>
      <c r="P81" s="1" t="s">
        <v>29</v>
      </c>
      <c r="Q81" s="1" t="s">
        <v>51</v>
      </c>
      <c r="R81" s="1">
        <v>0.37</v>
      </c>
      <c r="S81" s="1">
        <v>0</v>
      </c>
      <c r="T81" s="1">
        <v>395</v>
      </c>
      <c r="U81" s="1">
        <v>670</v>
      </c>
      <c r="V81" s="1">
        <v>1</v>
      </c>
      <c r="W81" s="1">
        <v>1521</v>
      </c>
      <c r="X81" s="1">
        <v>71</v>
      </c>
      <c r="Y81" s="2">
        <v>43466</v>
      </c>
      <c r="Z81" s="1" t="s">
        <v>2664</v>
      </c>
    </row>
    <row r="82" spans="1:26" x14ac:dyDescent="0.2">
      <c r="A82" s="1" t="s">
        <v>2460</v>
      </c>
      <c r="B82" s="1" t="s">
        <v>2467</v>
      </c>
      <c r="C82" s="1" t="s">
        <v>242</v>
      </c>
      <c r="D82" s="1" t="s">
        <v>2665</v>
      </c>
      <c r="E82" s="1" t="s">
        <v>26</v>
      </c>
      <c r="F82" s="1" t="s">
        <v>34</v>
      </c>
      <c r="G82" s="1" t="s">
        <v>35</v>
      </c>
      <c r="H82" s="1" t="s">
        <v>2437</v>
      </c>
      <c r="J82" s="1" t="s">
        <v>94</v>
      </c>
      <c r="K82" s="1" t="s">
        <v>94</v>
      </c>
      <c r="L82" s="1" t="s">
        <v>94</v>
      </c>
      <c r="M82" s="1">
        <v>6</v>
      </c>
      <c r="N82" s="1">
        <v>27778255</v>
      </c>
      <c r="O82" s="1">
        <v>27778255</v>
      </c>
      <c r="P82" s="1" t="s">
        <v>29</v>
      </c>
      <c r="Q82" s="1" t="s">
        <v>28</v>
      </c>
      <c r="R82" s="1">
        <v>0.23</v>
      </c>
      <c r="T82" s="1">
        <v>6</v>
      </c>
      <c r="U82" s="1">
        <v>20</v>
      </c>
      <c r="W82" s="1">
        <v>45</v>
      </c>
      <c r="X82" s="1">
        <v>25730</v>
      </c>
      <c r="Y82" s="2">
        <v>43466</v>
      </c>
      <c r="Z82" s="1" t="s">
        <v>2666</v>
      </c>
    </row>
  </sheetData>
  <autoFilter ref="A1:X65">
    <sortState ref="A2:X72">
      <sortCondition ref="G1:G72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opLeftCell="A73" workbookViewId="0">
      <selection activeCell="D80" sqref="D80:D84"/>
    </sheetView>
  </sheetViews>
  <sheetFormatPr defaultColWidth="11.44140625" defaultRowHeight="15" x14ac:dyDescent="0.2"/>
  <cols>
    <col min="1" max="16384" width="11.4414062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770</v>
      </c>
      <c r="B2" s="1" t="s">
        <v>1449</v>
      </c>
      <c r="C2" s="1" t="s">
        <v>54</v>
      </c>
      <c r="D2" s="1" t="s">
        <v>48</v>
      </c>
      <c r="E2" s="1" t="s">
        <v>26</v>
      </c>
      <c r="F2" s="1" t="s">
        <v>1450</v>
      </c>
      <c r="G2" s="1" t="s">
        <v>35</v>
      </c>
      <c r="J2" s="1" t="s">
        <v>27</v>
      </c>
      <c r="K2" s="1" t="s">
        <v>27</v>
      </c>
      <c r="L2" s="1" t="s">
        <v>27</v>
      </c>
      <c r="M2" s="1">
        <v>6</v>
      </c>
      <c r="N2" s="1">
        <v>27840080</v>
      </c>
      <c r="O2" s="1">
        <v>27840080</v>
      </c>
      <c r="P2" s="1" t="s">
        <v>28</v>
      </c>
      <c r="Q2" s="1" t="s">
        <v>51</v>
      </c>
      <c r="T2" s="1">
        <v>11</v>
      </c>
      <c r="U2" s="1">
        <v>138</v>
      </c>
      <c r="W2" s="1">
        <v>110</v>
      </c>
      <c r="X2" s="1">
        <v>109</v>
      </c>
    </row>
    <row r="3" spans="1:24" x14ac:dyDescent="0.2">
      <c r="A3" s="1" t="s">
        <v>90</v>
      </c>
      <c r="B3" s="1" t="s">
        <v>1451</v>
      </c>
      <c r="C3" s="1" t="s">
        <v>92</v>
      </c>
      <c r="D3" s="1" t="s">
        <v>1452</v>
      </c>
      <c r="E3" s="1" t="s">
        <v>26</v>
      </c>
      <c r="F3" s="1" t="s">
        <v>1453</v>
      </c>
      <c r="G3" s="1" t="s">
        <v>35</v>
      </c>
      <c r="I3" s="1">
        <v>1</v>
      </c>
      <c r="J3" s="1" t="s">
        <v>94</v>
      </c>
      <c r="K3" s="1" t="s">
        <v>94</v>
      </c>
      <c r="L3" s="1" t="s">
        <v>94</v>
      </c>
      <c r="M3" s="1">
        <v>6</v>
      </c>
      <c r="N3" s="1">
        <v>27840077</v>
      </c>
      <c r="O3" s="1">
        <v>27840077</v>
      </c>
      <c r="P3" s="1" t="s">
        <v>28</v>
      </c>
      <c r="Q3" s="1" t="s">
        <v>38</v>
      </c>
      <c r="T3" s="1">
        <v>9</v>
      </c>
      <c r="U3" s="1">
        <v>53</v>
      </c>
      <c r="W3" s="1">
        <v>55</v>
      </c>
      <c r="X3" s="1">
        <v>83</v>
      </c>
    </row>
    <row r="4" spans="1:24" x14ac:dyDescent="0.2">
      <c r="A4" s="1" t="s">
        <v>24</v>
      </c>
      <c r="B4" s="1" t="s">
        <v>1454</v>
      </c>
      <c r="C4" s="1" t="s">
        <v>321</v>
      </c>
      <c r="D4" s="1" t="s">
        <v>1378</v>
      </c>
      <c r="E4" s="1" t="s">
        <v>26</v>
      </c>
      <c r="F4" s="1" t="s">
        <v>1455</v>
      </c>
      <c r="G4" s="1" t="s">
        <v>35</v>
      </c>
      <c r="J4" s="1" t="s">
        <v>27</v>
      </c>
      <c r="K4" s="1" t="s">
        <v>27</v>
      </c>
      <c r="L4" s="1" t="s">
        <v>27</v>
      </c>
      <c r="M4" s="1">
        <v>6</v>
      </c>
      <c r="N4" s="1">
        <v>27840069</v>
      </c>
      <c r="O4" s="1">
        <v>27840069</v>
      </c>
      <c r="P4" s="1" t="s">
        <v>29</v>
      </c>
      <c r="Q4" s="1" t="s">
        <v>51</v>
      </c>
      <c r="U4" s="1">
        <v>911</v>
      </c>
      <c r="X4" s="1">
        <v>15</v>
      </c>
    </row>
    <row r="5" spans="1:24" x14ac:dyDescent="0.2">
      <c r="A5" s="1" t="s">
        <v>24</v>
      </c>
      <c r="B5" s="1" t="s">
        <v>1456</v>
      </c>
      <c r="C5" s="1" t="s">
        <v>41</v>
      </c>
      <c r="D5" s="1" t="s">
        <v>1378</v>
      </c>
      <c r="E5" s="1" t="s">
        <v>26</v>
      </c>
      <c r="F5" s="1" t="s">
        <v>1455</v>
      </c>
      <c r="G5" s="1" t="s">
        <v>35</v>
      </c>
      <c r="J5" s="1" t="s">
        <v>27</v>
      </c>
      <c r="K5" s="1" t="s">
        <v>27</v>
      </c>
      <c r="L5" s="1" t="s">
        <v>27</v>
      </c>
      <c r="M5" s="1">
        <v>6</v>
      </c>
      <c r="N5" s="1">
        <v>27840069</v>
      </c>
      <c r="O5" s="1">
        <v>27840069</v>
      </c>
      <c r="P5" s="1" t="s">
        <v>29</v>
      </c>
      <c r="Q5" s="1" t="s">
        <v>51</v>
      </c>
      <c r="U5" s="1">
        <v>1225</v>
      </c>
      <c r="X5" s="1">
        <v>4</v>
      </c>
    </row>
    <row r="6" spans="1:24" x14ac:dyDescent="0.2">
      <c r="A6" s="1" t="s">
        <v>237</v>
      </c>
      <c r="B6" s="1" t="s">
        <v>1457</v>
      </c>
      <c r="C6" s="1" t="s">
        <v>113</v>
      </c>
      <c r="D6" s="1" t="s">
        <v>72</v>
      </c>
      <c r="E6" s="1" t="s">
        <v>26</v>
      </c>
      <c r="F6" s="1" t="s">
        <v>212</v>
      </c>
      <c r="G6" s="1" t="s">
        <v>35</v>
      </c>
      <c r="J6" s="1" t="s">
        <v>36</v>
      </c>
      <c r="K6" s="1" t="s">
        <v>27</v>
      </c>
      <c r="L6" s="1" t="s">
        <v>64</v>
      </c>
      <c r="M6" s="1">
        <v>6</v>
      </c>
      <c r="N6" s="1">
        <v>27840062</v>
      </c>
      <c r="O6" s="1">
        <v>27840062</v>
      </c>
      <c r="P6" s="1" t="s">
        <v>29</v>
      </c>
      <c r="Q6" s="1" t="s">
        <v>51</v>
      </c>
      <c r="T6" s="1">
        <v>5</v>
      </c>
      <c r="U6" s="1">
        <v>36</v>
      </c>
      <c r="X6" s="1">
        <v>159</v>
      </c>
    </row>
    <row r="7" spans="1:24" x14ac:dyDescent="0.2">
      <c r="A7" s="1" t="s">
        <v>24</v>
      </c>
      <c r="B7" s="1" t="s">
        <v>1373</v>
      </c>
      <c r="C7" s="1" t="s">
        <v>821</v>
      </c>
      <c r="D7" s="1" t="s">
        <v>1458</v>
      </c>
      <c r="E7" s="1" t="s">
        <v>26</v>
      </c>
      <c r="F7" s="1" t="s">
        <v>1459</v>
      </c>
      <c r="G7" s="1" t="s">
        <v>35</v>
      </c>
      <c r="I7" s="1">
        <v>1</v>
      </c>
      <c r="J7" s="1" t="s">
        <v>27</v>
      </c>
      <c r="K7" s="1" t="s">
        <v>27</v>
      </c>
      <c r="L7" s="1" t="s">
        <v>27</v>
      </c>
      <c r="M7" s="1">
        <v>6</v>
      </c>
      <c r="N7" s="1">
        <v>27840056</v>
      </c>
      <c r="O7" s="1">
        <v>27840056</v>
      </c>
      <c r="P7" s="1" t="s">
        <v>38</v>
      </c>
      <c r="Q7" s="1" t="s">
        <v>29</v>
      </c>
      <c r="U7" s="1">
        <v>1229</v>
      </c>
      <c r="X7" s="1">
        <v>38</v>
      </c>
    </row>
    <row r="8" spans="1:24" x14ac:dyDescent="0.2">
      <c r="A8" s="1" t="s">
        <v>39</v>
      </c>
      <c r="B8" s="1" t="s">
        <v>40</v>
      </c>
      <c r="C8" s="1" t="s">
        <v>41</v>
      </c>
      <c r="D8" s="1" t="s">
        <v>1460</v>
      </c>
      <c r="E8" s="1" t="s">
        <v>26</v>
      </c>
      <c r="F8" s="1" t="s">
        <v>1461</v>
      </c>
      <c r="G8" s="1" t="s">
        <v>35</v>
      </c>
      <c r="I8" s="1">
        <v>1</v>
      </c>
      <c r="J8" s="1" t="s">
        <v>36</v>
      </c>
      <c r="K8" s="1" t="s">
        <v>43</v>
      </c>
      <c r="L8" s="1" t="s">
        <v>44</v>
      </c>
      <c r="M8" s="1">
        <v>6</v>
      </c>
      <c r="N8" s="1">
        <v>27840056</v>
      </c>
      <c r="O8" s="1">
        <v>27840056</v>
      </c>
      <c r="P8" s="1" t="s">
        <v>38</v>
      </c>
      <c r="Q8" s="1" t="s">
        <v>51</v>
      </c>
      <c r="T8" s="1">
        <v>19</v>
      </c>
      <c r="U8" s="1">
        <v>68</v>
      </c>
      <c r="X8" s="1">
        <v>103</v>
      </c>
    </row>
    <row r="9" spans="1:24" x14ac:dyDescent="0.2">
      <c r="A9" s="1" t="s">
        <v>61</v>
      </c>
      <c r="B9" s="1" t="s">
        <v>878</v>
      </c>
      <c r="C9" s="1" t="s">
        <v>54</v>
      </c>
      <c r="D9" s="1" t="s">
        <v>1462</v>
      </c>
      <c r="E9" s="1" t="s">
        <v>26</v>
      </c>
      <c r="F9" s="1" t="s">
        <v>1463</v>
      </c>
      <c r="G9" s="1" t="s">
        <v>35</v>
      </c>
      <c r="J9" s="1" t="s">
        <v>36</v>
      </c>
      <c r="K9" s="1" t="s">
        <v>27</v>
      </c>
      <c r="L9" s="1" t="s">
        <v>64</v>
      </c>
      <c r="M9" s="1">
        <v>6</v>
      </c>
      <c r="N9" s="1">
        <v>27840053</v>
      </c>
      <c r="O9" s="1">
        <v>27840053</v>
      </c>
      <c r="P9" s="1" t="s">
        <v>38</v>
      </c>
      <c r="Q9" s="1" t="s">
        <v>51</v>
      </c>
      <c r="T9" s="1">
        <v>8</v>
      </c>
      <c r="U9" s="1">
        <v>48</v>
      </c>
      <c r="W9" s="1">
        <v>46</v>
      </c>
      <c r="X9" s="1">
        <v>997</v>
      </c>
    </row>
    <row r="10" spans="1:24" x14ac:dyDescent="0.2">
      <c r="A10" s="1" t="s">
        <v>24</v>
      </c>
      <c r="B10" s="1" t="s">
        <v>1464</v>
      </c>
      <c r="C10" s="1" t="s">
        <v>1465</v>
      </c>
      <c r="D10" s="1" t="s">
        <v>1466</v>
      </c>
      <c r="E10" s="1" t="s">
        <v>26</v>
      </c>
      <c r="F10" s="1" t="s">
        <v>1467</v>
      </c>
      <c r="G10" s="1" t="s">
        <v>35</v>
      </c>
      <c r="J10" s="1" t="s">
        <v>27</v>
      </c>
      <c r="K10" s="1" t="s">
        <v>27</v>
      </c>
      <c r="L10" s="1" t="s">
        <v>27</v>
      </c>
      <c r="M10" s="1">
        <v>6</v>
      </c>
      <c r="N10" s="1">
        <v>27840049</v>
      </c>
      <c r="O10" s="1">
        <v>27840049</v>
      </c>
      <c r="P10" s="1" t="s">
        <v>28</v>
      </c>
      <c r="Q10" s="1" t="s">
        <v>51</v>
      </c>
      <c r="U10" s="1">
        <v>2199</v>
      </c>
      <c r="X10" s="1">
        <v>11</v>
      </c>
    </row>
    <row r="11" spans="1:24" x14ac:dyDescent="0.2">
      <c r="A11" s="1" t="s">
        <v>24</v>
      </c>
      <c r="B11" s="1" t="s">
        <v>1468</v>
      </c>
      <c r="C11" s="1" t="s">
        <v>1465</v>
      </c>
      <c r="D11" s="1" t="s">
        <v>1466</v>
      </c>
      <c r="E11" s="1" t="s">
        <v>26</v>
      </c>
      <c r="F11" s="1" t="s">
        <v>1467</v>
      </c>
      <c r="G11" s="1" t="s">
        <v>35</v>
      </c>
      <c r="J11" s="1" t="s">
        <v>27</v>
      </c>
      <c r="K11" s="1" t="s">
        <v>27</v>
      </c>
      <c r="L11" s="1" t="s">
        <v>27</v>
      </c>
      <c r="M11" s="1">
        <v>6</v>
      </c>
      <c r="N11" s="1">
        <v>27840049</v>
      </c>
      <c r="O11" s="1">
        <v>27840049</v>
      </c>
      <c r="P11" s="1" t="s">
        <v>28</v>
      </c>
      <c r="Q11" s="1" t="s">
        <v>51</v>
      </c>
      <c r="U11" s="1">
        <v>1248</v>
      </c>
      <c r="X11" s="1">
        <v>10</v>
      </c>
    </row>
    <row r="12" spans="1:24" x14ac:dyDescent="0.2">
      <c r="A12" s="1" t="s">
        <v>24</v>
      </c>
      <c r="B12" s="1" t="s">
        <v>1469</v>
      </c>
      <c r="C12" s="1" t="s">
        <v>92</v>
      </c>
      <c r="D12" s="1" t="s">
        <v>795</v>
      </c>
      <c r="E12" s="1" t="s">
        <v>26</v>
      </c>
      <c r="F12" s="1" t="s">
        <v>251</v>
      </c>
      <c r="G12" s="1" t="s">
        <v>35</v>
      </c>
      <c r="J12" s="1" t="s">
        <v>27</v>
      </c>
      <c r="K12" s="1" t="s">
        <v>27</v>
      </c>
      <c r="L12" s="1" t="s">
        <v>27</v>
      </c>
      <c r="M12" s="1">
        <v>6</v>
      </c>
      <c r="N12" s="1">
        <v>27840041</v>
      </c>
      <c r="O12" s="1">
        <v>27840041</v>
      </c>
      <c r="P12" s="1" t="s">
        <v>38</v>
      </c>
      <c r="Q12" s="1" t="s">
        <v>28</v>
      </c>
      <c r="U12" s="1">
        <v>1462</v>
      </c>
      <c r="X12" s="1">
        <v>8</v>
      </c>
    </row>
    <row r="13" spans="1:24" x14ac:dyDescent="0.2">
      <c r="A13" s="1" t="s">
        <v>903</v>
      </c>
      <c r="B13" s="1" t="s">
        <v>1470</v>
      </c>
      <c r="C13" s="1" t="s">
        <v>698</v>
      </c>
      <c r="D13" s="1" t="s">
        <v>1471</v>
      </c>
      <c r="E13" s="1" t="s">
        <v>26</v>
      </c>
      <c r="F13" s="1" t="s">
        <v>1472</v>
      </c>
      <c r="G13" s="1" t="s">
        <v>35</v>
      </c>
      <c r="I13" s="1">
        <v>1</v>
      </c>
      <c r="J13" s="1" t="s">
        <v>36</v>
      </c>
      <c r="K13" s="1" t="s">
        <v>27</v>
      </c>
      <c r="L13" s="1" t="s">
        <v>64</v>
      </c>
      <c r="M13" s="1">
        <v>6</v>
      </c>
      <c r="N13" s="1">
        <v>27840038</v>
      </c>
      <c r="O13" s="1">
        <v>27840038</v>
      </c>
      <c r="P13" s="1" t="s">
        <v>28</v>
      </c>
      <c r="Q13" s="1" t="s">
        <v>38</v>
      </c>
      <c r="X13" s="1">
        <v>15</v>
      </c>
    </row>
    <row r="14" spans="1:24" x14ac:dyDescent="0.2">
      <c r="A14" s="1" t="s">
        <v>176</v>
      </c>
      <c r="B14" s="1" t="s">
        <v>1473</v>
      </c>
      <c r="C14" s="1" t="s">
        <v>178</v>
      </c>
      <c r="D14" s="1" t="s">
        <v>93</v>
      </c>
      <c r="E14" s="1" t="s">
        <v>26</v>
      </c>
      <c r="F14" s="1" t="s">
        <v>1474</v>
      </c>
      <c r="G14" s="1" t="s">
        <v>35</v>
      </c>
      <c r="J14" s="1" t="s">
        <v>36</v>
      </c>
      <c r="K14" s="1" t="s">
        <v>43</v>
      </c>
      <c r="L14" s="1" t="s">
        <v>44</v>
      </c>
      <c r="M14" s="1">
        <v>6</v>
      </c>
      <c r="N14" s="1">
        <v>27840030</v>
      </c>
      <c r="O14" s="1">
        <v>27840030</v>
      </c>
      <c r="P14" s="1" t="s">
        <v>38</v>
      </c>
      <c r="Q14" s="1" t="s">
        <v>28</v>
      </c>
      <c r="T14" s="1">
        <v>10</v>
      </c>
      <c r="U14" s="1">
        <v>54</v>
      </c>
      <c r="W14" s="1">
        <v>78</v>
      </c>
      <c r="X14" s="1">
        <v>60</v>
      </c>
    </row>
    <row r="15" spans="1:24" x14ac:dyDescent="0.2">
      <c r="A15" s="1" t="s">
        <v>39</v>
      </c>
      <c r="B15" s="1" t="s">
        <v>1475</v>
      </c>
      <c r="C15" s="1" t="s">
        <v>41</v>
      </c>
      <c r="D15" s="1" t="s">
        <v>1476</v>
      </c>
      <c r="E15" s="1" t="s">
        <v>26</v>
      </c>
      <c r="F15" s="1" t="s">
        <v>1477</v>
      </c>
      <c r="G15" s="1" t="s">
        <v>35</v>
      </c>
      <c r="I15" s="1">
        <v>1</v>
      </c>
      <c r="J15" s="1" t="s">
        <v>36</v>
      </c>
      <c r="K15" s="1" t="s">
        <v>43</v>
      </c>
      <c r="L15" s="1" t="s">
        <v>44</v>
      </c>
      <c r="M15" s="1">
        <v>6</v>
      </c>
      <c r="N15" s="1">
        <v>27840018</v>
      </c>
      <c r="O15" s="1">
        <v>27840018</v>
      </c>
      <c r="P15" s="1" t="s">
        <v>38</v>
      </c>
      <c r="Q15" s="1" t="s">
        <v>29</v>
      </c>
      <c r="T15" s="1">
        <v>6</v>
      </c>
      <c r="U15" s="1">
        <v>26</v>
      </c>
      <c r="X15" s="1">
        <v>67</v>
      </c>
    </row>
    <row r="16" spans="1:24" x14ac:dyDescent="0.2">
      <c r="A16" s="1" t="s">
        <v>61</v>
      </c>
      <c r="B16" s="1" t="s">
        <v>1478</v>
      </c>
      <c r="C16" s="1" t="s">
        <v>59</v>
      </c>
      <c r="D16" s="1" t="s">
        <v>229</v>
      </c>
      <c r="E16" s="1" t="s">
        <v>26</v>
      </c>
      <c r="F16" s="1" t="s">
        <v>230</v>
      </c>
      <c r="G16" s="1" t="s">
        <v>35</v>
      </c>
      <c r="I16" s="1">
        <v>1</v>
      </c>
      <c r="J16" s="1" t="s">
        <v>36</v>
      </c>
      <c r="K16" s="1" t="s">
        <v>27</v>
      </c>
      <c r="L16" s="1" t="s">
        <v>64</v>
      </c>
      <c r="M16" s="1">
        <v>6</v>
      </c>
      <c r="N16" s="1">
        <v>27840015</v>
      </c>
      <c r="O16" s="1">
        <v>27840015</v>
      </c>
      <c r="P16" s="1" t="s">
        <v>29</v>
      </c>
      <c r="Q16" s="1" t="s">
        <v>51</v>
      </c>
      <c r="T16" s="1">
        <v>4</v>
      </c>
      <c r="U16" s="1">
        <v>13</v>
      </c>
      <c r="W16" s="1">
        <v>46</v>
      </c>
      <c r="X16" s="1">
        <v>260</v>
      </c>
    </row>
    <row r="17" spans="1:24" x14ac:dyDescent="0.2">
      <c r="A17" s="1" t="s">
        <v>176</v>
      </c>
      <c r="B17" s="1" t="s">
        <v>1479</v>
      </c>
      <c r="C17" s="1" t="s">
        <v>178</v>
      </c>
      <c r="D17" s="1" t="s">
        <v>229</v>
      </c>
      <c r="E17" s="1" t="s">
        <v>26</v>
      </c>
      <c r="F17" s="1" t="s">
        <v>230</v>
      </c>
      <c r="G17" s="1" t="s">
        <v>35</v>
      </c>
      <c r="I17" s="1">
        <v>1</v>
      </c>
      <c r="J17" s="1" t="s">
        <v>36</v>
      </c>
      <c r="K17" s="1" t="s">
        <v>43</v>
      </c>
      <c r="L17" s="1" t="s">
        <v>44</v>
      </c>
      <c r="M17" s="1">
        <v>6</v>
      </c>
      <c r="N17" s="1">
        <v>27840015</v>
      </c>
      <c r="O17" s="1">
        <v>27840015</v>
      </c>
      <c r="P17" s="1" t="s">
        <v>29</v>
      </c>
      <c r="Q17" s="1" t="s">
        <v>51</v>
      </c>
      <c r="T17" s="1">
        <v>16</v>
      </c>
      <c r="U17" s="1">
        <v>34</v>
      </c>
      <c r="W17" s="1">
        <v>66</v>
      </c>
      <c r="X17" s="1">
        <v>109</v>
      </c>
    </row>
    <row r="18" spans="1:24" x14ac:dyDescent="0.2">
      <c r="A18" s="1" t="s">
        <v>105</v>
      </c>
      <c r="B18" s="1" t="s">
        <v>1480</v>
      </c>
      <c r="C18" s="1" t="s">
        <v>75</v>
      </c>
      <c r="D18" s="1" t="s">
        <v>96</v>
      </c>
      <c r="E18" s="1" t="s">
        <v>26</v>
      </c>
      <c r="F18" s="1" t="s">
        <v>232</v>
      </c>
      <c r="G18" s="1" t="s">
        <v>35</v>
      </c>
      <c r="I18" s="1">
        <v>1</v>
      </c>
      <c r="J18" s="1" t="s">
        <v>27</v>
      </c>
      <c r="K18" s="1" t="s">
        <v>27</v>
      </c>
      <c r="L18" s="1" t="s">
        <v>108</v>
      </c>
      <c r="M18" s="1">
        <v>6</v>
      </c>
      <c r="N18" s="1">
        <v>27840014</v>
      </c>
      <c r="O18" s="1">
        <v>27840014</v>
      </c>
      <c r="P18" s="1" t="s">
        <v>38</v>
      </c>
      <c r="Q18" s="1" t="s">
        <v>28</v>
      </c>
      <c r="X18" s="1">
        <v>62</v>
      </c>
    </row>
    <row r="19" spans="1:24" x14ac:dyDescent="0.2">
      <c r="A19" s="1" t="s">
        <v>52</v>
      </c>
      <c r="B19" s="1" t="s">
        <v>1481</v>
      </c>
      <c r="C19" s="1" t="s">
        <v>54</v>
      </c>
      <c r="D19" s="1" t="s">
        <v>1482</v>
      </c>
      <c r="E19" s="1" t="s">
        <v>26</v>
      </c>
      <c r="F19" s="1" t="s">
        <v>1483</v>
      </c>
      <c r="G19" s="1" t="s">
        <v>35</v>
      </c>
      <c r="J19" s="1" t="s">
        <v>56</v>
      </c>
      <c r="K19" s="1" t="s">
        <v>27</v>
      </c>
      <c r="L19" s="1" t="s">
        <v>57</v>
      </c>
      <c r="M19" s="1">
        <v>6</v>
      </c>
      <c r="N19" s="1">
        <v>27840006</v>
      </c>
      <c r="O19" s="1">
        <v>27840006</v>
      </c>
      <c r="P19" s="1" t="s">
        <v>38</v>
      </c>
      <c r="Q19" s="1" t="s">
        <v>51</v>
      </c>
      <c r="X19" s="1">
        <v>13</v>
      </c>
    </row>
    <row r="20" spans="1:24" x14ac:dyDescent="0.2">
      <c r="A20" s="1" t="s">
        <v>111</v>
      </c>
      <c r="B20" s="1" t="s">
        <v>1484</v>
      </c>
      <c r="C20" s="1" t="s">
        <v>113</v>
      </c>
      <c r="D20" s="1" t="s">
        <v>1485</v>
      </c>
      <c r="E20" s="1" t="s">
        <v>26</v>
      </c>
      <c r="F20" s="1" t="s">
        <v>224</v>
      </c>
      <c r="G20" s="1" t="s">
        <v>35</v>
      </c>
      <c r="I20" s="1">
        <v>1</v>
      </c>
      <c r="J20" s="1" t="s">
        <v>49</v>
      </c>
      <c r="K20" s="1" t="s">
        <v>49</v>
      </c>
      <c r="L20" s="1" t="s">
        <v>64</v>
      </c>
      <c r="M20" s="1">
        <v>6</v>
      </c>
      <c r="N20" s="1">
        <v>27839997</v>
      </c>
      <c r="O20" s="1">
        <v>27839997</v>
      </c>
      <c r="P20" s="1" t="s">
        <v>28</v>
      </c>
      <c r="Q20" s="1" t="s">
        <v>51</v>
      </c>
      <c r="T20" s="1">
        <v>11</v>
      </c>
      <c r="U20" s="1">
        <v>24</v>
      </c>
      <c r="X20" s="1">
        <v>242</v>
      </c>
    </row>
    <row r="21" spans="1:24" x14ac:dyDescent="0.2">
      <c r="A21" s="1" t="s">
        <v>61</v>
      </c>
      <c r="B21" s="1" t="s">
        <v>1486</v>
      </c>
      <c r="C21" s="1" t="s">
        <v>54</v>
      </c>
      <c r="D21" s="1" t="s">
        <v>822</v>
      </c>
      <c r="E21" s="1" t="s">
        <v>26</v>
      </c>
      <c r="F21" s="1" t="s">
        <v>1487</v>
      </c>
      <c r="G21" s="1" t="s">
        <v>35</v>
      </c>
      <c r="J21" s="1" t="s">
        <v>36</v>
      </c>
      <c r="K21" s="1" t="s">
        <v>27</v>
      </c>
      <c r="L21" s="1" t="s">
        <v>64</v>
      </c>
      <c r="M21" s="1">
        <v>6</v>
      </c>
      <c r="N21" s="1">
        <v>27839994</v>
      </c>
      <c r="O21" s="1">
        <v>27839994</v>
      </c>
      <c r="P21" s="1" t="s">
        <v>38</v>
      </c>
      <c r="Q21" s="1" t="s">
        <v>28</v>
      </c>
      <c r="T21" s="1">
        <v>8</v>
      </c>
      <c r="U21" s="1">
        <v>118</v>
      </c>
      <c r="W21" s="1">
        <v>210</v>
      </c>
      <c r="X21" s="1">
        <v>260</v>
      </c>
    </row>
    <row r="22" spans="1:24" x14ac:dyDescent="0.2">
      <c r="A22" s="1" t="s">
        <v>237</v>
      </c>
      <c r="B22" s="1" t="s">
        <v>1488</v>
      </c>
      <c r="C22" s="1" t="s">
        <v>113</v>
      </c>
      <c r="D22" s="1" t="s">
        <v>660</v>
      </c>
      <c r="E22" s="1" t="s">
        <v>26</v>
      </c>
      <c r="F22" s="1" t="s">
        <v>1262</v>
      </c>
      <c r="G22" s="1" t="s">
        <v>35</v>
      </c>
      <c r="J22" s="1" t="s">
        <v>36</v>
      </c>
      <c r="K22" s="1" t="s">
        <v>27</v>
      </c>
      <c r="L22" s="1" t="s">
        <v>64</v>
      </c>
      <c r="M22" s="1">
        <v>6</v>
      </c>
      <c r="N22" s="1">
        <v>27839984</v>
      </c>
      <c r="O22" s="1">
        <v>27839984</v>
      </c>
      <c r="P22" s="1" t="s">
        <v>28</v>
      </c>
      <c r="Q22" s="1" t="s">
        <v>51</v>
      </c>
      <c r="T22" s="1">
        <v>16</v>
      </c>
      <c r="U22" s="1">
        <v>68</v>
      </c>
      <c r="X22" s="1">
        <v>106</v>
      </c>
    </row>
    <row r="23" spans="1:24" x14ac:dyDescent="0.2">
      <c r="A23" s="1" t="s">
        <v>237</v>
      </c>
      <c r="B23" s="1" t="s">
        <v>1489</v>
      </c>
      <c r="C23" s="1" t="s">
        <v>113</v>
      </c>
      <c r="D23" s="1" t="s">
        <v>660</v>
      </c>
      <c r="E23" s="1" t="s">
        <v>26</v>
      </c>
      <c r="F23" s="1" t="s">
        <v>1262</v>
      </c>
      <c r="G23" s="1" t="s">
        <v>35</v>
      </c>
      <c r="J23" s="1" t="s">
        <v>36</v>
      </c>
      <c r="K23" s="1" t="s">
        <v>27</v>
      </c>
      <c r="L23" s="1" t="s">
        <v>64</v>
      </c>
      <c r="M23" s="1">
        <v>6</v>
      </c>
      <c r="N23" s="1">
        <v>27839984</v>
      </c>
      <c r="O23" s="1">
        <v>27839984</v>
      </c>
      <c r="P23" s="1" t="s">
        <v>28</v>
      </c>
      <c r="Q23" s="1" t="s">
        <v>51</v>
      </c>
      <c r="T23" s="1">
        <v>36</v>
      </c>
      <c r="U23" s="1">
        <v>89</v>
      </c>
      <c r="X23" s="1">
        <v>124</v>
      </c>
    </row>
    <row r="24" spans="1:24" x14ac:dyDescent="0.2">
      <c r="A24" s="1" t="s">
        <v>24</v>
      </c>
      <c r="B24" s="1" t="s">
        <v>1490</v>
      </c>
      <c r="C24" s="1" t="s">
        <v>178</v>
      </c>
      <c r="D24" s="1" t="s">
        <v>1491</v>
      </c>
      <c r="E24" s="1" t="s">
        <v>26</v>
      </c>
      <c r="F24" s="1" t="s">
        <v>1492</v>
      </c>
      <c r="G24" s="1" t="s">
        <v>35</v>
      </c>
      <c r="J24" s="1" t="s">
        <v>27</v>
      </c>
      <c r="K24" s="1" t="s">
        <v>27</v>
      </c>
      <c r="L24" s="1" t="s">
        <v>27</v>
      </c>
      <c r="M24" s="1">
        <v>6</v>
      </c>
      <c r="N24" s="1">
        <v>27839983</v>
      </c>
      <c r="O24" s="1">
        <v>27839983</v>
      </c>
      <c r="P24" s="1" t="s">
        <v>38</v>
      </c>
      <c r="Q24" s="1" t="s">
        <v>29</v>
      </c>
      <c r="U24" s="1">
        <v>1019</v>
      </c>
      <c r="X24" s="1">
        <v>9</v>
      </c>
    </row>
    <row r="25" spans="1:24" x14ac:dyDescent="0.2">
      <c r="A25" s="1" t="s">
        <v>149</v>
      </c>
      <c r="B25" s="1" t="s">
        <v>1493</v>
      </c>
      <c r="C25" s="1" t="s">
        <v>151</v>
      </c>
      <c r="D25" s="1" t="s">
        <v>1491</v>
      </c>
      <c r="E25" s="1" t="s">
        <v>26</v>
      </c>
      <c r="F25" s="1" t="s">
        <v>1492</v>
      </c>
      <c r="G25" s="1" t="s">
        <v>35</v>
      </c>
      <c r="J25" s="1" t="s">
        <v>36</v>
      </c>
      <c r="K25" s="1" t="s">
        <v>153</v>
      </c>
      <c r="L25" s="1" t="s">
        <v>64</v>
      </c>
      <c r="M25" s="1">
        <v>6</v>
      </c>
      <c r="N25" s="1">
        <v>27839983</v>
      </c>
      <c r="O25" s="1">
        <v>27839983</v>
      </c>
      <c r="P25" s="1" t="s">
        <v>38</v>
      </c>
      <c r="Q25" s="1" t="s">
        <v>29</v>
      </c>
      <c r="U25" s="1">
        <v>78</v>
      </c>
      <c r="X25" s="1">
        <v>101</v>
      </c>
    </row>
    <row r="26" spans="1:24" x14ac:dyDescent="0.2">
      <c r="A26" s="1" t="s">
        <v>65</v>
      </c>
      <c r="B26" s="1" t="s">
        <v>1494</v>
      </c>
      <c r="C26" s="1" t="s">
        <v>67</v>
      </c>
      <c r="D26" s="1" t="s">
        <v>1491</v>
      </c>
      <c r="E26" s="1" t="s">
        <v>26</v>
      </c>
      <c r="F26" s="1" t="s">
        <v>1492</v>
      </c>
      <c r="G26" s="1" t="s">
        <v>35</v>
      </c>
      <c r="J26" s="1" t="s">
        <v>36</v>
      </c>
      <c r="K26" s="1" t="s">
        <v>43</v>
      </c>
      <c r="L26" s="1" t="s">
        <v>44</v>
      </c>
      <c r="M26" s="1">
        <v>6</v>
      </c>
      <c r="N26" s="1">
        <v>27839983</v>
      </c>
      <c r="O26" s="1">
        <v>27839983</v>
      </c>
      <c r="P26" s="1" t="s">
        <v>38</v>
      </c>
      <c r="Q26" s="1" t="s">
        <v>29</v>
      </c>
      <c r="U26" s="1">
        <v>78</v>
      </c>
      <c r="W26" s="1">
        <v>68</v>
      </c>
      <c r="X26" s="1">
        <v>95</v>
      </c>
    </row>
    <row r="27" spans="1:24" x14ac:dyDescent="0.2">
      <c r="A27" s="1" t="s">
        <v>24</v>
      </c>
      <c r="B27" s="1" t="s">
        <v>1495</v>
      </c>
      <c r="C27" s="1" t="s">
        <v>372</v>
      </c>
      <c r="D27" s="1" t="s">
        <v>266</v>
      </c>
      <c r="E27" s="1" t="s">
        <v>26</v>
      </c>
      <c r="F27" s="1" t="s">
        <v>267</v>
      </c>
      <c r="G27" s="1" t="s">
        <v>35</v>
      </c>
      <c r="J27" s="1" t="s">
        <v>27</v>
      </c>
      <c r="K27" s="1" t="s">
        <v>27</v>
      </c>
      <c r="L27" s="1" t="s">
        <v>27</v>
      </c>
      <c r="M27" s="1">
        <v>6</v>
      </c>
      <c r="N27" s="1">
        <v>27839979</v>
      </c>
      <c r="O27" s="1">
        <v>27839979</v>
      </c>
      <c r="P27" s="1" t="s">
        <v>29</v>
      </c>
      <c r="Q27" s="1" t="s">
        <v>51</v>
      </c>
      <c r="U27" s="1">
        <v>1200</v>
      </c>
      <c r="X27" s="1">
        <v>73</v>
      </c>
    </row>
    <row r="28" spans="1:24" x14ac:dyDescent="0.2">
      <c r="A28" s="1" t="s">
        <v>24</v>
      </c>
      <c r="B28" s="1" t="s">
        <v>328</v>
      </c>
      <c r="C28" s="1" t="s">
        <v>329</v>
      </c>
      <c r="D28" s="1" t="s">
        <v>1270</v>
      </c>
      <c r="E28" s="1" t="s">
        <v>26</v>
      </c>
      <c r="F28" s="1" t="s">
        <v>1271</v>
      </c>
      <c r="G28" s="1" t="s">
        <v>35</v>
      </c>
      <c r="J28" s="1" t="s">
        <v>27</v>
      </c>
      <c r="K28" s="1" t="s">
        <v>27</v>
      </c>
      <c r="L28" s="1" t="s">
        <v>27</v>
      </c>
      <c r="M28" s="1">
        <v>6</v>
      </c>
      <c r="N28" s="1">
        <v>27839966</v>
      </c>
      <c r="O28" s="1">
        <v>27839966</v>
      </c>
      <c r="P28" s="1" t="s">
        <v>38</v>
      </c>
      <c r="Q28" s="1" t="s">
        <v>28</v>
      </c>
      <c r="U28" s="1">
        <v>1646</v>
      </c>
      <c r="X28" s="1">
        <v>49</v>
      </c>
    </row>
    <row r="29" spans="1:24" x14ac:dyDescent="0.2">
      <c r="A29" s="1" t="s">
        <v>125</v>
      </c>
      <c r="B29" s="1" t="s">
        <v>1496</v>
      </c>
      <c r="C29" s="1" t="s">
        <v>825</v>
      </c>
      <c r="D29" s="1" t="s">
        <v>1497</v>
      </c>
      <c r="E29" s="1" t="s">
        <v>26</v>
      </c>
      <c r="F29" s="1" t="s">
        <v>1498</v>
      </c>
      <c r="G29" s="1" t="s">
        <v>35</v>
      </c>
      <c r="J29" s="1" t="s">
        <v>27</v>
      </c>
      <c r="K29" s="1" t="s">
        <v>27</v>
      </c>
      <c r="L29" s="1" t="s">
        <v>27</v>
      </c>
      <c r="M29" s="1">
        <v>6</v>
      </c>
      <c r="N29" s="1">
        <v>27839966</v>
      </c>
      <c r="O29" s="1">
        <v>27839966</v>
      </c>
      <c r="P29" s="1" t="s">
        <v>38</v>
      </c>
      <c r="Q29" s="1" t="s">
        <v>29</v>
      </c>
      <c r="X29" s="1">
        <v>352</v>
      </c>
    </row>
    <row r="30" spans="1:24" x14ac:dyDescent="0.2">
      <c r="A30" s="1" t="s">
        <v>501</v>
      </c>
      <c r="B30" s="1" t="s">
        <v>1499</v>
      </c>
      <c r="C30" s="1" t="s">
        <v>235</v>
      </c>
      <c r="D30" s="1" t="s">
        <v>286</v>
      </c>
      <c r="E30" s="1" t="s">
        <v>26</v>
      </c>
      <c r="F30" s="1" t="s">
        <v>287</v>
      </c>
      <c r="G30" s="1" t="s">
        <v>35</v>
      </c>
      <c r="J30" s="1" t="s">
        <v>27</v>
      </c>
      <c r="K30" s="1" t="s">
        <v>27</v>
      </c>
      <c r="L30" s="1" t="s">
        <v>505</v>
      </c>
      <c r="M30" s="1">
        <v>6</v>
      </c>
      <c r="N30" s="1">
        <v>27839960</v>
      </c>
      <c r="O30" s="1">
        <v>27839960</v>
      </c>
      <c r="P30" s="1" t="s">
        <v>38</v>
      </c>
      <c r="Q30" s="1" t="s">
        <v>51</v>
      </c>
      <c r="X30" s="1">
        <v>84</v>
      </c>
    </row>
    <row r="31" spans="1:24" x14ac:dyDescent="0.2">
      <c r="A31" s="1" t="s">
        <v>136</v>
      </c>
      <c r="B31" s="1" t="s">
        <v>1501</v>
      </c>
      <c r="C31" s="1" t="s">
        <v>75</v>
      </c>
      <c r="D31" s="1" t="s">
        <v>124</v>
      </c>
      <c r="E31" s="1" t="s">
        <v>26</v>
      </c>
      <c r="F31" s="1" t="s">
        <v>330</v>
      </c>
      <c r="G31" s="1" t="s">
        <v>35</v>
      </c>
      <c r="I31" s="1">
        <v>1</v>
      </c>
      <c r="J31" s="1" t="s">
        <v>27</v>
      </c>
      <c r="K31" s="1" t="s">
        <v>27</v>
      </c>
      <c r="L31" s="1" t="s">
        <v>137</v>
      </c>
      <c r="M31" s="1">
        <v>6</v>
      </c>
      <c r="N31" s="1">
        <v>27839931</v>
      </c>
      <c r="O31" s="1">
        <v>27839931</v>
      </c>
      <c r="P31" s="1" t="s">
        <v>51</v>
      </c>
      <c r="Q31" s="1" t="s">
        <v>29</v>
      </c>
      <c r="X31" s="1">
        <v>5093</v>
      </c>
    </row>
    <row r="32" spans="1:24" x14ac:dyDescent="0.2">
      <c r="A32" s="1" t="s">
        <v>696</v>
      </c>
      <c r="B32" s="1" t="s">
        <v>1502</v>
      </c>
      <c r="C32" s="1" t="s">
        <v>698</v>
      </c>
      <c r="D32" s="1" t="s">
        <v>1503</v>
      </c>
      <c r="E32" s="1" t="s">
        <v>26</v>
      </c>
      <c r="F32" s="1" t="s">
        <v>1504</v>
      </c>
      <c r="G32" s="1" t="s">
        <v>35</v>
      </c>
      <c r="I32" s="1">
        <v>1</v>
      </c>
      <c r="J32" s="1" t="s">
        <v>27</v>
      </c>
      <c r="K32" s="1" t="s">
        <v>27</v>
      </c>
      <c r="L32" s="1" t="s">
        <v>700</v>
      </c>
      <c r="M32" s="1">
        <v>6</v>
      </c>
      <c r="N32" s="1">
        <v>27839931</v>
      </c>
      <c r="O32" s="1">
        <v>27839931</v>
      </c>
      <c r="P32" s="1" t="s">
        <v>51</v>
      </c>
      <c r="Q32" s="1" t="s">
        <v>28</v>
      </c>
      <c r="X32" s="1">
        <v>14</v>
      </c>
    </row>
    <row r="33" spans="1:24" x14ac:dyDescent="0.2">
      <c r="A33" s="1" t="s">
        <v>453</v>
      </c>
      <c r="B33" s="1" t="s">
        <v>1141</v>
      </c>
      <c r="C33" s="1" t="s">
        <v>25</v>
      </c>
      <c r="D33" s="1" t="s">
        <v>128</v>
      </c>
      <c r="E33" s="1" t="s">
        <v>26</v>
      </c>
      <c r="F33" s="1" t="s">
        <v>1142</v>
      </c>
      <c r="G33" s="1" t="s">
        <v>35</v>
      </c>
      <c r="J33" s="1" t="s">
        <v>27</v>
      </c>
      <c r="K33" s="1" t="s">
        <v>27</v>
      </c>
      <c r="L33" s="1" t="s">
        <v>27</v>
      </c>
      <c r="M33" s="1">
        <v>6</v>
      </c>
      <c r="N33" s="1">
        <v>27839926</v>
      </c>
      <c r="O33" s="1">
        <v>27839926</v>
      </c>
      <c r="P33" s="1" t="s">
        <v>38</v>
      </c>
      <c r="Q33" s="1" t="s">
        <v>29</v>
      </c>
      <c r="U33" s="1">
        <v>647</v>
      </c>
      <c r="X33" s="1">
        <v>67</v>
      </c>
    </row>
    <row r="34" spans="1:24" x14ac:dyDescent="0.2">
      <c r="A34" s="1" t="s">
        <v>61</v>
      </c>
      <c r="B34" s="1" t="s">
        <v>1505</v>
      </c>
      <c r="C34" s="1" t="s">
        <v>54</v>
      </c>
      <c r="D34" s="1" t="s">
        <v>1506</v>
      </c>
      <c r="E34" s="1" t="s">
        <v>26</v>
      </c>
      <c r="F34" s="1" t="s">
        <v>1507</v>
      </c>
      <c r="G34" s="1" t="s">
        <v>35</v>
      </c>
      <c r="J34" s="1" t="s">
        <v>36</v>
      </c>
      <c r="K34" s="1" t="s">
        <v>27</v>
      </c>
      <c r="L34" s="1" t="s">
        <v>64</v>
      </c>
      <c r="M34" s="1">
        <v>6</v>
      </c>
      <c r="N34" s="1">
        <v>27839923</v>
      </c>
      <c r="O34" s="1">
        <v>27839923</v>
      </c>
      <c r="P34" s="1" t="s">
        <v>38</v>
      </c>
      <c r="Q34" s="1" t="s">
        <v>29</v>
      </c>
      <c r="T34" s="1">
        <v>15</v>
      </c>
      <c r="U34" s="1">
        <v>112</v>
      </c>
      <c r="W34" s="1">
        <v>161</v>
      </c>
      <c r="X34" s="1">
        <v>31</v>
      </c>
    </row>
    <row r="35" spans="1:24" x14ac:dyDescent="0.2">
      <c r="A35" s="1" t="s">
        <v>73</v>
      </c>
      <c r="B35" s="1" t="s">
        <v>1508</v>
      </c>
      <c r="C35" s="1" t="s">
        <v>75</v>
      </c>
      <c r="D35" s="1" t="s">
        <v>1509</v>
      </c>
      <c r="E35" s="1" t="s">
        <v>26</v>
      </c>
      <c r="F35" s="1" t="s">
        <v>1510</v>
      </c>
      <c r="G35" s="1" t="s">
        <v>35</v>
      </c>
      <c r="J35" s="1" t="s">
        <v>56</v>
      </c>
      <c r="K35" s="1" t="s">
        <v>49</v>
      </c>
      <c r="L35" s="1" t="s">
        <v>57</v>
      </c>
      <c r="M35" s="1">
        <v>6</v>
      </c>
      <c r="N35" s="1">
        <v>27839907</v>
      </c>
      <c r="O35" s="1">
        <v>27839907</v>
      </c>
      <c r="P35" s="1" t="s">
        <v>28</v>
      </c>
      <c r="Q35" s="1" t="s">
        <v>51</v>
      </c>
      <c r="T35" s="1">
        <v>671</v>
      </c>
      <c r="U35" s="1">
        <v>369</v>
      </c>
      <c r="V35" s="1">
        <v>2</v>
      </c>
      <c r="W35" s="1">
        <v>1435</v>
      </c>
      <c r="X35" s="1">
        <v>53</v>
      </c>
    </row>
    <row r="36" spans="1:24" x14ac:dyDescent="0.2">
      <c r="A36" s="1" t="s">
        <v>24</v>
      </c>
      <c r="B36" s="1" t="s">
        <v>1511</v>
      </c>
      <c r="C36" s="1" t="s">
        <v>41</v>
      </c>
      <c r="D36" s="1" t="s">
        <v>1512</v>
      </c>
      <c r="E36" s="1" t="s">
        <v>26</v>
      </c>
      <c r="F36" s="1" t="s">
        <v>1513</v>
      </c>
      <c r="G36" s="1" t="s">
        <v>35</v>
      </c>
      <c r="J36" s="1" t="s">
        <v>27</v>
      </c>
      <c r="K36" s="1" t="s">
        <v>27</v>
      </c>
      <c r="L36" s="1" t="s">
        <v>27</v>
      </c>
      <c r="M36" s="1">
        <v>6</v>
      </c>
      <c r="N36" s="1">
        <v>27839897</v>
      </c>
      <c r="O36" s="1">
        <v>27839897</v>
      </c>
      <c r="P36" s="1" t="s">
        <v>51</v>
      </c>
      <c r="Q36" s="1" t="s">
        <v>38</v>
      </c>
      <c r="U36" s="1">
        <v>1458</v>
      </c>
      <c r="X36" s="1">
        <v>9</v>
      </c>
    </row>
    <row r="37" spans="1:24" x14ac:dyDescent="0.2">
      <c r="A37" s="1" t="s">
        <v>82</v>
      </c>
      <c r="B37" s="1" t="s">
        <v>1514</v>
      </c>
      <c r="C37" s="1" t="s">
        <v>84</v>
      </c>
      <c r="D37" s="1" t="s">
        <v>1515</v>
      </c>
      <c r="E37" s="1" t="s">
        <v>26</v>
      </c>
      <c r="F37" s="1" t="s">
        <v>1516</v>
      </c>
      <c r="G37" s="1" t="s">
        <v>35</v>
      </c>
      <c r="J37" s="1" t="s">
        <v>27</v>
      </c>
      <c r="K37" s="1" t="s">
        <v>27</v>
      </c>
      <c r="L37" s="1" t="s">
        <v>64</v>
      </c>
      <c r="M37" s="1">
        <v>6</v>
      </c>
      <c r="N37" s="1">
        <v>27839898</v>
      </c>
      <c r="O37" s="1">
        <v>27839898</v>
      </c>
      <c r="P37" s="1" t="s">
        <v>29</v>
      </c>
      <c r="Q37" s="1" t="s">
        <v>38</v>
      </c>
      <c r="X37" s="1">
        <v>73</v>
      </c>
    </row>
    <row r="38" spans="1:24" x14ac:dyDescent="0.2">
      <c r="A38" s="1" t="s">
        <v>105</v>
      </c>
      <c r="B38" s="1" t="s">
        <v>1517</v>
      </c>
      <c r="C38" s="1" t="s">
        <v>75</v>
      </c>
      <c r="D38" s="1" t="s">
        <v>148</v>
      </c>
      <c r="E38" s="1" t="s">
        <v>26</v>
      </c>
      <c r="F38" s="1" t="s">
        <v>1518</v>
      </c>
      <c r="G38" s="1" t="s">
        <v>35</v>
      </c>
      <c r="J38" s="1" t="s">
        <v>27</v>
      </c>
      <c r="K38" s="1" t="s">
        <v>27</v>
      </c>
      <c r="L38" s="1" t="s">
        <v>108</v>
      </c>
      <c r="M38" s="1">
        <v>6</v>
      </c>
      <c r="N38" s="1">
        <v>27839862</v>
      </c>
      <c r="O38" s="1">
        <v>27839862</v>
      </c>
      <c r="P38" s="1" t="s">
        <v>38</v>
      </c>
      <c r="Q38" s="1" t="s">
        <v>28</v>
      </c>
      <c r="X38" s="1">
        <v>84</v>
      </c>
    </row>
    <row r="39" spans="1:24" x14ac:dyDescent="0.2">
      <c r="A39" s="1" t="s">
        <v>154</v>
      </c>
      <c r="B39" s="1" t="s">
        <v>1519</v>
      </c>
      <c r="C39" s="1" t="s">
        <v>156</v>
      </c>
      <c r="D39" s="1" t="s">
        <v>386</v>
      </c>
      <c r="E39" s="1" t="s">
        <v>26</v>
      </c>
      <c r="F39" s="1" t="s">
        <v>1520</v>
      </c>
      <c r="G39" s="1" t="s">
        <v>35</v>
      </c>
      <c r="I39" s="1">
        <v>1</v>
      </c>
      <c r="J39" s="1" t="s">
        <v>36</v>
      </c>
      <c r="K39" s="1" t="s">
        <v>43</v>
      </c>
      <c r="L39" s="1" t="s">
        <v>44</v>
      </c>
      <c r="M39" s="1">
        <v>6</v>
      </c>
      <c r="N39" s="1">
        <v>27839854</v>
      </c>
      <c r="O39" s="1">
        <v>27839854</v>
      </c>
      <c r="P39" s="1" t="s">
        <v>38</v>
      </c>
      <c r="Q39" s="1" t="s">
        <v>29</v>
      </c>
      <c r="T39" s="1">
        <v>19</v>
      </c>
      <c r="U39" s="1">
        <v>127</v>
      </c>
      <c r="W39" s="1">
        <v>123</v>
      </c>
      <c r="X39" s="1">
        <v>178</v>
      </c>
    </row>
    <row r="40" spans="1:24" x14ac:dyDescent="0.2">
      <c r="A40" s="1" t="s">
        <v>61</v>
      </c>
      <c r="B40" s="1" t="s">
        <v>1521</v>
      </c>
      <c r="C40" s="1" t="s">
        <v>59</v>
      </c>
      <c r="D40" s="1" t="s">
        <v>393</v>
      </c>
      <c r="E40" s="1" t="s">
        <v>26</v>
      </c>
      <c r="F40" s="1" t="s">
        <v>394</v>
      </c>
      <c r="G40" s="1" t="s">
        <v>35</v>
      </c>
      <c r="I40" s="1">
        <v>1</v>
      </c>
      <c r="J40" s="1" t="s">
        <v>36</v>
      </c>
      <c r="K40" s="1" t="s">
        <v>27</v>
      </c>
      <c r="L40" s="1" t="s">
        <v>64</v>
      </c>
      <c r="M40" s="1">
        <v>6</v>
      </c>
      <c r="N40" s="1">
        <v>27839850</v>
      </c>
      <c r="O40" s="1">
        <v>27839850</v>
      </c>
      <c r="P40" s="1" t="s">
        <v>38</v>
      </c>
      <c r="Q40" s="1" t="s">
        <v>29</v>
      </c>
      <c r="T40" s="1">
        <v>17</v>
      </c>
      <c r="U40" s="1">
        <v>49</v>
      </c>
      <c r="W40" s="1">
        <v>110</v>
      </c>
      <c r="X40" s="1">
        <v>157</v>
      </c>
    </row>
    <row r="41" spans="1:24" x14ac:dyDescent="0.2">
      <c r="A41" s="1" t="s">
        <v>176</v>
      </c>
      <c r="B41" s="1" t="s">
        <v>1522</v>
      </c>
      <c r="C41" s="1" t="s">
        <v>178</v>
      </c>
      <c r="D41" s="1" t="s">
        <v>393</v>
      </c>
      <c r="E41" s="1" t="s">
        <v>26</v>
      </c>
      <c r="F41" s="1" t="s">
        <v>394</v>
      </c>
      <c r="G41" s="1" t="s">
        <v>35</v>
      </c>
      <c r="I41" s="1">
        <v>1</v>
      </c>
      <c r="J41" s="1" t="s">
        <v>36</v>
      </c>
      <c r="K41" s="1" t="s">
        <v>43</v>
      </c>
      <c r="L41" s="1" t="s">
        <v>44</v>
      </c>
      <c r="M41" s="1">
        <v>6</v>
      </c>
      <c r="N41" s="1">
        <v>27839850</v>
      </c>
      <c r="O41" s="1">
        <v>27839850</v>
      </c>
      <c r="P41" s="1" t="s">
        <v>38</v>
      </c>
      <c r="Q41" s="1" t="s">
        <v>29</v>
      </c>
      <c r="T41" s="1">
        <v>50</v>
      </c>
      <c r="U41" s="1">
        <v>126</v>
      </c>
      <c r="W41" s="1">
        <v>158</v>
      </c>
      <c r="X41" s="1">
        <v>263</v>
      </c>
    </row>
    <row r="42" spans="1:24" x14ac:dyDescent="0.2">
      <c r="A42" s="1" t="s">
        <v>61</v>
      </c>
      <c r="B42" s="1" t="s">
        <v>1523</v>
      </c>
      <c r="C42" s="1" t="s">
        <v>59</v>
      </c>
      <c r="D42" s="1" t="s">
        <v>398</v>
      </c>
      <c r="E42" s="1" t="s">
        <v>26</v>
      </c>
      <c r="F42" s="1" t="s">
        <v>1524</v>
      </c>
      <c r="G42" s="1" t="s">
        <v>35</v>
      </c>
      <c r="I42" s="1">
        <v>1</v>
      </c>
      <c r="J42" s="1" t="s">
        <v>36</v>
      </c>
      <c r="K42" s="1" t="s">
        <v>27</v>
      </c>
      <c r="L42" s="1" t="s">
        <v>64</v>
      </c>
      <c r="M42" s="1">
        <v>6</v>
      </c>
      <c r="N42" s="1">
        <v>27839850</v>
      </c>
      <c r="O42" s="1">
        <v>27839850</v>
      </c>
      <c r="P42" s="1" t="s">
        <v>38</v>
      </c>
      <c r="Q42" s="1" t="s">
        <v>28</v>
      </c>
      <c r="T42" s="1">
        <v>10</v>
      </c>
      <c r="U42" s="1">
        <v>81</v>
      </c>
      <c r="W42" s="1">
        <v>121</v>
      </c>
      <c r="X42" s="1">
        <v>190</v>
      </c>
    </row>
    <row r="43" spans="1:24" x14ac:dyDescent="0.2">
      <c r="A43" s="1" t="s">
        <v>1370</v>
      </c>
      <c r="B43" s="1" t="s">
        <v>1525</v>
      </c>
      <c r="C43" s="1" t="s">
        <v>79</v>
      </c>
      <c r="D43" s="1" t="s">
        <v>398</v>
      </c>
      <c r="E43" s="1" t="s">
        <v>26</v>
      </c>
      <c r="F43" s="1" t="s">
        <v>1524</v>
      </c>
      <c r="G43" s="1" t="s">
        <v>35</v>
      </c>
      <c r="I43" s="1">
        <v>1</v>
      </c>
      <c r="J43" s="1" t="s">
        <v>27</v>
      </c>
      <c r="K43" s="1" t="s">
        <v>49</v>
      </c>
      <c r="L43" s="1" t="s">
        <v>1372</v>
      </c>
      <c r="M43" s="1">
        <v>6</v>
      </c>
      <c r="N43" s="1">
        <v>27839850</v>
      </c>
      <c r="O43" s="1">
        <v>27839850</v>
      </c>
      <c r="P43" s="1" t="s">
        <v>38</v>
      </c>
      <c r="Q43" s="1" t="s">
        <v>28</v>
      </c>
      <c r="X43" s="1">
        <v>443</v>
      </c>
    </row>
    <row r="44" spans="1:24" x14ac:dyDescent="0.2">
      <c r="A44" s="1" t="s">
        <v>24</v>
      </c>
      <c r="B44" s="1" t="s">
        <v>1526</v>
      </c>
      <c r="C44" s="1" t="s">
        <v>788</v>
      </c>
      <c r="D44" s="1" t="s">
        <v>398</v>
      </c>
      <c r="E44" s="1" t="s">
        <v>26</v>
      </c>
      <c r="F44" s="1" t="s">
        <v>1524</v>
      </c>
      <c r="G44" s="1" t="s">
        <v>35</v>
      </c>
      <c r="I44" s="1">
        <v>1</v>
      </c>
      <c r="J44" s="1" t="s">
        <v>27</v>
      </c>
      <c r="K44" s="1" t="s">
        <v>27</v>
      </c>
      <c r="L44" s="1" t="s">
        <v>27</v>
      </c>
      <c r="M44" s="1">
        <v>6</v>
      </c>
      <c r="N44" s="1">
        <v>27839850</v>
      </c>
      <c r="O44" s="1">
        <v>27839850</v>
      </c>
      <c r="P44" s="1" t="s">
        <v>38</v>
      </c>
      <c r="Q44" s="1" t="s">
        <v>28</v>
      </c>
      <c r="U44" s="1">
        <v>613</v>
      </c>
      <c r="X44" s="1">
        <v>6</v>
      </c>
    </row>
    <row r="45" spans="1:24" x14ac:dyDescent="0.2">
      <c r="A45" s="1" t="s">
        <v>24</v>
      </c>
      <c r="B45" s="1" t="s">
        <v>1527</v>
      </c>
      <c r="C45" s="1" t="s">
        <v>151</v>
      </c>
      <c r="D45" s="1" t="s">
        <v>398</v>
      </c>
      <c r="E45" s="1" t="s">
        <v>26</v>
      </c>
      <c r="F45" s="1" t="s">
        <v>1524</v>
      </c>
      <c r="G45" s="1" t="s">
        <v>35</v>
      </c>
      <c r="I45" s="1">
        <v>1</v>
      </c>
      <c r="J45" s="1" t="s">
        <v>27</v>
      </c>
      <c r="K45" s="1" t="s">
        <v>27</v>
      </c>
      <c r="L45" s="1" t="s">
        <v>27</v>
      </c>
      <c r="M45" s="1">
        <v>6</v>
      </c>
      <c r="N45" s="1">
        <v>27839850</v>
      </c>
      <c r="O45" s="1">
        <v>27839850</v>
      </c>
      <c r="P45" s="1" t="s">
        <v>38</v>
      </c>
      <c r="Q45" s="1" t="s">
        <v>28</v>
      </c>
      <c r="U45" s="1">
        <v>719</v>
      </c>
      <c r="X45" s="1">
        <v>48</v>
      </c>
    </row>
    <row r="46" spans="1:24" x14ac:dyDescent="0.2">
      <c r="A46" s="1" t="s">
        <v>24</v>
      </c>
      <c r="B46" s="1" t="s">
        <v>1189</v>
      </c>
      <c r="C46" s="1" t="s">
        <v>84</v>
      </c>
      <c r="D46" s="1" t="s">
        <v>1528</v>
      </c>
      <c r="E46" s="1" t="s">
        <v>26</v>
      </c>
      <c r="F46" s="1" t="s">
        <v>1529</v>
      </c>
      <c r="G46" s="1" t="s">
        <v>35</v>
      </c>
      <c r="J46" s="1" t="s">
        <v>27</v>
      </c>
      <c r="K46" s="1" t="s">
        <v>27</v>
      </c>
      <c r="L46" s="1" t="s">
        <v>27</v>
      </c>
      <c r="M46" s="1">
        <v>6</v>
      </c>
      <c r="N46" s="1">
        <v>27839847</v>
      </c>
      <c r="O46" s="1">
        <v>27839847</v>
      </c>
      <c r="P46" s="1" t="s">
        <v>29</v>
      </c>
      <c r="Q46" s="1" t="s">
        <v>38</v>
      </c>
      <c r="U46" s="1">
        <v>1696</v>
      </c>
      <c r="X46" s="1">
        <v>35</v>
      </c>
    </row>
    <row r="47" spans="1:24" x14ac:dyDescent="0.2">
      <c r="A47" s="1" t="s">
        <v>24</v>
      </c>
      <c r="B47" s="1" t="s">
        <v>706</v>
      </c>
      <c r="C47" s="1" t="s">
        <v>372</v>
      </c>
      <c r="D47" s="1" t="s">
        <v>419</v>
      </c>
      <c r="E47" s="1" t="s">
        <v>26</v>
      </c>
      <c r="F47" s="1" t="s">
        <v>420</v>
      </c>
      <c r="G47" s="1" t="s">
        <v>35</v>
      </c>
      <c r="J47" s="1" t="s">
        <v>27</v>
      </c>
      <c r="K47" s="1" t="s">
        <v>27</v>
      </c>
      <c r="L47" s="1" t="s">
        <v>27</v>
      </c>
      <c r="M47" s="1">
        <v>6</v>
      </c>
      <c r="N47" s="1">
        <v>27839839</v>
      </c>
      <c r="O47" s="1">
        <v>27839839</v>
      </c>
      <c r="P47" s="1" t="s">
        <v>29</v>
      </c>
      <c r="Q47" s="1" t="s">
        <v>28</v>
      </c>
      <c r="U47" s="1">
        <v>1442</v>
      </c>
      <c r="X47" s="1">
        <v>104</v>
      </c>
    </row>
    <row r="48" spans="1:24" x14ac:dyDescent="0.2">
      <c r="A48" s="1" t="s">
        <v>237</v>
      </c>
      <c r="B48" s="1" t="s">
        <v>1530</v>
      </c>
      <c r="C48" s="1" t="s">
        <v>113</v>
      </c>
      <c r="D48" s="1" t="s">
        <v>1531</v>
      </c>
      <c r="E48" s="1" t="s">
        <v>26</v>
      </c>
      <c r="F48" s="1" t="s">
        <v>1532</v>
      </c>
      <c r="G48" s="1" t="s">
        <v>35</v>
      </c>
      <c r="J48" s="1" t="s">
        <v>36</v>
      </c>
      <c r="K48" s="1" t="s">
        <v>27</v>
      </c>
      <c r="L48" s="1" t="s">
        <v>64</v>
      </c>
      <c r="M48" s="1">
        <v>6</v>
      </c>
      <c r="N48" s="1">
        <v>27839826</v>
      </c>
      <c r="O48" s="1">
        <v>27839826</v>
      </c>
      <c r="P48" s="1" t="s">
        <v>38</v>
      </c>
      <c r="Q48" s="1" t="s">
        <v>51</v>
      </c>
      <c r="T48" s="1">
        <v>9</v>
      </c>
      <c r="U48" s="1">
        <v>189</v>
      </c>
      <c r="X48" s="1">
        <v>155</v>
      </c>
    </row>
    <row r="49" spans="1:24" x14ac:dyDescent="0.2">
      <c r="A49" s="1" t="s">
        <v>233</v>
      </c>
      <c r="B49" s="1" t="s">
        <v>1533</v>
      </c>
      <c r="C49" s="1" t="s">
        <v>235</v>
      </c>
      <c r="D49" s="1" t="s">
        <v>1534</v>
      </c>
      <c r="E49" s="1" t="s">
        <v>26</v>
      </c>
      <c r="F49" s="1" t="s">
        <v>1535</v>
      </c>
      <c r="G49" s="1" t="s">
        <v>35</v>
      </c>
      <c r="J49" s="1" t="s">
        <v>36</v>
      </c>
      <c r="K49" s="1" t="s">
        <v>43</v>
      </c>
      <c r="L49" s="1" t="s">
        <v>236</v>
      </c>
      <c r="M49" s="1">
        <v>6</v>
      </c>
      <c r="N49" s="1">
        <v>27839822</v>
      </c>
      <c r="O49" s="1">
        <v>27839822</v>
      </c>
      <c r="P49" s="1" t="s">
        <v>51</v>
      </c>
      <c r="Q49" s="1" t="s">
        <v>29</v>
      </c>
      <c r="T49" s="1">
        <v>85</v>
      </c>
      <c r="U49" s="1">
        <v>95</v>
      </c>
      <c r="W49" s="1">
        <v>65</v>
      </c>
      <c r="X49" s="1">
        <v>106</v>
      </c>
    </row>
    <row r="50" spans="1:24" x14ac:dyDescent="0.2">
      <c r="A50" s="1" t="s">
        <v>378</v>
      </c>
      <c r="B50" s="1" t="s">
        <v>1007</v>
      </c>
      <c r="C50" s="1" t="s">
        <v>372</v>
      </c>
      <c r="D50" s="1" t="s">
        <v>1536</v>
      </c>
      <c r="E50" s="1" t="s">
        <v>26</v>
      </c>
      <c r="F50" s="1" t="s">
        <v>1537</v>
      </c>
      <c r="G50" s="1" t="s">
        <v>35</v>
      </c>
      <c r="I50" s="1">
        <v>1</v>
      </c>
      <c r="J50" s="1" t="s">
        <v>36</v>
      </c>
      <c r="K50" s="1" t="s">
        <v>43</v>
      </c>
      <c r="L50" s="1" t="s">
        <v>236</v>
      </c>
      <c r="M50" s="1">
        <v>6</v>
      </c>
      <c r="N50" s="1">
        <v>27839801</v>
      </c>
      <c r="O50" s="1">
        <v>27839801</v>
      </c>
      <c r="P50" s="1" t="s">
        <v>28</v>
      </c>
      <c r="Q50" s="1" t="s">
        <v>38</v>
      </c>
      <c r="T50" s="1">
        <v>24</v>
      </c>
      <c r="U50" s="1">
        <v>99</v>
      </c>
      <c r="W50" s="1">
        <v>123</v>
      </c>
      <c r="X50" s="1">
        <v>2007</v>
      </c>
    </row>
    <row r="51" spans="1:24" x14ac:dyDescent="0.2">
      <c r="A51" s="1" t="s">
        <v>294</v>
      </c>
      <c r="B51" s="1" t="s">
        <v>1538</v>
      </c>
      <c r="C51" s="1" t="s">
        <v>54</v>
      </c>
      <c r="D51" s="1" t="s">
        <v>463</v>
      </c>
      <c r="E51" s="1" t="s">
        <v>26</v>
      </c>
      <c r="F51" s="1" t="s">
        <v>420</v>
      </c>
      <c r="G51" s="1" t="s">
        <v>35</v>
      </c>
      <c r="I51" s="1">
        <v>1</v>
      </c>
      <c r="J51" s="1" t="s">
        <v>49</v>
      </c>
      <c r="K51" s="1" t="s">
        <v>27</v>
      </c>
      <c r="L51" s="1" t="s">
        <v>64</v>
      </c>
      <c r="M51" s="1">
        <v>6</v>
      </c>
      <c r="N51" s="1">
        <v>27839802</v>
      </c>
      <c r="O51" s="1">
        <v>27839802</v>
      </c>
      <c r="P51" s="1" t="s">
        <v>38</v>
      </c>
      <c r="Q51" s="1" t="s">
        <v>28</v>
      </c>
      <c r="X51" s="1">
        <v>681</v>
      </c>
    </row>
    <row r="52" spans="1:24" x14ac:dyDescent="0.2">
      <c r="A52" s="1" t="s">
        <v>24</v>
      </c>
      <c r="B52" s="1" t="s">
        <v>1539</v>
      </c>
      <c r="C52" s="1" t="s">
        <v>54</v>
      </c>
      <c r="D52" s="1" t="s">
        <v>463</v>
      </c>
      <c r="E52" s="1" t="s">
        <v>26</v>
      </c>
      <c r="F52" s="1" t="s">
        <v>420</v>
      </c>
      <c r="G52" s="1" t="s">
        <v>35</v>
      </c>
      <c r="I52" s="1">
        <v>1</v>
      </c>
      <c r="J52" s="1" t="s">
        <v>27</v>
      </c>
      <c r="K52" s="1" t="s">
        <v>27</v>
      </c>
      <c r="L52" s="1" t="s">
        <v>27</v>
      </c>
      <c r="M52" s="1">
        <v>6</v>
      </c>
      <c r="N52" s="1">
        <v>27839802</v>
      </c>
      <c r="O52" s="1">
        <v>27839802</v>
      </c>
      <c r="P52" s="1" t="s">
        <v>38</v>
      </c>
      <c r="Q52" s="1" t="s">
        <v>28</v>
      </c>
      <c r="U52" s="1">
        <v>2161</v>
      </c>
      <c r="X52" s="1">
        <v>11</v>
      </c>
    </row>
    <row r="53" spans="1:24" x14ac:dyDescent="0.2">
      <c r="A53" s="1" t="s">
        <v>149</v>
      </c>
      <c r="B53" s="1" t="s">
        <v>1540</v>
      </c>
      <c r="C53" s="1" t="s">
        <v>151</v>
      </c>
      <c r="D53" s="1" t="s">
        <v>463</v>
      </c>
      <c r="E53" s="1" t="s">
        <v>26</v>
      </c>
      <c r="F53" s="1" t="s">
        <v>420</v>
      </c>
      <c r="G53" s="1" t="s">
        <v>35</v>
      </c>
      <c r="I53" s="1">
        <v>1</v>
      </c>
      <c r="J53" s="1" t="s">
        <v>36</v>
      </c>
      <c r="K53" s="1" t="s">
        <v>153</v>
      </c>
      <c r="L53" s="1" t="s">
        <v>64</v>
      </c>
      <c r="M53" s="1">
        <v>6</v>
      </c>
      <c r="N53" s="1">
        <v>27839802</v>
      </c>
      <c r="O53" s="1">
        <v>27839802</v>
      </c>
      <c r="P53" s="1" t="s">
        <v>38</v>
      </c>
      <c r="Q53" s="1" t="s">
        <v>28</v>
      </c>
      <c r="U53" s="1">
        <v>45</v>
      </c>
      <c r="X53" s="1">
        <v>176</v>
      </c>
    </row>
    <row r="54" spans="1:24" x14ac:dyDescent="0.2">
      <c r="A54" s="1" t="s">
        <v>149</v>
      </c>
      <c r="B54" s="1" t="s">
        <v>1541</v>
      </c>
      <c r="C54" s="1" t="s">
        <v>151</v>
      </c>
      <c r="D54" s="1" t="s">
        <v>463</v>
      </c>
      <c r="E54" s="1" t="s">
        <v>26</v>
      </c>
      <c r="F54" s="1" t="s">
        <v>420</v>
      </c>
      <c r="G54" s="1" t="s">
        <v>35</v>
      </c>
      <c r="I54" s="1">
        <v>1</v>
      </c>
      <c r="J54" s="1" t="s">
        <v>36</v>
      </c>
      <c r="K54" s="1" t="s">
        <v>153</v>
      </c>
      <c r="L54" s="1" t="s">
        <v>64</v>
      </c>
      <c r="M54" s="1">
        <v>6</v>
      </c>
      <c r="N54" s="1">
        <v>27839802</v>
      </c>
      <c r="O54" s="1">
        <v>27839802</v>
      </c>
      <c r="P54" s="1" t="s">
        <v>38</v>
      </c>
      <c r="Q54" s="1" t="s">
        <v>28</v>
      </c>
      <c r="U54" s="1">
        <v>67</v>
      </c>
      <c r="X54" s="1">
        <v>114</v>
      </c>
    </row>
    <row r="55" spans="1:24" x14ac:dyDescent="0.2">
      <c r="A55" s="1" t="s">
        <v>237</v>
      </c>
      <c r="B55" s="1" t="s">
        <v>1542</v>
      </c>
      <c r="C55" s="1" t="s">
        <v>113</v>
      </c>
      <c r="D55" s="1" t="s">
        <v>463</v>
      </c>
      <c r="E55" s="1" t="s">
        <v>26</v>
      </c>
      <c r="F55" s="1" t="s">
        <v>420</v>
      </c>
      <c r="G55" s="1" t="s">
        <v>35</v>
      </c>
      <c r="I55" s="1">
        <v>1</v>
      </c>
      <c r="J55" s="1" t="s">
        <v>36</v>
      </c>
      <c r="K55" s="1" t="s">
        <v>27</v>
      </c>
      <c r="L55" s="1" t="s">
        <v>64</v>
      </c>
      <c r="M55" s="1">
        <v>6</v>
      </c>
      <c r="N55" s="1">
        <v>27839802</v>
      </c>
      <c r="O55" s="1">
        <v>27839802</v>
      </c>
      <c r="P55" s="1" t="s">
        <v>38</v>
      </c>
      <c r="Q55" s="1" t="s">
        <v>28</v>
      </c>
      <c r="T55" s="1">
        <v>26</v>
      </c>
      <c r="U55" s="1">
        <v>105</v>
      </c>
      <c r="X55" s="1">
        <v>186</v>
      </c>
    </row>
    <row r="56" spans="1:24" x14ac:dyDescent="0.2">
      <c r="A56" s="1" t="s">
        <v>86</v>
      </c>
      <c r="B56" s="1" t="s">
        <v>1543</v>
      </c>
      <c r="C56" s="1" t="s">
        <v>88</v>
      </c>
      <c r="D56" s="1" t="s">
        <v>1544</v>
      </c>
      <c r="E56" s="1" t="s">
        <v>26</v>
      </c>
      <c r="F56" s="1" t="s">
        <v>1545</v>
      </c>
      <c r="G56" s="1" t="s">
        <v>35</v>
      </c>
      <c r="I56" s="1">
        <v>1</v>
      </c>
      <c r="J56" s="1" t="s">
        <v>49</v>
      </c>
      <c r="K56" s="1" t="s">
        <v>49</v>
      </c>
      <c r="L56" s="1" t="s">
        <v>64</v>
      </c>
      <c r="M56" s="1">
        <v>6</v>
      </c>
      <c r="N56" s="1">
        <v>27839796</v>
      </c>
      <c r="O56" s="1">
        <v>27839796</v>
      </c>
      <c r="P56" s="1" t="s">
        <v>51</v>
      </c>
      <c r="Q56" s="1" t="s">
        <v>29</v>
      </c>
      <c r="X56" s="1">
        <v>63</v>
      </c>
    </row>
    <row r="57" spans="1:24" x14ac:dyDescent="0.2">
      <c r="A57" s="1" t="s">
        <v>237</v>
      </c>
      <c r="B57" s="1" t="s">
        <v>1546</v>
      </c>
      <c r="C57" s="1" t="s">
        <v>113</v>
      </c>
      <c r="D57" s="1" t="s">
        <v>483</v>
      </c>
      <c r="E57" s="1" t="s">
        <v>26</v>
      </c>
      <c r="F57" s="1" t="s">
        <v>485</v>
      </c>
      <c r="G57" s="1" t="s">
        <v>35</v>
      </c>
      <c r="I57" s="1">
        <v>4</v>
      </c>
      <c r="J57" s="1" t="s">
        <v>36</v>
      </c>
      <c r="K57" s="1" t="s">
        <v>27</v>
      </c>
      <c r="L57" s="1" t="s">
        <v>64</v>
      </c>
      <c r="M57" s="1">
        <v>6</v>
      </c>
      <c r="N57" s="1">
        <v>27839778</v>
      </c>
      <c r="O57" s="1">
        <v>27839778</v>
      </c>
      <c r="P57" s="1" t="s">
        <v>38</v>
      </c>
      <c r="Q57" s="1" t="s">
        <v>28</v>
      </c>
      <c r="T57" s="1">
        <v>45</v>
      </c>
      <c r="U57" s="1">
        <v>90</v>
      </c>
      <c r="X57" s="1">
        <v>142</v>
      </c>
    </row>
    <row r="58" spans="1:24" x14ac:dyDescent="0.2">
      <c r="A58" s="1" t="s">
        <v>61</v>
      </c>
      <c r="B58" s="1" t="s">
        <v>1547</v>
      </c>
      <c r="C58" s="1" t="s">
        <v>54</v>
      </c>
      <c r="D58" s="1" t="s">
        <v>494</v>
      </c>
      <c r="E58" s="1" t="s">
        <v>26</v>
      </c>
      <c r="F58" s="1" t="s">
        <v>495</v>
      </c>
      <c r="G58" s="1" t="s">
        <v>35</v>
      </c>
      <c r="I58" s="1">
        <v>4</v>
      </c>
      <c r="J58" s="1" t="s">
        <v>36</v>
      </c>
      <c r="K58" s="1" t="s">
        <v>27</v>
      </c>
      <c r="L58" s="1" t="s">
        <v>64</v>
      </c>
      <c r="M58" s="1">
        <v>6</v>
      </c>
      <c r="N58" s="1">
        <v>27839778</v>
      </c>
      <c r="O58" s="1">
        <v>27839778</v>
      </c>
      <c r="P58" s="1" t="s">
        <v>38</v>
      </c>
      <c r="Q58" s="1" t="s">
        <v>29</v>
      </c>
      <c r="T58" s="1">
        <v>27</v>
      </c>
      <c r="U58" s="1">
        <v>99</v>
      </c>
      <c r="W58" s="1">
        <v>254</v>
      </c>
      <c r="X58" s="1">
        <v>496</v>
      </c>
    </row>
    <row r="59" spans="1:24" x14ac:dyDescent="0.2">
      <c r="A59" s="1" t="s">
        <v>149</v>
      </c>
      <c r="B59" s="1" t="s">
        <v>1548</v>
      </c>
      <c r="C59" s="1" t="s">
        <v>151</v>
      </c>
      <c r="D59" s="1" t="s">
        <v>494</v>
      </c>
      <c r="E59" s="1" t="s">
        <v>26</v>
      </c>
      <c r="F59" s="1" t="s">
        <v>495</v>
      </c>
      <c r="G59" s="1" t="s">
        <v>35</v>
      </c>
      <c r="I59" s="1">
        <v>4</v>
      </c>
      <c r="J59" s="1" t="s">
        <v>36</v>
      </c>
      <c r="K59" s="1" t="s">
        <v>153</v>
      </c>
      <c r="L59" s="1" t="s">
        <v>64</v>
      </c>
      <c r="M59" s="1">
        <v>6</v>
      </c>
      <c r="N59" s="1">
        <v>27839778</v>
      </c>
      <c r="O59" s="1">
        <v>27839778</v>
      </c>
      <c r="P59" s="1" t="s">
        <v>38</v>
      </c>
      <c r="Q59" s="1" t="s">
        <v>29</v>
      </c>
      <c r="U59" s="1">
        <v>82</v>
      </c>
      <c r="X59" s="1">
        <v>144</v>
      </c>
    </row>
    <row r="60" spans="1:24" x14ac:dyDescent="0.2">
      <c r="A60" s="1" t="s">
        <v>65</v>
      </c>
      <c r="B60" s="1" t="s">
        <v>1549</v>
      </c>
      <c r="C60" s="1" t="s">
        <v>67</v>
      </c>
      <c r="D60" s="1" t="s">
        <v>494</v>
      </c>
      <c r="E60" s="1" t="s">
        <v>26</v>
      </c>
      <c r="F60" s="1" t="s">
        <v>495</v>
      </c>
      <c r="G60" s="1" t="s">
        <v>35</v>
      </c>
      <c r="I60" s="1">
        <v>4</v>
      </c>
      <c r="J60" s="1" t="s">
        <v>36</v>
      </c>
      <c r="K60" s="1" t="s">
        <v>43</v>
      </c>
      <c r="L60" s="1" t="s">
        <v>44</v>
      </c>
      <c r="M60" s="1">
        <v>6</v>
      </c>
      <c r="N60" s="1">
        <v>27839778</v>
      </c>
      <c r="O60" s="1">
        <v>27839778</v>
      </c>
      <c r="P60" s="1" t="s">
        <v>38</v>
      </c>
      <c r="Q60" s="1" t="s">
        <v>29</v>
      </c>
      <c r="U60" s="1">
        <v>64</v>
      </c>
      <c r="W60" s="1">
        <v>84</v>
      </c>
      <c r="X60" s="1">
        <v>42</v>
      </c>
    </row>
    <row r="61" spans="1:24" x14ac:dyDescent="0.2">
      <c r="A61" s="1" t="s">
        <v>61</v>
      </c>
      <c r="B61" s="1" t="s">
        <v>1550</v>
      </c>
      <c r="C61" s="1" t="s">
        <v>54</v>
      </c>
      <c r="D61" s="1" t="s">
        <v>511</v>
      </c>
      <c r="E61" s="1" t="s">
        <v>26</v>
      </c>
      <c r="F61" s="1" t="s">
        <v>1551</v>
      </c>
      <c r="G61" s="1" t="s">
        <v>35</v>
      </c>
      <c r="I61" s="1">
        <v>1</v>
      </c>
      <c r="J61" s="1" t="s">
        <v>36</v>
      </c>
      <c r="K61" s="1" t="s">
        <v>27</v>
      </c>
      <c r="L61" s="1" t="s">
        <v>64</v>
      </c>
      <c r="M61" s="1">
        <v>6</v>
      </c>
      <c r="N61" s="1">
        <v>27839772</v>
      </c>
      <c r="O61" s="1">
        <v>27839772</v>
      </c>
      <c r="P61" s="1" t="s">
        <v>28</v>
      </c>
      <c r="Q61" s="1" t="s">
        <v>38</v>
      </c>
      <c r="T61" s="1">
        <v>159</v>
      </c>
      <c r="U61" s="1">
        <v>141</v>
      </c>
      <c r="W61" s="1">
        <v>163</v>
      </c>
      <c r="X61" s="1">
        <v>160</v>
      </c>
    </row>
    <row r="62" spans="1:24" x14ac:dyDescent="0.2">
      <c r="A62" s="1" t="s">
        <v>90</v>
      </c>
      <c r="B62" s="1" t="s">
        <v>1552</v>
      </c>
      <c r="C62" s="1" t="s">
        <v>110</v>
      </c>
      <c r="D62" s="1" t="s">
        <v>1058</v>
      </c>
      <c r="E62" s="1" t="s">
        <v>26</v>
      </c>
      <c r="F62" s="1" t="s">
        <v>1553</v>
      </c>
      <c r="G62" s="1" t="s">
        <v>35</v>
      </c>
      <c r="J62" s="1" t="s">
        <v>94</v>
      </c>
      <c r="K62" s="1" t="s">
        <v>94</v>
      </c>
      <c r="L62" s="1" t="s">
        <v>94</v>
      </c>
      <c r="M62" s="1">
        <v>6</v>
      </c>
      <c r="N62" s="1">
        <v>27839744</v>
      </c>
      <c r="O62" s="1">
        <v>27839744</v>
      </c>
      <c r="P62" s="1" t="s">
        <v>38</v>
      </c>
      <c r="Q62" s="1" t="s">
        <v>28</v>
      </c>
      <c r="T62" s="1">
        <v>19</v>
      </c>
      <c r="U62" s="1">
        <v>69</v>
      </c>
      <c r="W62" s="1">
        <v>151</v>
      </c>
      <c r="X62" s="1">
        <v>2524</v>
      </c>
    </row>
    <row r="63" spans="1:24" x14ac:dyDescent="0.2">
      <c r="A63" s="1" t="s">
        <v>1554</v>
      </c>
      <c r="B63" s="1" t="s">
        <v>1555</v>
      </c>
      <c r="C63" s="1" t="s">
        <v>413</v>
      </c>
      <c r="D63" s="1" t="s">
        <v>1556</v>
      </c>
      <c r="E63" s="1" t="s">
        <v>26</v>
      </c>
      <c r="F63" s="1" t="s">
        <v>485</v>
      </c>
      <c r="G63" s="1" t="s">
        <v>35</v>
      </c>
      <c r="J63" s="1" t="s">
        <v>36</v>
      </c>
      <c r="K63" s="1" t="s">
        <v>27</v>
      </c>
      <c r="L63" s="1" t="s">
        <v>1557</v>
      </c>
      <c r="M63" s="1">
        <v>6</v>
      </c>
      <c r="N63" s="1">
        <v>27839741</v>
      </c>
      <c r="O63" s="1">
        <v>27839741</v>
      </c>
      <c r="P63" s="1" t="s">
        <v>51</v>
      </c>
      <c r="Q63" s="1" t="s">
        <v>38</v>
      </c>
      <c r="X63" s="1">
        <v>25</v>
      </c>
    </row>
    <row r="64" spans="1:24" x14ac:dyDescent="0.2">
      <c r="A64" s="1" t="s">
        <v>1268</v>
      </c>
      <c r="B64" s="1" t="s">
        <v>1558</v>
      </c>
      <c r="C64" s="1" t="s">
        <v>413</v>
      </c>
      <c r="D64" s="1" t="s">
        <v>1556</v>
      </c>
      <c r="E64" s="1" t="s">
        <v>26</v>
      </c>
      <c r="F64" s="1" t="s">
        <v>485</v>
      </c>
      <c r="G64" s="1" t="s">
        <v>35</v>
      </c>
      <c r="J64" s="1" t="s">
        <v>36</v>
      </c>
      <c r="K64" s="1" t="s">
        <v>43</v>
      </c>
      <c r="L64" s="1" t="s">
        <v>64</v>
      </c>
      <c r="M64" s="1">
        <v>6</v>
      </c>
      <c r="N64" s="1">
        <v>27839741</v>
      </c>
      <c r="O64" s="1">
        <v>27839741</v>
      </c>
      <c r="P64" s="1" t="s">
        <v>51</v>
      </c>
      <c r="Q64" s="1" t="s">
        <v>38</v>
      </c>
      <c r="T64" s="1">
        <v>47</v>
      </c>
      <c r="U64" s="1">
        <v>790</v>
      </c>
      <c r="W64" s="1">
        <v>178</v>
      </c>
      <c r="X64" s="1">
        <v>63</v>
      </c>
    </row>
    <row r="65" spans="1:24" x14ac:dyDescent="0.2">
      <c r="A65" s="1" t="s">
        <v>24</v>
      </c>
      <c r="B65" s="1" t="s">
        <v>1559</v>
      </c>
      <c r="C65" s="1" t="s">
        <v>41</v>
      </c>
      <c r="D65" s="1" t="s">
        <v>1560</v>
      </c>
      <c r="E65" s="1" t="s">
        <v>26</v>
      </c>
      <c r="F65" s="1" t="s">
        <v>1561</v>
      </c>
      <c r="G65" s="1" t="s">
        <v>35</v>
      </c>
      <c r="J65" s="1" t="s">
        <v>27</v>
      </c>
      <c r="K65" s="1" t="s">
        <v>27</v>
      </c>
      <c r="L65" s="1" t="s">
        <v>27</v>
      </c>
      <c r="M65" s="1">
        <v>6</v>
      </c>
      <c r="N65" s="1">
        <v>27839742</v>
      </c>
      <c r="O65" s="1">
        <v>27839742</v>
      </c>
      <c r="P65" s="1" t="s">
        <v>38</v>
      </c>
      <c r="Q65" s="1" t="s">
        <v>28</v>
      </c>
      <c r="U65" s="1">
        <v>703</v>
      </c>
      <c r="X65" s="1">
        <v>15</v>
      </c>
    </row>
    <row r="66" spans="1:24" x14ac:dyDescent="0.2">
      <c r="A66" s="1" t="s">
        <v>233</v>
      </c>
      <c r="B66" s="1" t="s">
        <v>1562</v>
      </c>
      <c r="C66" s="1" t="s">
        <v>235</v>
      </c>
      <c r="D66" s="1" t="s">
        <v>1563</v>
      </c>
      <c r="E66" s="1" t="s">
        <v>26</v>
      </c>
      <c r="F66" s="1" t="s">
        <v>1564</v>
      </c>
      <c r="G66" s="1" t="s">
        <v>35</v>
      </c>
      <c r="J66" s="1" t="s">
        <v>36</v>
      </c>
      <c r="K66" s="1" t="s">
        <v>43</v>
      </c>
      <c r="L66" s="1" t="s">
        <v>236</v>
      </c>
      <c r="M66" s="1">
        <v>6</v>
      </c>
      <c r="N66" s="1">
        <v>27839739</v>
      </c>
      <c r="O66" s="1">
        <v>27839739</v>
      </c>
      <c r="P66" s="1" t="s">
        <v>28</v>
      </c>
      <c r="Q66" s="1" t="s">
        <v>29</v>
      </c>
      <c r="T66" s="1">
        <v>39</v>
      </c>
      <c r="U66" s="1">
        <v>62</v>
      </c>
      <c r="W66" s="1">
        <v>111</v>
      </c>
      <c r="X66" s="1">
        <v>265</v>
      </c>
    </row>
    <row r="67" spans="1:24" x14ac:dyDescent="0.2">
      <c r="A67" s="1" t="s">
        <v>24</v>
      </c>
      <c r="B67" s="1" t="s">
        <v>1565</v>
      </c>
      <c r="C67" s="1" t="s">
        <v>178</v>
      </c>
      <c r="D67" s="1" t="s">
        <v>1566</v>
      </c>
      <c r="E67" s="1" t="s">
        <v>26</v>
      </c>
      <c r="F67" s="1" t="s">
        <v>1567</v>
      </c>
      <c r="G67" s="1" t="s">
        <v>35</v>
      </c>
      <c r="J67" s="1" t="s">
        <v>27</v>
      </c>
      <c r="K67" s="1" t="s">
        <v>27</v>
      </c>
      <c r="L67" s="1" t="s">
        <v>27</v>
      </c>
      <c r="M67" s="1">
        <v>6</v>
      </c>
      <c r="N67" s="1">
        <v>27839736</v>
      </c>
      <c r="O67" s="1">
        <v>27839736</v>
      </c>
      <c r="P67" s="1" t="s">
        <v>28</v>
      </c>
      <c r="Q67" s="1" t="s">
        <v>38</v>
      </c>
      <c r="U67" s="1">
        <v>2733</v>
      </c>
      <c r="X67" s="1">
        <v>10</v>
      </c>
    </row>
    <row r="68" spans="1:24" x14ac:dyDescent="0.2">
      <c r="A68" s="1" t="s">
        <v>176</v>
      </c>
      <c r="B68" s="1" t="s">
        <v>1568</v>
      </c>
      <c r="C68" s="1" t="s">
        <v>307</v>
      </c>
      <c r="D68" s="1" t="s">
        <v>755</v>
      </c>
      <c r="E68" s="1" t="s">
        <v>26</v>
      </c>
      <c r="F68" s="1" t="s">
        <v>1569</v>
      </c>
      <c r="G68" s="1" t="s">
        <v>35</v>
      </c>
      <c r="J68" s="1" t="s">
        <v>36</v>
      </c>
      <c r="K68" s="1" t="s">
        <v>43</v>
      </c>
      <c r="L68" s="1" t="s">
        <v>44</v>
      </c>
      <c r="M68" s="1">
        <v>6</v>
      </c>
      <c r="N68" s="1">
        <v>27839733</v>
      </c>
      <c r="O68" s="1">
        <v>27839733</v>
      </c>
      <c r="P68" s="1" t="s">
        <v>28</v>
      </c>
      <c r="Q68" s="1" t="s">
        <v>51</v>
      </c>
      <c r="T68" s="1">
        <v>25</v>
      </c>
      <c r="U68" s="1">
        <v>33</v>
      </c>
      <c r="W68" s="1">
        <v>43</v>
      </c>
      <c r="X68" s="1">
        <v>788</v>
      </c>
    </row>
    <row r="69" spans="1:24" x14ac:dyDescent="0.2">
      <c r="A69" s="1" t="s">
        <v>105</v>
      </c>
      <c r="B69" s="1" t="s">
        <v>1570</v>
      </c>
      <c r="C69" s="1" t="s">
        <v>75</v>
      </c>
      <c r="D69" s="1" t="s">
        <v>1571</v>
      </c>
      <c r="E69" s="1" t="s">
        <v>26</v>
      </c>
      <c r="F69" s="1" t="s">
        <v>1572</v>
      </c>
      <c r="G69" s="1" t="s">
        <v>35</v>
      </c>
      <c r="J69" s="1" t="s">
        <v>27</v>
      </c>
      <c r="K69" s="1" t="s">
        <v>27</v>
      </c>
      <c r="L69" s="1" t="s">
        <v>108</v>
      </c>
      <c r="M69" s="1">
        <v>6</v>
      </c>
      <c r="N69" s="1">
        <v>27839727</v>
      </c>
      <c r="O69" s="1">
        <v>27839727</v>
      </c>
      <c r="P69" s="1" t="s">
        <v>28</v>
      </c>
      <c r="Q69" s="1" t="s">
        <v>38</v>
      </c>
      <c r="X69" s="1">
        <v>978</v>
      </c>
    </row>
    <row r="70" spans="1:24" x14ac:dyDescent="0.2">
      <c r="A70" s="1" t="s">
        <v>24</v>
      </c>
      <c r="B70" s="1" t="s">
        <v>1573</v>
      </c>
      <c r="C70" s="1" t="s">
        <v>1574</v>
      </c>
      <c r="D70" s="1" t="s">
        <v>1575</v>
      </c>
      <c r="E70" s="1" t="s">
        <v>26</v>
      </c>
      <c r="F70" s="1" t="s">
        <v>1576</v>
      </c>
      <c r="G70" s="1" t="s">
        <v>35</v>
      </c>
      <c r="J70" s="1" t="s">
        <v>27</v>
      </c>
      <c r="K70" s="1" t="s">
        <v>27</v>
      </c>
      <c r="L70" s="1" t="s">
        <v>27</v>
      </c>
      <c r="M70" s="1">
        <v>6</v>
      </c>
      <c r="N70" s="1">
        <v>27839726</v>
      </c>
      <c r="O70" s="1">
        <v>27839726</v>
      </c>
      <c r="P70" s="1" t="s">
        <v>28</v>
      </c>
      <c r="Q70" s="1" t="s">
        <v>29</v>
      </c>
      <c r="U70" s="1">
        <v>1061</v>
      </c>
      <c r="X70" s="1">
        <v>107</v>
      </c>
    </row>
    <row r="71" spans="1:24" x14ac:dyDescent="0.2">
      <c r="A71" s="1" t="s">
        <v>154</v>
      </c>
      <c r="B71" s="1" t="s">
        <v>1577</v>
      </c>
      <c r="C71" s="1" t="s">
        <v>156</v>
      </c>
      <c r="D71" s="1" t="s">
        <v>1578</v>
      </c>
      <c r="E71" s="1" t="s">
        <v>26</v>
      </c>
      <c r="F71" s="1" t="s">
        <v>1579</v>
      </c>
      <c r="G71" s="1" t="s">
        <v>35</v>
      </c>
      <c r="I71" s="1">
        <v>1</v>
      </c>
      <c r="J71" s="1" t="s">
        <v>36</v>
      </c>
      <c r="K71" s="1" t="s">
        <v>43</v>
      </c>
      <c r="L71" s="1" t="s">
        <v>44</v>
      </c>
      <c r="M71" s="1">
        <v>6</v>
      </c>
      <c r="N71" s="1">
        <v>27839723</v>
      </c>
      <c r="O71" s="1">
        <v>27839723</v>
      </c>
      <c r="P71" s="1" t="s">
        <v>28</v>
      </c>
      <c r="Q71" s="1" t="s">
        <v>38</v>
      </c>
      <c r="T71" s="1">
        <v>28</v>
      </c>
      <c r="U71" s="1">
        <v>71</v>
      </c>
      <c r="W71" s="1">
        <v>227</v>
      </c>
      <c r="X71" s="1">
        <v>283</v>
      </c>
    </row>
    <row r="72" spans="1:24" x14ac:dyDescent="0.2">
      <c r="A72" s="1" t="s">
        <v>82</v>
      </c>
      <c r="B72" s="1" t="s">
        <v>1580</v>
      </c>
      <c r="C72" s="1" t="s">
        <v>84</v>
      </c>
      <c r="D72" s="1" t="s">
        <v>759</v>
      </c>
      <c r="E72" s="1" t="s">
        <v>26</v>
      </c>
      <c r="F72" s="1" t="s">
        <v>1581</v>
      </c>
      <c r="G72" s="1" t="s">
        <v>35</v>
      </c>
      <c r="J72" s="1" t="s">
        <v>27</v>
      </c>
      <c r="K72" s="1" t="s">
        <v>27</v>
      </c>
      <c r="L72" s="1" t="s">
        <v>64</v>
      </c>
      <c r="M72" s="1">
        <v>6</v>
      </c>
      <c r="N72" s="1">
        <v>27839716</v>
      </c>
      <c r="O72" s="1">
        <v>27839716</v>
      </c>
      <c r="P72" s="1" t="s">
        <v>38</v>
      </c>
      <c r="Q72" s="1" t="s">
        <v>29</v>
      </c>
      <c r="X72" s="1">
        <v>145</v>
      </c>
    </row>
    <row r="73" spans="1:24" x14ac:dyDescent="0.2">
      <c r="A73" s="1" t="s">
        <v>24</v>
      </c>
      <c r="B73" s="1" t="s">
        <v>1582</v>
      </c>
      <c r="C73" s="1" t="s">
        <v>54</v>
      </c>
      <c r="D73" s="1" t="s">
        <v>759</v>
      </c>
      <c r="E73" s="1" t="s">
        <v>26</v>
      </c>
      <c r="F73" s="1" t="s">
        <v>1581</v>
      </c>
      <c r="G73" s="1" t="s">
        <v>35</v>
      </c>
      <c r="J73" s="1" t="s">
        <v>27</v>
      </c>
      <c r="K73" s="1" t="s">
        <v>27</v>
      </c>
      <c r="L73" s="1" t="s">
        <v>27</v>
      </c>
      <c r="M73" s="1">
        <v>6</v>
      </c>
      <c r="N73" s="1">
        <v>27839716</v>
      </c>
      <c r="O73" s="1">
        <v>27839716</v>
      </c>
      <c r="P73" s="1" t="s">
        <v>38</v>
      </c>
      <c r="Q73" s="1" t="s">
        <v>29</v>
      </c>
      <c r="U73" s="1">
        <v>1763</v>
      </c>
      <c r="X73" s="1">
        <v>18</v>
      </c>
    </row>
    <row r="74" spans="1:24" x14ac:dyDescent="0.2">
      <c r="A74" s="1" t="s">
        <v>61</v>
      </c>
      <c r="B74" s="1" t="s">
        <v>1583</v>
      </c>
      <c r="C74" s="1" t="s">
        <v>54</v>
      </c>
      <c r="D74" s="1" t="s">
        <v>1584</v>
      </c>
      <c r="E74" s="1" t="s">
        <v>26</v>
      </c>
      <c r="F74" s="1" t="s">
        <v>1585</v>
      </c>
      <c r="G74" s="1" t="s">
        <v>35</v>
      </c>
      <c r="J74" s="1" t="s">
        <v>36</v>
      </c>
      <c r="K74" s="1" t="s">
        <v>27</v>
      </c>
      <c r="L74" s="1" t="s">
        <v>64</v>
      </c>
      <c r="M74" s="1">
        <v>6</v>
      </c>
      <c r="N74" s="1">
        <v>27839717</v>
      </c>
      <c r="O74" s="1">
        <v>27839717</v>
      </c>
      <c r="P74" s="1" t="s">
        <v>28</v>
      </c>
      <c r="Q74" s="1" t="s">
        <v>51</v>
      </c>
      <c r="T74" s="1">
        <v>34</v>
      </c>
      <c r="U74" s="1">
        <v>201</v>
      </c>
      <c r="W74" s="1">
        <v>272</v>
      </c>
      <c r="X74" s="1">
        <v>1308</v>
      </c>
    </row>
    <row r="75" spans="1:24" x14ac:dyDescent="0.2">
      <c r="A75" s="1" t="s">
        <v>271</v>
      </c>
      <c r="B75" s="1" t="s">
        <v>1586</v>
      </c>
      <c r="C75" s="1" t="s">
        <v>272</v>
      </c>
      <c r="D75" s="1" t="s">
        <v>1349</v>
      </c>
      <c r="E75" s="1" t="s">
        <v>26</v>
      </c>
      <c r="F75" s="1" t="s">
        <v>1350</v>
      </c>
      <c r="G75" s="1" t="s">
        <v>35</v>
      </c>
      <c r="I75" s="1">
        <v>2</v>
      </c>
      <c r="J75" s="1" t="s">
        <v>36</v>
      </c>
      <c r="K75" s="1" t="s">
        <v>27</v>
      </c>
      <c r="L75" s="1" t="s">
        <v>64</v>
      </c>
      <c r="M75" s="1">
        <v>6</v>
      </c>
      <c r="N75" s="1">
        <v>27839712</v>
      </c>
      <c r="O75" s="1">
        <v>27839712</v>
      </c>
      <c r="P75" s="1" t="s">
        <v>38</v>
      </c>
      <c r="Q75" s="1" t="s">
        <v>29</v>
      </c>
      <c r="U75" s="1">
        <v>301</v>
      </c>
      <c r="X75" s="1">
        <v>92</v>
      </c>
    </row>
    <row r="76" spans="1:24" x14ac:dyDescent="0.2">
      <c r="A76" s="1" t="s">
        <v>73</v>
      </c>
      <c r="B76" s="1" t="s">
        <v>1587</v>
      </c>
      <c r="C76" s="1" t="s">
        <v>75</v>
      </c>
      <c r="D76" s="1" t="s">
        <v>1349</v>
      </c>
      <c r="E76" s="1" t="s">
        <v>26</v>
      </c>
      <c r="F76" s="1" t="s">
        <v>1350</v>
      </c>
      <c r="G76" s="1" t="s">
        <v>35</v>
      </c>
      <c r="I76" s="1">
        <v>2</v>
      </c>
      <c r="J76" s="1" t="s">
        <v>56</v>
      </c>
      <c r="K76" s="1" t="s">
        <v>49</v>
      </c>
      <c r="L76" s="1" t="s">
        <v>57</v>
      </c>
      <c r="M76" s="1">
        <v>6</v>
      </c>
      <c r="N76" s="1">
        <v>27839712</v>
      </c>
      <c r="O76" s="1">
        <v>27839712</v>
      </c>
      <c r="P76" s="1" t="s">
        <v>38</v>
      </c>
      <c r="Q76" s="1" t="s">
        <v>29</v>
      </c>
      <c r="T76" s="1">
        <v>176</v>
      </c>
      <c r="U76" s="1">
        <v>1934</v>
      </c>
      <c r="W76" s="1">
        <v>1770</v>
      </c>
      <c r="X76" s="1">
        <v>7</v>
      </c>
    </row>
    <row r="77" spans="1:24" x14ac:dyDescent="0.2">
      <c r="A77" s="1" t="s">
        <v>90</v>
      </c>
      <c r="B77" s="1" t="s">
        <v>1588</v>
      </c>
      <c r="C77" s="1" t="s">
        <v>110</v>
      </c>
      <c r="D77" s="1" t="s">
        <v>1349</v>
      </c>
      <c r="E77" s="1" t="s">
        <v>26</v>
      </c>
      <c r="F77" s="1" t="s">
        <v>1350</v>
      </c>
      <c r="G77" s="1" t="s">
        <v>35</v>
      </c>
      <c r="I77" s="1">
        <v>2</v>
      </c>
      <c r="J77" s="1" t="s">
        <v>94</v>
      </c>
      <c r="K77" s="1" t="s">
        <v>94</v>
      </c>
      <c r="L77" s="1" t="s">
        <v>94</v>
      </c>
      <c r="M77" s="1">
        <v>6</v>
      </c>
      <c r="N77" s="1">
        <v>27839712</v>
      </c>
      <c r="O77" s="1">
        <v>27839712</v>
      </c>
      <c r="P77" s="1" t="s">
        <v>38</v>
      </c>
      <c r="Q77" s="1" t="s">
        <v>29</v>
      </c>
      <c r="T77" s="1">
        <v>19</v>
      </c>
      <c r="U77" s="1">
        <v>45</v>
      </c>
      <c r="W77" s="1">
        <v>56</v>
      </c>
      <c r="X77" s="1">
        <v>67</v>
      </c>
    </row>
    <row r="78" spans="1:24" x14ac:dyDescent="0.2">
      <c r="A78" s="1" t="s">
        <v>233</v>
      </c>
      <c r="B78" s="1" t="s">
        <v>1589</v>
      </c>
      <c r="C78" s="1" t="s">
        <v>235</v>
      </c>
      <c r="D78" s="1" t="s">
        <v>1590</v>
      </c>
      <c r="E78" s="1" t="s">
        <v>26</v>
      </c>
      <c r="F78" s="1" t="s">
        <v>1591</v>
      </c>
      <c r="G78" s="1" t="s">
        <v>35</v>
      </c>
      <c r="I78" s="1">
        <v>2</v>
      </c>
      <c r="J78" s="1" t="s">
        <v>36</v>
      </c>
      <c r="K78" s="1" t="s">
        <v>43</v>
      </c>
      <c r="L78" s="1" t="s">
        <v>236</v>
      </c>
      <c r="M78" s="1">
        <v>6</v>
      </c>
      <c r="N78" s="1">
        <v>27839711</v>
      </c>
      <c r="O78" s="1">
        <v>27839711</v>
      </c>
      <c r="P78" s="1" t="s">
        <v>29</v>
      </c>
      <c r="Q78" s="1" t="s">
        <v>51</v>
      </c>
      <c r="T78" s="1">
        <v>29</v>
      </c>
      <c r="U78" s="1">
        <v>115</v>
      </c>
      <c r="W78" s="1">
        <v>88</v>
      </c>
      <c r="X78" s="1">
        <v>73</v>
      </c>
    </row>
    <row r="79" spans="1:24" x14ac:dyDescent="0.2">
      <c r="A79" s="1" t="s">
        <v>149</v>
      </c>
      <c r="B79" s="1" t="s">
        <v>1592</v>
      </c>
      <c r="C79" s="1" t="s">
        <v>151</v>
      </c>
      <c r="D79" s="1" t="s">
        <v>1593</v>
      </c>
      <c r="E79" s="1" t="s">
        <v>26</v>
      </c>
      <c r="F79" s="1" t="s">
        <v>1594</v>
      </c>
      <c r="G79" s="1" t="s">
        <v>35</v>
      </c>
      <c r="J79" s="1" t="s">
        <v>36</v>
      </c>
      <c r="K79" s="1" t="s">
        <v>153</v>
      </c>
      <c r="L79" s="1" t="s">
        <v>64</v>
      </c>
      <c r="M79" s="1">
        <v>6</v>
      </c>
      <c r="N79" s="1">
        <v>27839706</v>
      </c>
      <c r="O79" s="1">
        <v>27839706</v>
      </c>
      <c r="P79" s="1" t="s">
        <v>29</v>
      </c>
      <c r="Q79" s="1" t="s">
        <v>51</v>
      </c>
      <c r="U79" s="1">
        <v>114</v>
      </c>
      <c r="X79" s="1">
        <v>649</v>
      </c>
    </row>
    <row r="80" spans="1:24" x14ac:dyDescent="0.2">
      <c r="A80" s="1" t="s">
        <v>61</v>
      </c>
      <c r="B80" s="1" t="s">
        <v>1595</v>
      </c>
      <c r="C80" s="1" t="s">
        <v>54</v>
      </c>
      <c r="D80" s="1" t="s">
        <v>1596</v>
      </c>
      <c r="E80" s="1" t="s">
        <v>26</v>
      </c>
      <c r="F80" s="1" t="s">
        <v>470</v>
      </c>
      <c r="G80" s="1" t="s">
        <v>35</v>
      </c>
      <c r="J80" s="1" t="s">
        <v>36</v>
      </c>
      <c r="K80" s="1" t="s">
        <v>27</v>
      </c>
      <c r="L80" s="1" t="s">
        <v>64</v>
      </c>
      <c r="M80" s="1">
        <v>6</v>
      </c>
      <c r="N80" s="1">
        <v>27839699</v>
      </c>
      <c r="O80" s="1">
        <v>27839699</v>
      </c>
      <c r="P80" s="1" t="s">
        <v>38</v>
      </c>
      <c r="Q80" s="1" t="s">
        <v>29</v>
      </c>
      <c r="T80" s="1">
        <v>33</v>
      </c>
      <c r="U80" s="1">
        <v>180</v>
      </c>
      <c r="W80" s="1">
        <v>267</v>
      </c>
      <c r="X80" s="1">
        <v>332</v>
      </c>
    </row>
    <row r="81" spans="1:26" x14ac:dyDescent="0.2">
      <c r="A81" s="1" t="s">
        <v>24</v>
      </c>
      <c r="B81" s="1" t="s">
        <v>143</v>
      </c>
      <c r="C81" s="1" t="s">
        <v>144</v>
      </c>
      <c r="D81" s="1" t="s">
        <v>1596</v>
      </c>
      <c r="E81" s="1" t="s">
        <v>26</v>
      </c>
      <c r="F81" s="1" t="s">
        <v>470</v>
      </c>
      <c r="G81" s="1" t="s">
        <v>35</v>
      </c>
      <c r="J81" s="1" t="s">
        <v>27</v>
      </c>
      <c r="K81" s="1" t="s">
        <v>27</v>
      </c>
      <c r="L81" s="1" t="s">
        <v>27</v>
      </c>
      <c r="M81" s="1">
        <v>6</v>
      </c>
      <c r="N81" s="1">
        <v>27839699</v>
      </c>
      <c r="O81" s="1">
        <v>27839699</v>
      </c>
      <c r="P81" s="1" t="s">
        <v>38</v>
      </c>
      <c r="Q81" s="1" t="s">
        <v>29</v>
      </c>
      <c r="U81" s="1">
        <v>1554</v>
      </c>
      <c r="X81" s="1">
        <v>22</v>
      </c>
    </row>
    <row r="82" spans="1:26" x14ac:dyDescent="0.2">
      <c r="A82" s="1" t="s">
        <v>808</v>
      </c>
      <c r="B82" s="1" t="s">
        <v>1597</v>
      </c>
      <c r="C82" s="1" t="s">
        <v>151</v>
      </c>
      <c r="D82" s="1" t="s">
        <v>1596</v>
      </c>
      <c r="E82" s="1" t="s">
        <v>26</v>
      </c>
      <c r="F82" s="1" t="s">
        <v>470</v>
      </c>
      <c r="G82" s="1" t="s">
        <v>35</v>
      </c>
      <c r="J82" s="1" t="s">
        <v>27</v>
      </c>
      <c r="K82" s="1" t="s">
        <v>27</v>
      </c>
      <c r="L82" s="1" t="s">
        <v>27</v>
      </c>
      <c r="M82" s="1">
        <v>6</v>
      </c>
      <c r="N82" s="1">
        <v>27839699</v>
      </c>
      <c r="O82" s="1">
        <v>27839699</v>
      </c>
      <c r="P82" s="1" t="s">
        <v>38</v>
      </c>
      <c r="Q82" s="1" t="s">
        <v>29</v>
      </c>
      <c r="X82" s="1">
        <v>258</v>
      </c>
    </row>
    <row r="83" spans="1:26" x14ac:dyDescent="0.2">
      <c r="A83" s="1" t="s">
        <v>105</v>
      </c>
      <c r="B83" s="1" t="s">
        <v>1598</v>
      </c>
      <c r="C83" s="1" t="s">
        <v>75</v>
      </c>
      <c r="D83" s="1" t="s">
        <v>1596</v>
      </c>
      <c r="E83" s="1" t="s">
        <v>26</v>
      </c>
      <c r="F83" s="1" t="s">
        <v>470</v>
      </c>
      <c r="G83" s="1" t="s">
        <v>35</v>
      </c>
      <c r="J83" s="1" t="s">
        <v>27</v>
      </c>
      <c r="K83" s="1" t="s">
        <v>27</v>
      </c>
      <c r="L83" s="1" t="s">
        <v>108</v>
      </c>
      <c r="M83" s="1">
        <v>6</v>
      </c>
      <c r="N83" s="1">
        <v>27839699</v>
      </c>
      <c r="O83" s="1">
        <v>27839699</v>
      </c>
      <c r="P83" s="1" t="s">
        <v>38</v>
      </c>
      <c r="Q83" s="1" t="s">
        <v>29</v>
      </c>
      <c r="X83" s="1">
        <v>189</v>
      </c>
    </row>
    <row r="84" spans="1:26" x14ac:dyDescent="0.2">
      <c r="A84" s="1" t="s">
        <v>808</v>
      </c>
      <c r="B84" s="1" t="s">
        <v>1599</v>
      </c>
      <c r="C84" s="1" t="s">
        <v>151</v>
      </c>
      <c r="D84" s="1" t="s">
        <v>1600</v>
      </c>
      <c r="E84" s="1" t="s">
        <v>26</v>
      </c>
      <c r="F84" s="1" t="s">
        <v>1601</v>
      </c>
      <c r="G84" s="1" t="s">
        <v>35</v>
      </c>
      <c r="J84" s="1" t="s">
        <v>27</v>
      </c>
      <c r="K84" s="1" t="s">
        <v>27</v>
      </c>
      <c r="L84" s="1" t="s">
        <v>27</v>
      </c>
      <c r="M84" s="1">
        <v>6</v>
      </c>
      <c r="N84" s="1">
        <v>27839699</v>
      </c>
      <c r="O84" s="1">
        <v>27839699</v>
      </c>
      <c r="P84" s="1" t="s">
        <v>38</v>
      </c>
      <c r="Q84" s="1" t="s">
        <v>28</v>
      </c>
      <c r="X84" s="1">
        <v>462</v>
      </c>
    </row>
    <row r="85" spans="1:26" x14ac:dyDescent="0.2">
      <c r="A85" s="1" t="s">
        <v>154</v>
      </c>
      <c r="B85" s="1" t="s">
        <v>1602</v>
      </c>
      <c r="C85" s="1" t="s">
        <v>156</v>
      </c>
      <c r="D85" s="1" t="s">
        <v>191</v>
      </c>
      <c r="E85" s="1" t="s">
        <v>26</v>
      </c>
      <c r="F85" s="1" t="s">
        <v>255</v>
      </c>
      <c r="G85" s="1" t="s">
        <v>35</v>
      </c>
      <c r="I85" s="1">
        <v>1</v>
      </c>
      <c r="J85" s="1" t="s">
        <v>36</v>
      </c>
      <c r="K85" s="1" t="s">
        <v>43</v>
      </c>
      <c r="L85" s="1" t="s">
        <v>44</v>
      </c>
      <c r="M85" s="1">
        <v>6</v>
      </c>
      <c r="N85" s="1">
        <v>27839694</v>
      </c>
      <c r="O85" s="1">
        <v>27839694</v>
      </c>
      <c r="P85" s="1" t="s">
        <v>38</v>
      </c>
      <c r="Q85" s="1" t="s">
        <v>28</v>
      </c>
      <c r="T85" s="1">
        <v>56</v>
      </c>
      <c r="U85" s="1">
        <v>138</v>
      </c>
      <c r="W85" s="1">
        <v>116</v>
      </c>
      <c r="X85" s="1">
        <v>7404</v>
      </c>
    </row>
    <row r="86" spans="1:26" x14ac:dyDescent="0.2">
      <c r="A86" s="1" t="s">
        <v>2460</v>
      </c>
      <c r="B86" s="1" t="s">
        <v>2470</v>
      </c>
      <c r="C86" s="1" t="s">
        <v>156</v>
      </c>
      <c r="D86" s="1" t="s">
        <v>214</v>
      </c>
      <c r="E86" s="1" t="s">
        <v>26</v>
      </c>
      <c r="F86" s="1" t="s">
        <v>2576</v>
      </c>
      <c r="G86" s="1" t="s">
        <v>35</v>
      </c>
      <c r="H86" s="1" t="s">
        <v>2437</v>
      </c>
      <c r="J86" s="1" t="s">
        <v>94</v>
      </c>
      <c r="K86" s="1" t="s">
        <v>94</v>
      </c>
      <c r="L86" s="1" t="s">
        <v>94</v>
      </c>
      <c r="M86" s="1">
        <v>6</v>
      </c>
      <c r="N86" s="1">
        <v>27840053</v>
      </c>
      <c r="O86" s="1">
        <v>27840053</v>
      </c>
      <c r="P86" s="1" t="s">
        <v>38</v>
      </c>
      <c r="Q86" s="1" t="s">
        <v>28</v>
      </c>
      <c r="R86" s="1">
        <v>0.13</v>
      </c>
      <c r="T86" s="1">
        <v>9</v>
      </c>
      <c r="U86" s="1">
        <v>61</v>
      </c>
      <c r="W86" s="1">
        <v>62</v>
      </c>
      <c r="X86" s="1">
        <v>12696</v>
      </c>
      <c r="Y86" s="2">
        <v>43466</v>
      </c>
      <c r="Z86" s="1" t="s">
        <v>2577</v>
      </c>
    </row>
    <row r="87" spans="1:26" x14ac:dyDescent="0.2">
      <c r="A87" s="1" t="s">
        <v>2460</v>
      </c>
      <c r="B87" s="1" t="s">
        <v>2578</v>
      </c>
      <c r="C87" s="1" t="s">
        <v>156</v>
      </c>
      <c r="D87" s="1" t="s">
        <v>794</v>
      </c>
      <c r="E87" s="1" t="s">
        <v>26</v>
      </c>
      <c r="F87" s="1" t="s">
        <v>2579</v>
      </c>
      <c r="G87" s="1" t="s">
        <v>35</v>
      </c>
      <c r="H87" s="1" t="s">
        <v>2437</v>
      </c>
      <c r="J87" s="1" t="s">
        <v>94</v>
      </c>
      <c r="K87" s="1" t="s">
        <v>94</v>
      </c>
      <c r="L87" s="1" t="s">
        <v>94</v>
      </c>
      <c r="M87" s="1">
        <v>6</v>
      </c>
      <c r="N87" s="1">
        <v>27840042</v>
      </c>
      <c r="O87" s="1">
        <v>27840042</v>
      </c>
      <c r="P87" s="1" t="s">
        <v>29</v>
      </c>
      <c r="Q87" s="1" t="s">
        <v>51</v>
      </c>
      <c r="R87" s="1">
        <v>0.43</v>
      </c>
      <c r="T87" s="1">
        <v>29</v>
      </c>
      <c r="U87" s="1">
        <v>39</v>
      </c>
      <c r="W87" s="1">
        <v>98</v>
      </c>
      <c r="X87" s="1">
        <v>407</v>
      </c>
      <c r="Y87" s="2">
        <v>43466</v>
      </c>
      <c r="Z87" s="1" t="s">
        <v>2580</v>
      </c>
    </row>
    <row r="88" spans="1:26" x14ac:dyDescent="0.2">
      <c r="A88" s="1" t="s">
        <v>2581</v>
      </c>
      <c r="B88" s="1" t="s">
        <v>2582</v>
      </c>
      <c r="C88" s="1" t="s">
        <v>88</v>
      </c>
      <c r="D88" s="1" t="s">
        <v>282</v>
      </c>
      <c r="E88" s="1" t="s">
        <v>26</v>
      </c>
      <c r="F88" s="1" t="s">
        <v>2583</v>
      </c>
      <c r="G88" s="1" t="s">
        <v>35</v>
      </c>
      <c r="H88" s="1" t="s">
        <v>2437</v>
      </c>
      <c r="J88" s="1" t="s">
        <v>94</v>
      </c>
      <c r="K88" s="1" t="s">
        <v>94</v>
      </c>
      <c r="L88" s="1" t="s">
        <v>94</v>
      </c>
      <c r="M88" s="1">
        <v>6</v>
      </c>
      <c r="N88" s="1">
        <v>27839960</v>
      </c>
      <c r="O88" s="1">
        <v>27839960</v>
      </c>
      <c r="P88" s="1" t="s">
        <v>38</v>
      </c>
      <c r="Q88" s="1" t="s">
        <v>28</v>
      </c>
      <c r="R88" s="1">
        <v>0.45</v>
      </c>
      <c r="T88" s="1">
        <v>5</v>
      </c>
      <c r="U88" s="1">
        <v>6</v>
      </c>
      <c r="W88" s="1">
        <v>35</v>
      </c>
      <c r="X88" s="1">
        <v>59</v>
      </c>
      <c r="Y88" s="2">
        <v>43466</v>
      </c>
      <c r="Z88" s="1" t="s">
        <v>2584</v>
      </c>
    </row>
    <row r="89" spans="1:26" x14ac:dyDescent="0.2">
      <c r="A89" s="1" t="s">
        <v>24</v>
      </c>
      <c r="B89" s="1" t="s">
        <v>1495</v>
      </c>
      <c r="C89" s="1" t="s">
        <v>372</v>
      </c>
      <c r="D89" s="1" t="s">
        <v>687</v>
      </c>
      <c r="E89" s="1" t="s">
        <v>26</v>
      </c>
      <c r="F89" s="1" t="s">
        <v>2585</v>
      </c>
      <c r="G89" s="1" t="s">
        <v>35</v>
      </c>
      <c r="H89" s="1" t="s">
        <v>2437</v>
      </c>
      <c r="J89" s="1" t="s">
        <v>27</v>
      </c>
      <c r="K89" s="1" t="s">
        <v>27</v>
      </c>
      <c r="L89" s="1" t="s">
        <v>27</v>
      </c>
      <c r="M89" s="1">
        <v>6</v>
      </c>
      <c r="N89" s="1">
        <v>27839952</v>
      </c>
      <c r="O89" s="1">
        <v>27839952</v>
      </c>
      <c r="P89" s="1" t="s">
        <v>38</v>
      </c>
      <c r="Q89" s="1" t="s">
        <v>28</v>
      </c>
      <c r="R89" s="1">
        <v>0.19</v>
      </c>
      <c r="T89" s="1">
        <v>298</v>
      </c>
      <c r="U89" s="1">
        <v>1296</v>
      </c>
      <c r="X89" s="1">
        <v>73</v>
      </c>
      <c r="Y89" s="2">
        <v>43466</v>
      </c>
      <c r="Z89" s="1" t="s">
        <v>2586</v>
      </c>
    </row>
    <row r="90" spans="1:26" x14ac:dyDescent="0.2">
      <c r="A90" s="1" t="s">
        <v>2481</v>
      </c>
      <c r="B90" s="1" t="s">
        <v>2587</v>
      </c>
      <c r="C90" s="1" t="s">
        <v>765</v>
      </c>
      <c r="D90" s="1" t="s">
        <v>310</v>
      </c>
      <c r="E90" s="1" t="s">
        <v>26</v>
      </c>
      <c r="F90" s="1" t="s">
        <v>311</v>
      </c>
      <c r="G90" s="1" t="s">
        <v>35</v>
      </c>
      <c r="J90" s="1" t="s">
        <v>27</v>
      </c>
      <c r="K90" s="1" t="s">
        <v>27</v>
      </c>
      <c r="L90" s="1" t="s">
        <v>64</v>
      </c>
      <c r="M90" s="1">
        <v>6</v>
      </c>
      <c r="N90" s="1">
        <v>27839943</v>
      </c>
      <c r="O90" s="1">
        <v>27839943</v>
      </c>
      <c r="P90" s="1" t="s">
        <v>38</v>
      </c>
      <c r="Q90" s="1" t="s">
        <v>28</v>
      </c>
      <c r="R90" s="1">
        <v>0.27</v>
      </c>
      <c r="T90" s="1">
        <v>69</v>
      </c>
      <c r="U90" s="1">
        <v>184</v>
      </c>
      <c r="X90" s="1">
        <v>135</v>
      </c>
      <c r="Y90" s="2">
        <v>43466</v>
      </c>
      <c r="Z90" s="1" t="s">
        <v>2588</v>
      </c>
    </row>
    <row r="91" spans="1:26" x14ac:dyDescent="0.2">
      <c r="A91" s="1" t="s">
        <v>2460</v>
      </c>
      <c r="B91" s="1" t="s">
        <v>2534</v>
      </c>
      <c r="C91" s="1" t="s">
        <v>156</v>
      </c>
      <c r="D91" s="1" t="s">
        <v>845</v>
      </c>
      <c r="E91" s="1" t="s">
        <v>26</v>
      </c>
      <c r="F91" s="1" t="s">
        <v>2589</v>
      </c>
      <c r="G91" s="1" t="s">
        <v>35</v>
      </c>
      <c r="H91" s="1" t="s">
        <v>2437</v>
      </c>
      <c r="J91" s="1" t="s">
        <v>94</v>
      </c>
      <c r="K91" s="1" t="s">
        <v>94</v>
      </c>
      <c r="L91" s="1" t="s">
        <v>94</v>
      </c>
      <c r="M91" s="1">
        <v>6</v>
      </c>
      <c r="N91" s="1">
        <v>27839921</v>
      </c>
      <c r="O91" s="1">
        <v>27839921</v>
      </c>
      <c r="P91" s="1" t="s">
        <v>29</v>
      </c>
      <c r="Q91" s="1" t="s">
        <v>51</v>
      </c>
      <c r="R91" s="1">
        <v>0.4</v>
      </c>
      <c r="T91" s="1">
        <v>41</v>
      </c>
      <c r="U91" s="1">
        <v>62</v>
      </c>
      <c r="W91" s="1">
        <v>60</v>
      </c>
      <c r="X91" s="1">
        <v>13837</v>
      </c>
      <c r="Y91" s="2">
        <v>43466</v>
      </c>
      <c r="Z91" s="1" t="s">
        <v>2590</v>
      </c>
    </row>
    <row r="92" spans="1:26" x14ac:dyDescent="0.2">
      <c r="A92" s="1" t="s">
        <v>2460</v>
      </c>
      <c r="B92" s="1" t="s">
        <v>2591</v>
      </c>
      <c r="C92" s="1" t="s">
        <v>156</v>
      </c>
      <c r="D92" s="1" t="s">
        <v>2592</v>
      </c>
      <c r="E92" s="1" t="s">
        <v>26</v>
      </c>
      <c r="F92" s="1" t="s">
        <v>2593</v>
      </c>
      <c r="G92" s="1" t="s">
        <v>35</v>
      </c>
      <c r="H92" s="1" t="s">
        <v>2437</v>
      </c>
      <c r="I92" s="1">
        <v>1</v>
      </c>
      <c r="J92" s="1" t="s">
        <v>94</v>
      </c>
      <c r="K92" s="1" t="s">
        <v>94</v>
      </c>
      <c r="L92" s="1" t="s">
        <v>94</v>
      </c>
      <c r="M92" s="1">
        <v>6</v>
      </c>
      <c r="N92" s="1">
        <v>27839856</v>
      </c>
      <c r="O92" s="1">
        <v>27839856</v>
      </c>
      <c r="P92" s="1" t="s">
        <v>28</v>
      </c>
      <c r="Q92" s="1" t="s">
        <v>38</v>
      </c>
      <c r="R92" s="1">
        <v>0.28999999999999998</v>
      </c>
      <c r="T92" s="1">
        <v>30</v>
      </c>
      <c r="U92" s="1">
        <v>72</v>
      </c>
      <c r="W92" s="1">
        <v>111</v>
      </c>
      <c r="X92" s="1">
        <v>4095</v>
      </c>
      <c r="Y92" s="2">
        <v>43466</v>
      </c>
      <c r="Z92" s="1" t="s">
        <v>2594</v>
      </c>
    </row>
    <row r="93" spans="1:26" x14ac:dyDescent="0.2">
      <c r="A93" s="1" t="s">
        <v>2460</v>
      </c>
      <c r="B93" s="1" t="s">
        <v>2595</v>
      </c>
      <c r="C93" s="1" t="s">
        <v>156</v>
      </c>
      <c r="D93" s="1" t="s">
        <v>2076</v>
      </c>
      <c r="E93" s="1" t="s">
        <v>26</v>
      </c>
      <c r="F93" s="1" t="s">
        <v>1581</v>
      </c>
      <c r="G93" s="1" t="s">
        <v>35</v>
      </c>
      <c r="H93" s="1" t="s">
        <v>2437</v>
      </c>
      <c r="J93" s="1" t="s">
        <v>94</v>
      </c>
      <c r="K93" s="1" t="s">
        <v>94</v>
      </c>
      <c r="L93" s="1" t="s">
        <v>94</v>
      </c>
      <c r="M93" s="1">
        <v>6</v>
      </c>
      <c r="N93" s="1">
        <v>27839843</v>
      </c>
      <c r="O93" s="1">
        <v>27839843</v>
      </c>
      <c r="P93" s="1" t="s">
        <v>38</v>
      </c>
      <c r="Q93" s="1" t="s">
        <v>28</v>
      </c>
      <c r="R93" s="1">
        <v>0.19</v>
      </c>
      <c r="T93" s="1">
        <v>13</v>
      </c>
      <c r="U93" s="1">
        <v>56</v>
      </c>
      <c r="W93" s="1">
        <v>74</v>
      </c>
      <c r="X93" s="1">
        <v>7314</v>
      </c>
      <c r="Y93" s="2">
        <v>43466</v>
      </c>
      <c r="Z93" s="1" t="s">
        <v>2596</v>
      </c>
    </row>
    <row r="94" spans="1:26" x14ac:dyDescent="0.2">
      <c r="A94" s="1" t="s">
        <v>2481</v>
      </c>
      <c r="B94" s="1" t="s">
        <v>2526</v>
      </c>
      <c r="C94" s="1" t="s">
        <v>127</v>
      </c>
      <c r="D94" s="1" t="s">
        <v>447</v>
      </c>
      <c r="E94" s="1" t="s">
        <v>26</v>
      </c>
      <c r="F94" s="1" t="s">
        <v>448</v>
      </c>
      <c r="G94" s="1" t="s">
        <v>35</v>
      </c>
      <c r="J94" s="1" t="s">
        <v>27</v>
      </c>
      <c r="K94" s="1" t="s">
        <v>27</v>
      </c>
      <c r="L94" s="1" t="s">
        <v>64</v>
      </c>
      <c r="M94" s="1">
        <v>6</v>
      </c>
      <c r="N94" s="1">
        <v>27839812</v>
      </c>
      <c r="O94" s="1">
        <v>27839812</v>
      </c>
      <c r="P94" s="1" t="s">
        <v>38</v>
      </c>
      <c r="Q94" s="1" t="s">
        <v>51</v>
      </c>
      <c r="R94" s="1">
        <v>0.28999999999999998</v>
      </c>
      <c r="T94" s="1">
        <v>63</v>
      </c>
      <c r="U94" s="1">
        <v>155</v>
      </c>
      <c r="X94" s="1">
        <v>103</v>
      </c>
      <c r="Y94" s="2">
        <v>43466</v>
      </c>
      <c r="Z94" s="1" t="s">
        <v>2597</v>
      </c>
    </row>
    <row r="95" spans="1:26" x14ac:dyDescent="0.2">
      <c r="A95" s="1" t="s">
        <v>2598</v>
      </c>
      <c r="B95" s="1" t="s">
        <v>2599</v>
      </c>
      <c r="C95" s="1" t="s">
        <v>272</v>
      </c>
      <c r="D95" s="1" t="s">
        <v>494</v>
      </c>
      <c r="E95" s="1" t="s">
        <v>26</v>
      </c>
      <c r="F95" s="1" t="s">
        <v>495</v>
      </c>
      <c r="G95" s="1" t="s">
        <v>35</v>
      </c>
      <c r="H95" s="1" t="s">
        <v>2450</v>
      </c>
      <c r="I95" s="1">
        <v>4</v>
      </c>
      <c r="J95" s="1" t="s">
        <v>94</v>
      </c>
      <c r="K95" s="1" t="s">
        <v>94</v>
      </c>
      <c r="L95" s="1" t="s">
        <v>94</v>
      </c>
      <c r="M95" s="1">
        <v>6</v>
      </c>
      <c r="N95" s="1">
        <v>27839778</v>
      </c>
      <c r="O95" s="1">
        <v>27839778</v>
      </c>
      <c r="P95" s="1" t="s">
        <v>38</v>
      </c>
      <c r="Q95" s="1" t="s">
        <v>29</v>
      </c>
      <c r="R95" s="1">
        <v>0.05</v>
      </c>
      <c r="T95" s="1">
        <v>4</v>
      </c>
      <c r="U95" s="1">
        <v>81</v>
      </c>
      <c r="W95" s="1">
        <v>71</v>
      </c>
      <c r="X95" s="1">
        <v>94</v>
      </c>
      <c r="Y95" s="2">
        <v>43466</v>
      </c>
      <c r="Z95" s="1" t="s">
        <v>2600</v>
      </c>
    </row>
    <row r="96" spans="1:26" x14ac:dyDescent="0.2">
      <c r="A96" s="1" t="s">
        <v>2446</v>
      </c>
      <c r="B96" s="1" t="s">
        <v>2601</v>
      </c>
      <c r="C96" s="1" t="s">
        <v>25</v>
      </c>
      <c r="D96" s="1" t="s">
        <v>1439</v>
      </c>
      <c r="E96" s="1" t="s">
        <v>26</v>
      </c>
      <c r="F96" s="1" t="s">
        <v>2602</v>
      </c>
      <c r="G96" s="1" t="s">
        <v>35</v>
      </c>
      <c r="H96" s="1" t="s">
        <v>2437</v>
      </c>
      <c r="J96" s="1" t="s">
        <v>36</v>
      </c>
      <c r="K96" s="1" t="s">
        <v>43</v>
      </c>
      <c r="L96" s="1" t="s">
        <v>64</v>
      </c>
      <c r="M96" s="1">
        <v>6</v>
      </c>
      <c r="N96" s="1">
        <v>27839766</v>
      </c>
      <c r="O96" s="1">
        <v>27839766</v>
      </c>
      <c r="P96" s="1" t="s">
        <v>29</v>
      </c>
      <c r="Q96" s="1" t="s">
        <v>38</v>
      </c>
      <c r="R96" s="1">
        <v>0.13</v>
      </c>
      <c r="T96" s="1">
        <v>47</v>
      </c>
      <c r="U96" s="1">
        <v>322</v>
      </c>
      <c r="X96" s="1">
        <v>50</v>
      </c>
      <c r="Y96" s="2">
        <v>43466</v>
      </c>
      <c r="Z96" s="1" t="s">
        <v>2603</v>
      </c>
    </row>
    <row r="97" spans="1:26" x14ac:dyDescent="0.2">
      <c r="A97" s="1" t="s">
        <v>2529</v>
      </c>
      <c r="B97" s="1" t="s">
        <v>2604</v>
      </c>
      <c r="C97" s="1" t="s">
        <v>54</v>
      </c>
      <c r="D97" s="1" t="s">
        <v>521</v>
      </c>
      <c r="E97" s="1" t="s">
        <v>26</v>
      </c>
      <c r="F97" s="1" t="s">
        <v>522</v>
      </c>
      <c r="G97" s="1" t="s">
        <v>35</v>
      </c>
      <c r="J97" s="1" t="s">
        <v>27</v>
      </c>
      <c r="K97" s="1" t="s">
        <v>27</v>
      </c>
      <c r="L97" s="1" t="s">
        <v>27</v>
      </c>
      <c r="M97" s="1">
        <v>6</v>
      </c>
      <c r="N97" s="1">
        <v>27839754</v>
      </c>
      <c r="O97" s="1">
        <v>27839754</v>
      </c>
      <c r="P97" s="1" t="s">
        <v>29</v>
      </c>
      <c r="Q97" s="1" t="s">
        <v>51</v>
      </c>
      <c r="R97" s="1">
        <v>0.23</v>
      </c>
      <c r="T97" s="1">
        <v>121</v>
      </c>
      <c r="U97" s="1">
        <v>414</v>
      </c>
      <c r="X97" s="1">
        <v>550</v>
      </c>
      <c r="Y97" s="2">
        <v>43466</v>
      </c>
      <c r="Z97" s="1" t="s">
        <v>2605</v>
      </c>
    </row>
    <row r="98" spans="1:26" x14ac:dyDescent="0.2">
      <c r="A98" s="1" t="s">
        <v>2606</v>
      </c>
      <c r="B98" s="1" t="s">
        <v>2607</v>
      </c>
      <c r="C98" s="1" t="s">
        <v>262</v>
      </c>
      <c r="D98" s="1" t="s">
        <v>1728</v>
      </c>
      <c r="E98" s="1" t="s">
        <v>26</v>
      </c>
      <c r="F98" s="1" t="s">
        <v>2608</v>
      </c>
      <c r="G98" s="1" t="s">
        <v>35</v>
      </c>
      <c r="H98" s="1" t="s">
        <v>2437</v>
      </c>
      <c r="J98" s="1" t="s">
        <v>94</v>
      </c>
      <c r="K98" s="1" t="s">
        <v>94</v>
      </c>
      <c r="L98" s="1" t="s">
        <v>94</v>
      </c>
      <c r="M98" s="1">
        <v>6</v>
      </c>
      <c r="N98" s="1">
        <v>27839739</v>
      </c>
      <c r="O98" s="1">
        <v>27839739</v>
      </c>
      <c r="P98" s="1" t="s">
        <v>28</v>
      </c>
      <c r="Q98" s="1" t="s">
        <v>38</v>
      </c>
      <c r="R98" s="1">
        <v>0.21</v>
      </c>
      <c r="T98" s="1">
        <v>54</v>
      </c>
      <c r="U98" s="1">
        <v>208</v>
      </c>
      <c r="W98" s="1">
        <v>275</v>
      </c>
      <c r="X98" s="1">
        <v>6910</v>
      </c>
      <c r="Y98" s="2">
        <v>43466</v>
      </c>
      <c r="Z98" s="1" t="s">
        <v>2609</v>
      </c>
    </row>
    <row r="99" spans="1:26" x14ac:dyDescent="0.2">
      <c r="A99" s="1" t="s">
        <v>2481</v>
      </c>
      <c r="B99" s="1" t="s">
        <v>2610</v>
      </c>
      <c r="C99" s="1" t="s">
        <v>765</v>
      </c>
      <c r="D99" s="1" t="s">
        <v>185</v>
      </c>
      <c r="E99" s="1" t="s">
        <v>26</v>
      </c>
      <c r="F99" s="1" t="s">
        <v>352</v>
      </c>
      <c r="G99" s="1" t="s">
        <v>35</v>
      </c>
      <c r="J99" s="1" t="s">
        <v>27</v>
      </c>
      <c r="K99" s="1" t="s">
        <v>27</v>
      </c>
      <c r="L99" s="1" t="s">
        <v>64</v>
      </c>
      <c r="M99" s="1">
        <v>6</v>
      </c>
      <c r="N99" s="1">
        <v>27839715</v>
      </c>
      <c r="O99" s="1">
        <v>27839715</v>
      </c>
      <c r="P99" s="1" t="s">
        <v>29</v>
      </c>
      <c r="Q99" s="1" t="s">
        <v>51</v>
      </c>
      <c r="R99" s="1">
        <v>0.08</v>
      </c>
      <c r="T99" s="1">
        <v>8</v>
      </c>
      <c r="U99" s="1">
        <v>87</v>
      </c>
      <c r="X99" s="1">
        <v>54</v>
      </c>
      <c r="Y99" s="2">
        <v>43466</v>
      </c>
      <c r="Z99" s="1" t="s">
        <v>2611</v>
      </c>
    </row>
    <row r="100" spans="1:26" x14ac:dyDescent="0.2">
      <c r="A100" s="1" t="s">
        <v>2481</v>
      </c>
      <c r="B100" s="1" t="s">
        <v>2612</v>
      </c>
      <c r="C100" s="1" t="s">
        <v>127</v>
      </c>
      <c r="D100" s="1" t="s">
        <v>187</v>
      </c>
      <c r="E100" s="1" t="s">
        <v>26</v>
      </c>
      <c r="F100" s="1" t="s">
        <v>420</v>
      </c>
      <c r="G100" s="1" t="s">
        <v>35</v>
      </c>
      <c r="J100" s="1" t="s">
        <v>27</v>
      </c>
      <c r="K100" s="1" t="s">
        <v>27</v>
      </c>
      <c r="L100" s="1" t="s">
        <v>64</v>
      </c>
      <c r="M100" s="1">
        <v>6</v>
      </c>
      <c r="N100" s="1">
        <v>27839715</v>
      </c>
      <c r="O100" s="1">
        <v>27839715</v>
      </c>
      <c r="P100" s="1" t="s">
        <v>29</v>
      </c>
      <c r="Q100" s="1" t="s">
        <v>38</v>
      </c>
      <c r="R100" s="1">
        <v>0.39</v>
      </c>
      <c r="T100" s="1">
        <v>185</v>
      </c>
      <c r="U100" s="1">
        <v>289</v>
      </c>
      <c r="X100" s="1">
        <v>69</v>
      </c>
      <c r="Y100" s="2">
        <v>43466</v>
      </c>
      <c r="Z100" s="1" t="s">
        <v>2613</v>
      </c>
    </row>
    <row r="101" spans="1:26" x14ac:dyDescent="0.2">
      <c r="A101" s="1" t="s">
        <v>2442</v>
      </c>
      <c r="B101" s="1" t="s">
        <v>2443</v>
      </c>
      <c r="C101" s="1" t="s">
        <v>983</v>
      </c>
      <c r="D101" s="1" t="s">
        <v>768</v>
      </c>
      <c r="E101" s="1" t="s">
        <v>26</v>
      </c>
      <c r="F101" s="1" t="s">
        <v>2614</v>
      </c>
      <c r="G101" s="1" t="s">
        <v>35</v>
      </c>
      <c r="H101" s="1" t="s">
        <v>2437</v>
      </c>
      <c r="J101" s="1" t="s">
        <v>94</v>
      </c>
      <c r="K101" s="1" t="s">
        <v>94</v>
      </c>
      <c r="L101" s="1" t="s">
        <v>94</v>
      </c>
      <c r="M101" s="1">
        <v>6</v>
      </c>
      <c r="N101" s="1">
        <v>27839709</v>
      </c>
      <c r="O101" s="1">
        <v>27839709</v>
      </c>
      <c r="P101" s="1" t="s">
        <v>29</v>
      </c>
      <c r="Q101" s="1" t="s">
        <v>51</v>
      </c>
      <c r="R101" s="1">
        <v>0.41</v>
      </c>
      <c r="T101" s="1">
        <v>104</v>
      </c>
      <c r="U101" s="1">
        <v>150</v>
      </c>
      <c r="W101" s="1">
        <v>262</v>
      </c>
      <c r="X101" s="1">
        <v>10869</v>
      </c>
      <c r="Y101" s="2">
        <v>43466</v>
      </c>
      <c r="Z101" s="1" t="s">
        <v>2615</v>
      </c>
    </row>
    <row r="102" spans="1:26" x14ac:dyDescent="0.2">
      <c r="A102" s="1" t="s">
        <v>2460</v>
      </c>
      <c r="B102" s="1" t="s">
        <v>2543</v>
      </c>
      <c r="C102" s="1" t="s">
        <v>156</v>
      </c>
      <c r="D102" s="1" t="s">
        <v>1218</v>
      </c>
      <c r="E102" s="1" t="s">
        <v>26</v>
      </c>
      <c r="F102" s="1" t="s">
        <v>1354</v>
      </c>
      <c r="G102" s="1" t="s">
        <v>35</v>
      </c>
      <c r="H102" s="1" t="s">
        <v>2437</v>
      </c>
      <c r="J102" s="1" t="s">
        <v>94</v>
      </c>
      <c r="K102" s="1" t="s">
        <v>94</v>
      </c>
      <c r="L102" s="1" t="s">
        <v>94</v>
      </c>
      <c r="M102" s="1">
        <v>6</v>
      </c>
      <c r="N102" s="1">
        <v>27839705</v>
      </c>
      <c r="O102" s="1">
        <v>27839705</v>
      </c>
      <c r="P102" s="1" t="s">
        <v>38</v>
      </c>
      <c r="Q102" s="1" t="s">
        <v>28</v>
      </c>
      <c r="R102" s="1">
        <v>0.31</v>
      </c>
      <c r="T102" s="1">
        <v>30</v>
      </c>
      <c r="U102" s="1">
        <v>66</v>
      </c>
      <c r="W102" s="1">
        <v>43</v>
      </c>
      <c r="X102" s="1">
        <v>10059</v>
      </c>
      <c r="Y102" s="2">
        <v>43466</v>
      </c>
      <c r="Z102" s="1" t="s">
        <v>2616</v>
      </c>
    </row>
    <row r="103" spans="1:26" x14ac:dyDescent="0.2">
      <c r="A103" s="1" t="s">
        <v>2455</v>
      </c>
      <c r="B103" s="1" t="s">
        <v>2617</v>
      </c>
      <c r="C103" s="1" t="s">
        <v>2618</v>
      </c>
      <c r="D103" s="1" t="s">
        <v>562</v>
      </c>
      <c r="E103" s="1" t="s">
        <v>26</v>
      </c>
      <c r="F103" s="1" t="s">
        <v>2619</v>
      </c>
      <c r="G103" s="1" t="s">
        <v>35</v>
      </c>
      <c r="H103" s="1" t="s">
        <v>2437</v>
      </c>
      <c r="J103" s="1" t="s">
        <v>94</v>
      </c>
      <c r="K103" s="1" t="s">
        <v>94</v>
      </c>
      <c r="L103" s="1" t="s">
        <v>94</v>
      </c>
      <c r="M103" s="1">
        <v>6</v>
      </c>
      <c r="N103" s="1">
        <v>27839700</v>
      </c>
      <c r="O103" s="1">
        <v>27839700</v>
      </c>
      <c r="P103" s="1" t="s">
        <v>29</v>
      </c>
      <c r="Q103" s="1" t="s">
        <v>38</v>
      </c>
      <c r="R103" s="1">
        <v>0.04</v>
      </c>
      <c r="T103" s="1">
        <v>11</v>
      </c>
      <c r="U103" s="1">
        <v>244</v>
      </c>
      <c r="W103" s="1">
        <v>240</v>
      </c>
      <c r="X103" s="1">
        <v>31</v>
      </c>
      <c r="Y103" s="2">
        <v>43466</v>
      </c>
      <c r="Z103" s="1" t="s">
        <v>2620</v>
      </c>
    </row>
    <row r="104" spans="1:26" x14ac:dyDescent="0.2">
      <c r="A104" s="1" t="s">
        <v>2570</v>
      </c>
      <c r="B104" s="1" t="s">
        <v>1542</v>
      </c>
      <c r="C104" s="1" t="s">
        <v>113</v>
      </c>
      <c r="D104" s="1" t="s">
        <v>2621</v>
      </c>
      <c r="E104" s="1" t="s">
        <v>26</v>
      </c>
      <c r="F104" s="1" t="s">
        <v>2622</v>
      </c>
      <c r="G104" s="1" t="s">
        <v>35</v>
      </c>
      <c r="H104" s="1" t="s">
        <v>2437</v>
      </c>
      <c r="I104" s="1">
        <v>1</v>
      </c>
      <c r="J104" s="1" t="s">
        <v>94</v>
      </c>
      <c r="K104" s="1" t="s">
        <v>94</v>
      </c>
      <c r="L104" s="1" t="s">
        <v>94</v>
      </c>
      <c r="M104" s="1">
        <v>6</v>
      </c>
      <c r="N104" s="1">
        <v>27839692</v>
      </c>
      <c r="O104" s="1">
        <v>27839692</v>
      </c>
      <c r="P104" s="1" t="s">
        <v>38</v>
      </c>
      <c r="Q104" s="1" t="s">
        <v>29</v>
      </c>
      <c r="R104" s="1">
        <v>0.09</v>
      </c>
      <c r="T104" s="1">
        <v>24</v>
      </c>
      <c r="U104" s="1">
        <v>250</v>
      </c>
      <c r="W104" s="1">
        <v>297</v>
      </c>
      <c r="X104" s="1">
        <v>184</v>
      </c>
      <c r="Y104" s="2">
        <v>43466</v>
      </c>
      <c r="Z104" s="1" t="s">
        <v>2623</v>
      </c>
    </row>
  </sheetData>
  <autoFilter ref="A1:X85">
    <sortState ref="A2:X96">
      <sortCondition ref="G1:G96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topLeftCell="A41" workbookViewId="0">
      <selection activeCell="D56" sqref="D56"/>
    </sheetView>
  </sheetViews>
  <sheetFormatPr defaultColWidth="11.44140625" defaultRowHeight="15" x14ac:dyDescent="0.2"/>
  <cols>
    <col min="1" max="16384" width="11.4414062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24</v>
      </c>
      <c r="B2" s="1" t="s">
        <v>1603</v>
      </c>
      <c r="C2" s="1" t="s">
        <v>92</v>
      </c>
      <c r="D2" s="1" t="s">
        <v>1604</v>
      </c>
      <c r="E2" s="1" t="s">
        <v>26</v>
      </c>
      <c r="F2" s="1" t="s">
        <v>34</v>
      </c>
      <c r="G2" s="1" t="s">
        <v>35</v>
      </c>
      <c r="J2" s="1" t="s">
        <v>27</v>
      </c>
      <c r="K2" s="1" t="s">
        <v>27</v>
      </c>
      <c r="L2" s="1" t="s">
        <v>27</v>
      </c>
      <c r="M2" s="1">
        <v>6</v>
      </c>
      <c r="N2" s="1">
        <v>27858566</v>
      </c>
      <c r="O2" s="1">
        <v>27858566</v>
      </c>
      <c r="P2" s="1" t="s">
        <v>29</v>
      </c>
      <c r="Q2" s="1" t="s">
        <v>28</v>
      </c>
      <c r="U2" s="1">
        <v>915</v>
      </c>
      <c r="X2" s="1">
        <v>5</v>
      </c>
    </row>
    <row r="3" spans="1:24" x14ac:dyDescent="0.2">
      <c r="A3" s="1" t="s">
        <v>299</v>
      </c>
      <c r="B3" s="1" t="s">
        <v>1311</v>
      </c>
      <c r="C3" s="1" t="s">
        <v>71</v>
      </c>
      <c r="D3" s="1" t="s">
        <v>1605</v>
      </c>
      <c r="E3" s="1" t="s">
        <v>26</v>
      </c>
      <c r="F3" s="1" t="s">
        <v>34</v>
      </c>
      <c r="G3" s="1" t="s">
        <v>35</v>
      </c>
      <c r="J3" s="1" t="s">
        <v>36</v>
      </c>
      <c r="K3" s="1" t="s">
        <v>27</v>
      </c>
      <c r="L3" s="1" t="s">
        <v>64</v>
      </c>
      <c r="M3" s="1">
        <v>6</v>
      </c>
      <c r="N3" s="1">
        <v>27858564</v>
      </c>
      <c r="O3" s="1">
        <v>27858564</v>
      </c>
      <c r="P3" s="1" t="s">
        <v>29</v>
      </c>
      <c r="Q3" s="1" t="s">
        <v>51</v>
      </c>
      <c r="T3" s="1">
        <v>5</v>
      </c>
      <c r="U3" s="1">
        <v>44</v>
      </c>
      <c r="X3" s="1">
        <v>2762</v>
      </c>
    </row>
    <row r="4" spans="1:24" x14ac:dyDescent="0.2">
      <c r="A4" s="1" t="s">
        <v>271</v>
      </c>
      <c r="B4" s="1" t="s">
        <v>1606</v>
      </c>
      <c r="C4" s="1" t="s">
        <v>272</v>
      </c>
      <c r="D4" s="1" t="s">
        <v>1607</v>
      </c>
      <c r="E4" s="1" t="s">
        <v>26</v>
      </c>
      <c r="F4" s="1" t="s">
        <v>34</v>
      </c>
      <c r="G4" s="1" t="s">
        <v>35</v>
      </c>
      <c r="I4" s="1">
        <v>1</v>
      </c>
      <c r="J4" s="1" t="s">
        <v>36</v>
      </c>
      <c r="K4" s="1" t="s">
        <v>27</v>
      </c>
      <c r="L4" s="1" t="s">
        <v>64</v>
      </c>
      <c r="M4" s="1">
        <v>6</v>
      </c>
      <c r="N4" s="1">
        <v>27858551</v>
      </c>
      <c r="O4" s="1">
        <v>27858551</v>
      </c>
      <c r="P4" s="1" t="s">
        <v>29</v>
      </c>
      <c r="Q4" s="1" t="s">
        <v>28</v>
      </c>
      <c r="U4" s="1">
        <v>52</v>
      </c>
      <c r="X4" s="1">
        <v>76</v>
      </c>
    </row>
    <row r="5" spans="1:24" x14ac:dyDescent="0.2">
      <c r="A5" s="1" t="s">
        <v>65</v>
      </c>
      <c r="B5" s="1" t="s">
        <v>1608</v>
      </c>
      <c r="C5" s="1" t="s">
        <v>67</v>
      </c>
      <c r="D5" s="1" t="s">
        <v>1609</v>
      </c>
      <c r="E5" s="1" t="s">
        <v>26</v>
      </c>
      <c r="F5" s="1" t="s">
        <v>34</v>
      </c>
      <c r="G5" s="1" t="s">
        <v>35</v>
      </c>
      <c r="J5" s="1" t="s">
        <v>36</v>
      </c>
      <c r="K5" s="1" t="s">
        <v>43</v>
      </c>
      <c r="L5" s="1" t="s">
        <v>44</v>
      </c>
      <c r="M5" s="1">
        <v>6</v>
      </c>
      <c r="N5" s="1">
        <v>27858549</v>
      </c>
      <c r="O5" s="1">
        <v>27858549</v>
      </c>
      <c r="P5" s="1" t="s">
        <v>38</v>
      </c>
      <c r="Q5" s="1" t="s">
        <v>51</v>
      </c>
      <c r="U5" s="1">
        <v>38</v>
      </c>
      <c r="W5" s="1">
        <v>48</v>
      </c>
      <c r="X5" s="1">
        <v>57</v>
      </c>
    </row>
    <row r="6" spans="1:24" x14ac:dyDescent="0.2">
      <c r="A6" s="1" t="s">
        <v>24</v>
      </c>
      <c r="B6" s="1" t="s">
        <v>1610</v>
      </c>
      <c r="C6" s="1" t="s">
        <v>54</v>
      </c>
      <c r="D6" s="1" t="s">
        <v>1611</v>
      </c>
      <c r="E6" s="1" t="s">
        <v>26</v>
      </c>
      <c r="F6" s="1" t="s">
        <v>34</v>
      </c>
      <c r="G6" s="1" t="s">
        <v>35</v>
      </c>
      <c r="J6" s="1" t="s">
        <v>27</v>
      </c>
      <c r="K6" s="1" t="s">
        <v>27</v>
      </c>
      <c r="L6" s="1" t="s">
        <v>27</v>
      </c>
      <c r="M6" s="1">
        <v>6</v>
      </c>
      <c r="N6" s="1">
        <v>27858549</v>
      </c>
      <c r="O6" s="1">
        <v>27858549</v>
      </c>
      <c r="P6" s="1" t="s">
        <v>38</v>
      </c>
      <c r="Q6" s="1" t="s">
        <v>28</v>
      </c>
      <c r="U6" s="1">
        <v>1329</v>
      </c>
      <c r="X6" s="1">
        <v>6</v>
      </c>
    </row>
    <row r="7" spans="1:24" x14ac:dyDescent="0.2">
      <c r="A7" s="1" t="s">
        <v>237</v>
      </c>
      <c r="B7" s="1" t="s">
        <v>1612</v>
      </c>
      <c r="C7" s="1" t="s">
        <v>113</v>
      </c>
      <c r="D7" s="1" t="s">
        <v>1237</v>
      </c>
      <c r="E7" s="1" t="s">
        <v>26</v>
      </c>
      <c r="F7" s="1" t="s">
        <v>34</v>
      </c>
      <c r="G7" s="1" t="s">
        <v>35</v>
      </c>
      <c r="J7" s="1" t="s">
        <v>36</v>
      </c>
      <c r="K7" s="1" t="s">
        <v>27</v>
      </c>
      <c r="L7" s="1" t="s">
        <v>64</v>
      </c>
      <c r="M7" s="1">
        <v>6</v>
      </c>
      <c r="N7" s="1">
        <v>27858539</v>
      </c>
      <c r="O7" s="1">
        <v>27858539</v>
      </c>
      <c r="P7" s="1" t="s">
        <v>29</v>
      </c>
      <c r="Q7" s="1" t="s">
        <v>28</v>
      </c>
      <c r="T7" s="1">
        <v>5</v>
      </c>
      <c r="U7" s="1">
        <v>34</v>
      </c>
      <c r="X7" s="1">
        <v>177</v>
      </c>
    </row>
    <row r="8" spans="1:24" x14ac:dyDescent="0.2">
      <c r="A8" s="1" t="s">
        <v>61</v>
      </c>
      <c r="B8" s="1" t="s">
        <v>1613</v>
      </c>
      <c r="C8" s="1" t="s">
        <v>59</v>
      </c>
      <c r="D8" s="1" t="s">
        <v>617</v>
      </c>
      <c r="E8" s="1" t="s">
        <v>26</v>
      </c>
      <c r="F8" s="1" t="s">
        <v>34</v>
      </c>
      <c r="G8" s="1" t="s">
        <v>35</v>
      </c>
      <c r="J8" s="1" t="s">
        <v>36</v>
      </c>
      <c r="K8" s="1" t="s">
        <v>27</v>
      </c>
      <c r="L8" s="1" t="s">
        <v>64</v>
      </c>
      <c r="M8" s="1">
        <v>6</v>
      </c>
      <c r="N8" s="1">
        <v>27858534</v>
      </c>
      <c r="O8" s="1">
        <v>27858534</v>
      </c>
      <c r="P8" s="1" t="s">
        <v>38</v>
      </c>
      <c r="Q8" s="1" t="s">
        <v>51</v>
      </c>
      <c r="T8" s="1">
        <v>13</v>
      </c>
      <c r="U8" s="1">
        <v>56</v>
      </c>
      <c r="W8" s="1">
        <v>62</v>
      </c>
      <c r="X8" s="1">
        <v>301</v>
      </c>
    </row>
    <row r="9" spans="1:24" x14ac:dyDescent="0.2">
      <c r="A9" s="1" t="s">
        <v>1268</v>
      </c>
      <c r="B9" s="1" t="s">
        <v>1269</v>
      </c>
      <c r="C9" s="1" t="s">
        <v>413</v>
      </c>
      <c r="D9" s="1" t="s">
        <v>1240</v>
      </c>
      <c r="E9" s="1" t="s">
        <v>26</v>
      </c>
      <c r="F9" s="1" t="s">
        <v>34</v>
      </c>
      <c r="G9" s="1" t="s">
        <v>35</v>
      </c>
      <c r="J9" s="1" t="s">
        <v>36</v>
      </c>
      <c r="K9" s="1" t="s">
        <v>43</v>
      </c>
      <c r="L9" s="1" t="s">
        <v>64</v>
      </c>
      <c r="M9" s="1">
        <v>6</v>
      </c>
      <c r="N9" s="1">
        <v>27858533</v>
      </c>
      <c r="O9" s="1">
        <v>27858533</v>
      </c>
      <c r="P9" s="1" t="s">
        <v>38</v>
      </c>
      <c r="Q9" s="1" t="s">
        <v>28</v>
      </c>
      <c r="T9" s="1">
        <v>37</v>
      </c>
      <c r="U9" s="1">
        <v>311</v>
      </c>
      <c r="W9" s="1">
        <v>54</v>
      </c>
      <c r="X9" s="1">
        <v>14751</v>
      </c>
    </row>
    <row r="10" spans="1:24" x14ac:dyDescent="0.2">
      <c r="A10" s="1" t="s">
        <v>1614</v>
      </c>
      <c r="B10" s="1" t="s">
        <v>1615</v>
      </c>
      <c r="C10" s="1" t="s">
        <v>1616</v>
      </c>
      <c r="D10" s="1" t="s">
        <v>1617</v>
      </c>
      <c r="E10" s="1" t="s">
        <v>26</v>
      </c>
      <c r="F10" s="1" t="s">
        <v>34</v>
      </c>
      <c r="G10" s="1" t="s">
        <v>35</v>
      </c>
      <c r="I10" s="1">
        <v>1</v>
      </c>
      <c r="J10" s="1" t="s">
        <v>36</v>
      </c>
      <c r="K10" s="1" t="s">
        <v>43</v>
      </c>
      <c r="L10" s="1" t="s">
        <v>1618</v>
      </c>
      <c r="M10" s="1">
        <v>6</v>
      </c>
      <c r="N10" s="1">
        <v>27858524</v>
      </c>
      <c r="O10" s="1">
        <v>27858524</v>
      </c>
      <c r="P10" s="1" t="s">
        <v>29</v>
      </c>
      <c r="Q10" s="1" t="s">
        <v>51</v>
      </c>
      <c r="X10" s="1">
        <v>61</v>
      </c>
    </row>
    <row r="11" spans="1:24" x14ac:dyDescent="0.2">
      <c r="A11" s="1" t="s">
        <v>105</v>
      </c>
      <c r="B11" s="1" t="s">
        <v>1619</v>
      </c>
      <c r="C11" s="1" t="s">
        <v>75</v>
      </c>
      <c r="D11" s="1" t="s">
        <v>632</v>
      </c>
      <c r="E11" s="1" t="s">
        <v>26</v>
      </c>
      <c r="F11" s="1" t="s">
        <v>34</v>
      </c>
      <c r="G11" s="1" t="s">
        <v>35</v>
      </c>
      <c r="J11" s="1" t="s">
        <v>27</v>
      </c>
      <c r="K11" s="1" t="s">
        <v>27</v>
      </c>
      <c r="L11" s="1" t="s">
        <v>108</v>
      </c>
      <c r="M11" s="1">
        <v>6</v>
      </c>
      <c r="N11" s="1">
        <v>27858521</v>
      </c>
      <c r="O11" s="1">
        <v>27858521</v>
      </c>
      <c r="P11" s="1" t="s">
        <v>29</v>
      </c>
      <c r="Q11" s="1" t="s">
        <v>51</v>
      </c>
      <c r="X11" s="1">
        <v>100</v>
      </c>
    </row>
    <row r="12" spans="1:24" x14ac:dyDescent="0.2">
      <c r="A12" s="1" t="s">
        <v>1620</v>
      </c>
      <c r="B12" s="1" t="s">
        <v>1621</v>
      </c>
      <c r="C12" s="1" t="s">
        <v>1622</v>
      </c>
      <c r="D12" s="1" t="s">
        <v>638</v>
      </c>
      <c r="E12" s="1" t="s">
        <v>26</v>
      </c>
      <c r="F12" s="1" t="s">
        <v>34</v>
      </c>
      <c r="G12" s="1" t="s">
        <v>35</v>
      </c>
      <c r="I12" s="1">
        <v>1</v>
      </c>
      <c r="J12" s="1" t="s">
        <v>36</v>
      </c>
      <c r="K12" s="1" t="s">
        <v>43</v>
      </c>
      <c r="L12" s="1" t="s">
        <v>236</v>
      </c>
      <c r="M12" s="1">
        <v>6</v>
      </c>
      <c r="N12" s="1">
        <v>27858516</v>
      </c>
      <c r="O12" s="1">
        <v>27858516</v>
      </c>
      <c r="P12" s="1" t="s">
        <v>28</v>
      </c>
      <c r="Q12" s="1" t="s">
        <v>29</v>
      </c>
      <c r="T12" s="1">
        <v>25</v>
      </c>
      <c r="U12" s="1">
        <v>64</v>
      </c>
      <c r="W12" s="1">
        <v>111</v>
      </c>
      <c r="X12" s="1">
        <v>30</v>
      </c>
    </row>
    <row r="13" spans="1:24" x14ac:dyDescent="0.2">
      <c r="A13" s="1" t="s">
        <v>176</v>
      </c>
      <c r="B13" s="1" t="s">
        <v>1623</v>
      </c>
      <c r="C13" s="1" t="s">
        <v>272</v>
      </c>
      <c r="D13" s="1" t="s">
        <v>642</v>
      </c>
      <c r="E13" s="1" t="s">
        <v>26</v>
      </c>
      <c r="F13" s="1" t="s">
        <v>34</v>
      </c>
      <c r="G13" s="1" t="s">
        <v>35</v>
      </c>
      <c r="J13" s="1" t="s">
        <v>36</v>
      </c>
      <c r="K13" s="1" t="s">
        <v>43</v>
      </c>
      <c r="L13" s="1" t="s">
        <v>1056</v>
      </c>
      <c r="M13" s="1">
        <v>6</v>
      </c>
      <c r="N13" s="1">
        <v>27858512</v>
      </c>
      <c r="O13" s="1">
        <v>27858512</v>
      </c>
      <c r="P13" s="1" t="s">
        <v>28</v>
      </c>
      <c r="Q13" s="1" t="s">
        <v>51</v>
      </c>
      <c r="T13" s="1">
        <v>4</v>
      </c>
      <c r="U13" s="1">
        <v>55</v>
      </c>
      <c r="W13" s="1">
        <v>70</v>
      </c>
      <c r="X13" s="1">
        <v>167</v>
      </c>
    </row>
    <row r="14" spans="1:24" x14ac:dyDescent="0.2">
      <c r="A14" s="1" t="s">
        <v>24</v>
      </c>
      <c r="B14" s="1" t="s">
        <v>1624</v>
      </c>
      <c r="C14" s="1" t="s">
        <v>92</v>
      </c>
      <c r="D14" s="1" t="s">
        <v>93</v>
      </c>
      <c r="E14" s="1" t="s">
        <v>26</v>
      </c>
      <c r="F14" s="1" t="s">
        <v>34</v>
      </c>
      <c r="G14" s="1" t="s">
        <v>35</v>
      </c>
      <c r="J14" s="1" t="s">
        <v>27</v>
      </c>
      <c r="K14" s="1" t="s">
        <v>27</v>
      </c>
      <c r="L14" s="1" t="s">
        <v>27</v>
      </c>
      <c r="M14" s="1">
        <v>6</v>
      </c>
      <c r="N14" s="1">
        <v>27858507</v>
      </c>
      <c r="O14" s="1">
        <v>27858507</v>
      </c>
      <c r="P14" s="1" t="s">
        <v>38</v>
      </c>
      <c r="Q14" s="1" t="s">
        <v>28</v>
      </c>
      <c r="U14" s="1">
        <v>1381</v>
      </c>
      <c r="X14" s="1">
        <v>38</v>
      </c>
    </row>
    <row r="15" spans="1:24" x14ac:dyDescent="0.2">
      <c r="A15" s="1" t="s">
        <v>24</v>
      </c>
      <c r="B15" s="1" t="s">
        <v>1625</v>
      </c>
      <c r="C15" s="1" t="s">
        <v>156</v>
      </c>
      <c r="D15" s="1" t="s">
        <v>229</v>
      </c>
      <c r="E15" s="1" t="s">
        <v>26</v>
      </c>
      <c r="F15" s="1" t="s">
        <v>34</v>
      </c>
      <c r="G15" s="1" t="s">
        <v>35</v>
      </c>
      <c r="J15" s="1" t="s">
        <v>27</v>
      </c>
      <c r="K15" s="1" t="s">
        <v>27</v>
      </c>
      <c r="L15" s="1" t="s">
        <v>27</v>
      </c>
      <c r="M15" s="1">
        <v>6</v>
      </c>
      <c r="N15" s="1">
        <v>27858492</v>
      </c>
      <c r="O15" s="1">
        <v>27858492</v>
      </c>
      <c r="P15" s="1" t="s">
        <v>29</v>
      </c>
      <c r="Q15" s="1" t="s">
        <v>51</v>
      </c>
      <c r="U15" s="1">
        <v>619</v>
      </c>
      <c r="X15" s="1">
        <v>439</v>
      </c>
    </row>
    <row r="16" spans="1:24" x14ac:dyDescent="0.2">
      <c r="A16" s="1" t="s">
        <v>24</v>
      </c>
      <c r="B16" s="1" t="s">
        <v>650</v>
      </c>
      <c r="C16" s="1" t="s">
        <v>92</v>
      </c>
      <c r="D16" s="1" t="s">
        <v>229</v>
      </c>
      <c r="E16" s="1" t="s">
        <v>26</v>
      </c>
      <c r="F16" s="1" t="s">
        <v>34</v>
      </c>
      <c r="G16" s="1" t="s">
        <v>35</v>
      </c>
      <c r="J16" s="1" t="s">
        <v>27</v>
      </c>
      <c r="K16" s="1" t="s">
        <v>27</v>
      </c>
      <c r="L16" s="1" t="s">
        <v>27</v>
      </c>
      <c r="M16" s="1">
        <v>6</v>
      </c>
      <c r="N16" s="1">
        <v>27858492</v>
      </c>
      <c r="O16" s="1">
        <v>27858492</v>
      </c>
      <c r="P16" s="1" t="s">
        <v>29</v>
      </c>
      <c r="Q16" s="1" t="s">
        <v>51</v>
      </c>
      <c r="U16" s="1">
        <v>1318</v>
      </c>
      <c r="X16" s="1">
        <v>28</v>
      </c>
    </row>
    <row r="17" spans="1:24" x14ac:dyDescent="0.2">
      <c r="A17" s="1" t="s">
        <v>39</v>
      </c>
      <c r="B17" s="1" t="s">
        <v>1626</v>
      </c>
      <c r="C17" s="1" t="s">
        <v>41</v>
      </c>
      <c r="D17" s="1" t="s">
        <v>1627</v>
      </c>
      <c r="E17" s="1" t="s">
        <v>26</v>
      </c>
      <c r="F17" s="1" t="s">
        <v>34</v>
      </c>
      <c r="G17" s="1" t="s">
        <v>35</v>
      </c>
      <c r="I17" s="1">
        <v>1</v>
      </c>
      <c r="J17" s="1" t="s">
        <v>36</v>
      </c>
      <c r="K17" s="1" t="s">
        <v>43</v>
      </c>
      <c r="L17" s="1" t="s">
        <v>44</v>
      </c>
      <c r="M17" s="1">
        <v>6</v>
      </c>
      <c r="N17" s="1">
        <v>27858488</v>
      </c>
      <c r="O17" s="1">
        <v>27858488</v>
      </c>
      <c r="P17" s="1" t="s">
        <v>28</v>
      </c>
      <c r="Q17" s="1" t="s">
        <v>38</v>
      </c>
      <c r="T17" s="1">
        <v>10</v>
      </c>
      <c r="U17" s="1">
        <v>49</v>
      </c>
      <c r="X17" s="1">
        <v>78</v>
      </c>
    </row>
    <row r="18" spans="1:24" x14ac:dyDescent="0.2">
      <c r="A18" s="1" t="s">
        <v>245</v>
      </c>
      <c r="B18" s="1">
        <v>587342</v>
      </c>
      <c r="C18" s="1" t="s">
        <v>75</v>
      </c>
      <c r="D18" s="1" t="s">
        <v>1628</v>
      </c>
      <c r="E18" s="1" t="s">
        <v>26</v>
      </c>
      <c r="F18" s="1" t="s">
        <v>34</v>
      </c>
      <c r="G18" s="1" t="s">
        <v>35</v>
      </c>
      <c r="I18" s="1">
        <v>1</v>
      </c>
      <c r="J18" s="1" t="s">
        <v>27</v>
      </c>
      <c r="K18" s="1" t="s">
        <v>27</v>
      </c>
      <c r="L18" s="1" t="s">
        <v>248</v>
      </c>
      <c r="M18" s="1">
        <v>6</v>
      </c>
      <c r="N18" s="1">
        <v>27858476</v>
      </c>
      <c r="O18" s="1">
        <v>27858476</v>
      </c>
      <c r="P18" s="1" t="s">
        <v>29</v>
      </c>
      <c r="Q18" s="1" t="s">
        <v>51</v>
      </c>
      <c r="X18" s="1">
        <v>3241</v>
      </c>
    </row>
    <row r="19" spans="1:24" x14ac:dyDescent="0.2">
      <c r="A19" s="1" t="s">
        <v>24</v>
      </c>
      <c r="B19" s="1" t="s">
        <v>1629</v>
      </c>
      <c r="C19" s="1" t="s">
        <v>54</v>
      </c>
      <c r="D19" s="1" t="s">
        <v>1628</v>
      </c>
      <c r="E19" s="1" t="s">
        <v>26</v>
      </c>
      <c r="F19" s="1" t="s">
        <v>34</v>
      </c>
      <c r="G19" s="1" t="s">
        <v>35</v>
      </c>
      <c r="I19" s="1">
        <v>1</v>
      </c>
      <c r="J19" s="1" t="s">
        <v>27</v>
      </c>
      <c r="K19" s="1" t="s">
        <v>27</v>
      </c>
      <c r="L19" s="1" t="s">
        <v>27</v>
      </c>
      <c r="M19" s="1">
        <v>6</v>
      </c>
      <c r="N19" s="1">
        <v>27858476</v>
      </c>
      <c r="O19" s="1">
        <v>27858476</v>
      </c>
      <c r="P19" s="1" t="s">
        <v>29</v>
      </c>
      <c r="Q19" s="1" t="s">
        <v>51</v>
      </c>
      <c r="U19" s="1">
        <v>1248</v>
      </c>
      <c r="X19" s="1">
        <v>3</v>
      </c>
    </row>
    <row r="20" spans="1:24" x14ac:dyDescent="0.2">
      <c r="A20" s="1" t="s">
        <v>24</v>
      </c>
      <c r="B20" s="1" t="s">
        <v>1630</v>
      </c>
      <c r="C20" s="1" t="s">
        <v>92</v>
      </c>
      <c r="D20" s="1" t="s">
        <v>254</v>
      </c>
      <c r="E20" s="1" t="s">
        <v>26</v>
      </c>
      <c r="F20" s="1" t="s">
        <v>34</v>
      </c>
      <c r="G20" s="1" t="s">
        <v>35</v>
      </c>
      <c r="J20" s="1" t="s">
        <v>27</v>
      </c>
      <c r="K20" s="1" t="s">
        <v>27</v>
      </c>
      <c r="L20" s="1" t="s">
        <v>27</v>
      </c>
      <c r="M20" s="1">
        <v>6</v>
      </c>
      <c r="N20" s="1">
        <v>27858467</v>
      </c>
      <c r="O20" s="1">
        <v>27858467</v>
      </c>
      <c r="P20" s="1" t="s">
        <v>38</v>
      </c>
      <c r="Q20" s="1" t="s">
        <v>28</v>
      </c>
      <c r="U20" s="1">
        <v>741</v>
      </c>
      <c r="X20" s="1">
        <v>10</v>
      </c>
    </row>
    <row r="21" spans="1:24" x14ac:dyDescent="0.2">
      <c r="A21" s="1" t="s">
        <v>105</v>
      </c>
      <c r="B21" s="1" t="s">
        <v>166</v>
      </c>
      <c r="C21" s="1" t="s">
        <v>75</v>
      </c>
      <c r="D21" s="1" t="s">
        <v>1631</v>
      </c>
      <c r="E21" s="1" t="s">
        <v>26</v>
      </c>
      <c r="F21" s="1" t="s">
        <v>34</v>
      </c>
      <c r="G21" s="1" t="s">
        <v>35</v>
      </c>
      <c r="J21" s="1" t="s">
        <v>27</v>
      </c>
      <c r="K21" s="1" t="s">
        <v>27</v>
      </c>
      <c r="L21" s="1" t="s">
        <v>108</v>
      </c>
      <c r="M21" s="1">
        <v>6</v>
      </c>
      <c r="N21" s="1">
        <v>27858449</v>
      </c>
      <c r="O21" s="1">
        <v>27858449</v>
      </c>
      <c r="P21" s="1" t="s">
        <v>38</v>
      </c>
      <c r="Q21" s="1" t="s">
        <v>28</v>
      </c>
      <c r="X21" s="1">
        <v>1887</v>
      </c>
    </row>
    <row r="22" spans="1:24" x14ac:dyDescent="0.2">
      <c r="A22" s="1" t="s">
        <v>52</v>
      </c>
      <c r="B22" s="1" t="s">
        <v>1632</v>
      </c>
      <c r="C22" s="1" t="s">
        <v>54</v>
      </c>
      <c r="D22" s="1" t="s">
        <v>114</v>
      </c>
      <c r="E22" s="1" t="s">
        <v>26</v>
      </c>
      <c r="F22" s="1" t="s">
        <v>34</v>
      </c>
      <c r="G22" s="1" t="s">
        <v>35</v>
      </c>
      <c r="J22" s="1" t="s">
        <v>56</v>
      </c>
      <c r="K22" s="1" t="s">
        <v>27</v>
      </c>
      <c r="L22" s="1" t="s">
        <v>57</v>
      </c>
      <c r="M22" s="1">
        <v>6</v>
      </c>
      <c r="N22" s="1">
        <v>27858446</v>
      </c>
      <c r="O22" s="1">
        <v>27858446</v>
      </c>
      <c r="P22" s="1" t="s">
        <v>28</v>
      </c>
      <c r="Q22" s="1" t="s">
        <v>38</v>
      </c>
      <c r="X22" s="1">
        <v>15</v>
      </c>
    </row>
    <row r="23" spans="1:24" x14ac:dyDescent="0.2">
      <c r="A23" s="1" t="s">
        <v>299</v>
      </c>
      <c r="B23" s="1" t="s">
        <v>823</v>
      </c>
      <c r="C23" s="1" t="s">
        <v>71</v>
      </c>
      <c r="D23" s="1" t="s">
        <v>965</v>
      </c>
      <c r="E23" s="1" t="s">
        <v>26</v>
      </c>
      <c r="F23" s="1" t="s">
        <v>34</v>
      </c>
      <c r="G23" s="1" t="s">
        <v>35</v>
      </c>
      <c r="I23" s="1">
        <v>1</v>
      </c>
      <c r="J23" s="1" t="s">
        <v>36</v>
      </c>
      <c r="K23" s="1" t="s">
        <v>27</v>
      </c>
      <c r="L23" s="1" t="s">
        <v>64</v>
      </c>
      <c r="M23" s="1">
        <v>6</v>
      </c>
      <c r="N23" s="1">
        <v>27858434</v>
      </c>
      <c r="O23" s="1">
        <v>27858434</v>
      </c>
      <c r="P23" s="1" t="s">
        <v>29</v>
      </c>
      <c r="Q23" s="1" t="s">
        <v>51</v>
      </c>
      <c r="T23" s="1">
        <v>10</v>
      </c>
      <c r="U23" s="1">
        <v>54</v>
      </c>
      <c r="X23" s="1">
        <v>1323</v>
      </c>
    </row>
    <row r="24" spans="1:24" x14ac:dyDescent="0.2">
      <c r="A24" s="1" t="s">
        <v>24</v>
      </c>
      <c r="B24" s="1" t="s">
        <v>1633</v>
      </c>
      <c r="C24" s="1" t="s">
        <v>272</v>
      </c>
      <c r="D24" s="1" t="s">
        <v>289</v>
      </c>
      <c r="E24" s="1" t="s">
        <v>26</v>
      </c>
      <c r="F24" s="1" t="s">
        <v>34</v>
      </c>
      <c r="G24" s="1" t="s">
        <v>35</v>
      </c>
      <c r="J24" s="1" t="s">
        <v>27</v>
      </c>
      <c r="K24" s="1" t="s">
        <v>27</v>
      </c>
      <c r="L24" s="1" t="s">
        <v>27</v>
      </c>
      <c r="M24" s="1">
        <v>6</v>
      </c>
      <c r="N24" s="1">
        <v>27858432</v>
      </c>
      <c r="O24" s="1">
        <v>27858432</v>
      </c>
      <c r="P24" s="1" t="s">
        <v>38</v>
      </c>
      <c r="Q24" s="1" t="s">
        <v>29</v>
      </c>
      <c r="U24" s="1">
        <v>303</v>
      </c>
      <c r="X24" s="1">
        <v>53</v>
      </c>
    </row>
    <row r="25" spans="1:24" x14ac:dyDescent="0.2">
      <c r="A25" s="1" t="s">
        <v>154</v>
      </c>
      <c r="B25" s="1" t="s">
        <v>1634</v>
      </c>
      <c r="C25" s="1" t="s">
        <v>156</v>
      </c>
      <c r="D25" s="1" t="s">
        <v>1635</v>
      </c>
      <c r="E25" s="1" t="s">
        <v>26</v>
      </c>
      <c r="F25" s="1" t="s">
        <v>34</v>
      </c>
      <c r="G25" s="1" t="s">
        <v>35</v>
      </c>
      <c r="I25" s="1">
        <v>1</v>
      </c>
      <c r="J25" s="1" t="s">
        <v>36</v>
      </c>
      <c r="K25" s="1" t="s">
        <v>43</v>
      </c>
      <c r="L25" s="1" t="s">
        <v>44</v>
      </c>
      <c r="M25" s="1">
        <v>6</v>
      </c>
      <c r="N25" s="1">
        <v>27858425</v>
      </c>
      <c r="O25" s="1">
        <v>27858425</v>
      </c>
      <c r="P25" s="1" t="s">
        <v>51</v>
      </c>
      <c r="Q25" s="1" t="s">
        <v>29</v>
      </c>
      <c r="T25" s="1">
        <v>14</v>
      </c>
      <c r="U25" s="1">
        <v>11</v>
      </c>
      <c r="W25" s="1">
        <v>7</v>
      </c>
      <c r="X25" s="1">
        <v>1442</v>
      </c>
    </row>
    <row r="26" spans="1:24" x14ac:dyDescent="0.2">
      <c r="A26" s="1" t="s">
        <v>24</v>
      </c>
      <c r="B26" s="1" t="s">
        <v>1636</v>
      </c>
      <c r="C26" s="1" t="s">
        <v>84</v>
      </c>
      <c r="D26" s="1" t="s">
        <v>1637</v>
      </c>
      <c r="E26" s="1" t="s">
        <v>26</v>
      </c>
      <c r="F26" s="1" t="s">
        <v>34</v>
      </c>
      <c r="G26" s="1" t="s">
        <v>35</v>
      </c>
      <c r="J26" s="1" t="s">
        <v>27</v>
      </c>
      <c r="K26" s="1" t="s">
        <v>27</v>
      </c>
      <c r="L26" s="1" t="s">
        <v>27</v>
      </c>
      <c r="M26" s="1">
        <v>6</v>
      </c>
      <c r="N26" s="1">
        <v>27858391</v>
      </c>
      <c r="O26" s="1">
        <v>27858391</v>
      </c>
      <c r="P26" s="1" t="s">
        <v>38</v>
      </c>
      <c r="Q26" s="1" t="s">
        <v>29</v>
      </c>
      <c r="U26" s="1">
        <v>1690</v>
      </c>
      <c r="X26" s="1">
        <v>18</v>
      </c>
    </row>
    <row r="27" spans="1:24" x14ac:dyDescent="0.2">
      <c r="A27" s="1" t="s">
        <v>808</v>
      </c>
      <c r="B27" s="1" t="s">
        <v>1638</v>
      </c>
      <c r="C27" s="1" t="s">
        <v>151</v>
      </c>
      <c r="D27" s="1" t="s">
        <v>1639</v>
      </c>
      <c r="E27" s="1" t="s">
        <v>26</v>
      </c>
      <c r="F27" s="1" t="s">
        <v>34</v>
      </c>
      <c r="G27" s="1" t="s">
        <v>35</v>
      </c>
      <c r="J27" s="1" t="s">
        <v>27</v>
      </c>
      <c r="K27" s="1" t="s">
        <v>27</v>
      </c>
      <c r="L27" s="1" t="s">
        <v>27</v>
      </c>
      <c r="M27" s="1">
        <v>6</v>
      </c>
      <c r="N27" s="1">
        <v>27858387</v>
      </c>
      <c r="O27" s="1">
        <v>27858387</v>
      </c>
      <c r="P27" s="1" t="s">
        <v>29</v>
      </c>
      <c r="Q27" s="1" t="s">
        <v>38</v>
      </c>
      <c r="X27" s="1">
        <v>113</v>
      </c>
    </row>
    <row r="28" spans="1:24" x14ac:dyDescent="0.2">
      <c r="A28" s="1" t="s">
        <v>202</v>
      </c>
      <c r="B28" s="1" t="s">
        <v>1640</v>
      </c>
      <c r="C28" s="1" t="s">
        <v>71</v>
      </c>
      <c r="D28" s="1" t="s">
        <v>1641</v>
      </c>
      <c r="E28" s="1" t="s">
        <v>26</v>
      </c>
      <c r="F28" s="1" t="s">
        <v>34</v>
      </c>
      <c r="G28" s="1" t="s">
        <v>35</v>
      </c>
      <c r="J28" s="1" t="s">
        <v>27</v>
      </c>
      <c r="K28" s="1" t="s">
        <v>27</v>
      </c>
      <c r="L28" s="1" t="s">
        <v>64</v>
      </c>
      <c r="M28" s="1">
        <v>6</v>
      </c>
      <c r="N28" s="1">
        <v>27858381</v>
      </c>
      <c r="O28" s="1">
        <v>27858381</v>
      </c>
      <c r="P28" s="1" t="s">
        <v>29</v>
      </c>
      <c r="Q28" s="1" t="s">
        <v>51</v>
      </c>
      <c r="X28" s="1">
        <v>610</v>
      </c>
    </row>
    <row r="29" spans="1:24" x14ac:dyDescent="0.2">
      <c r="A29" s="1" t="s">
        <v>453</v>
      </c>
      <c r="B29" s="1" t="s">
        <v>454</v>
      </c>
      <c r="C29" s="1" t="s">
        <v>25</v>
      </c>
      <c r="D29" s="1" t="s">
        <v>1150</v>
      </c>
      <c r="E29" s="1" t="s">
        <v>26</v>
      </c>
      <c r="F29" s="1" t="s">
        <v>34</v>
      </c>
      <c r="G29" s="1" t="s">
        <v>35</v>
      </c>
      <c r="J29" s="1" t="s">
        <v>27</v>
      </c>
      <c r="K29" s="1" t="s">
        <v>27</v>
      </c>
      <c r="L29" s="1" t="s">
        <v>27</v>
      </c>
      <c r="M29" s="1">
        <v>6</v>
      </c>
      <c r="N29" s="1">
        <v>27858380</v>
      </c>
      <c r="O29" s="1">
        <v>27858380</v>
      </c>
      <c r="P29" s="1" t="s">
        <v>38</v>
      </c>
      <c r="Q29" s="1" t="s">
        <v>28</v>
      </c>
      <c r="U29" s="1">
        <v>778</v>
      </c>
      <c r="X29" s="1">
        <v>86</v>
      </c>
    </row>
    <row r="30" spans="1:24" x14ac:dyDescent="0.2">
      <c r="A30" s="1" t="s">
        <v>237</v>
      </c>
      <c r="B30" s="1" t="s">
        <v>1642</v>
      </c>
      <c r="C30" s="1" t="s">
        <v>113</v>
      </c>
      <c r="D30" s="1" t="s">
        <v>1150</v>
      </c>
      <c r="E30" s="1" t="s">
        <v>26</v>
      </c>
      <c r="F30" s="1" t="s">
        <v>34</v>
      </c>
      <c r="G30" s="1" t="s">
        <v>35</v>
      </c>
      <c r="J30" s="1" t="s">
        <v>36</v>
      </c>
      <c r="K30" s="1" t="s">
        <v>27</v>
      </c>
      <c r="L30" s="1" t="s">
        <v>64</v>
      </c>
      <c r="M30" s="1">
        <v>6</v>
      </c>
      <c r="N30" s="1">
        <v>27858380</v>
      </c>
      <c r="O30" s="1">
        <v>27858380</v>
      </c>
      <c r="P30" s="1" t="s">
        <v>38</v>
      </c>
      <c r="Q30" s="1" t="s">
        <v>28</v>
      </c>
      <c r="T30" s="1">
        <v>6</v>
      </c>
      <c r="U30" s="1">
        <v>96</v>
      </c>
      <c r="X30" s="1">
        <v>353</v>
      </c>
    </row>
    <row r="31" spans="1:24" x14ac:dyDescent="0.2">
      <c r="A31" s="1" t="s">
        <v>245</v>
      </c>
      <c r="B31" s="1">
        <v>587290</v>
      </c>
      <c r="C31" s="1" t="s">
        <v>75</v>
      </c>
      <c r="D31" s="1" t="s">
        <v>710</v>
      </c>
      <c r="E31" s="1" t="s">
        <v>26</v>
      </c>
      <c r="F31" s="1" t="s">
        <v>34</v>
      </c>
      <c r="G31" s="1" t="s">
        <v>35</v>
      </c>
      <c r="I31" s="1">
        <v>1</v>
      </c>
      <c r="J31" s="1" t="s">
        <v>27</v>
      </c>
      <c r="K31" s="1" t="s">
        <v>27</v>
      </c>
      <c r="L31" s="1" t="s">
        <v>248</v>
      </c>
      <c r="M31" s="1">
        <v>6</v>
      </c>
      <c r="N31" s="1">
        <v>27858369</v>
      </c>
      <c r="O31" s="1">
        <v>27858369</v>
      </c>
      <c r="P31" s="1" t="s">
        <v>51</v>
      </c>
      <c r="Q31" s="1" t="s">
        <v>29</v>
      </c>
      <c r="X31" s="1">
        <v>136</v>
      </c>
    </row>
    <row r="32" spans="1:24" x14ac:dyDescent="0.2">
      <c r="A32" s="1" t="s">
        <v>136</v>
      </c>
      <c r="B32" s="1" t="s">
        <v>683</v>
      </c>
      <c r="C32" s="1" t="s">
        <v>285</v>
      </c>
      <c r="D32" s="1" t="s">
        <v>357</v>
      </c>
      <c r="E32" s="1" t="s">
        <v>26</v>
      </c>
      <c r="F32" s="1" t="s">
        <v>34</v>
      </c>
      <c r="G32" s="1" t="s">
        <v>35</v>
      </c>
      <c r="I32" s="1">
        <v>1</v>
      </c>
      <c r="J32" s="1" t="s">
        <v>27</v>
      </c>
      <c r="K32" s="1" t="s">
        <v>27</v>
      </c>
      <c r="L32" s="1" t="s">
        <v>137</v>
      </c>
      <c r="M32" s="1">
        <v>6</v>
      </c>
      <c r="N32" s="1">
        <v>27858351</v>
      </c>
      <c r="O32" s="1">
        <v>27858351</v>
      </c>
      <c r="P32" s="1" t="s">
        <v>38</v>
      </c>
      <c r="Q32" s="1" t="s">
        <v>28</v>
      </c>
      <c r="X32" s="1">
        <v>299</v>
      </c>
    </row>
    <row r="33" spans="1:24" x14ac:dyDescent="0.2">
      <c r="A33" s="1" t="s">
        <v>378</v>
      </c>
      <c r="B33" s="1" t="s">
        <v>1342</v>
      </c>
      <c r="C33" s="1" t="s">
        <v>372</v>
      </c>
      <c r="D33" s="1" t="s">
        <v>357</v>
      </c>
      <c r="E33" s="1" t="s">
        <v>26</v>
      </c>
      <c r="F33" s="1" t="s">
        <v>34</v>
      </c>
      <c r="G33" s="1" t="s">
        <v>35</v>
      </c>
      <c r="I33" s="1">
        <v>1</v>
      </c>
      <c r="J33" s="1" t="s">
        <v>36</v>
      </c>
      <c r="K33" s="1" t="s">
        <v>43</v>
      </c>
      <c r="L33" s="1" t="s">
        <v>236</v>
      </c>
      <c r="M33" s="1">
        <v>6</v>
      </c>
      <c r="N33" s="1">
        <v>27858351</v>
      </c>
      <c r="O33" s="1">
        <v>27858351</v>
      </c>
      <c r="P33" s="1" t="s">
        <v>38</v>
      </c>
      <c r="Q33" s="1" t="s">
        <v>28</v>
      </c>
      <c r="T33" s="1">
        <v>57</v>
      </c>
      <c r="U33" s="1">
        <v>101</v>
      </c>
      <c r="W33" s="1">
        <v>85</v>
      </c>
      <c r="X33" s="1">
        <v>7115</v>
      </c>
    </row>
    <row r="34" spans="1:24" x14ac:dyDescent="0.2">
      <c r="A34" s="1" t="s">
        <v>24</v>
      </c>
      <c r="B34" s="1" t="s">
        <v>1643</v>
      </c>
      <c r="C34" s="1" t="s">
        <v>321</v>
      </c>
      <c r="D34" s="1" t="s">
        <v>398</v>
      </c>
      <c r="E34" s="1" t="s">
        <v>26</v>
      </c>
      <c r="F34" s="1" t="s">
        <v>34</v>
      </c>
      <c r="G34" s="1" t="s">
        <v>35</v>
      </c>
      <c r="J34" s="1" t="s">
        <v>27</v>
      </c>
      <c r="K34" s="1" t="s">
        <v>27</v>
      </c>
      <c r="L34" s="1" t="s">
        <v>27</v>
      </c>
      <c r="M34" s="1">
        <v>6</v>
      </c>
      <c r="N34" s="1">
        <v>27858327</v>
      </c>
      <c r="O34" s="1">
        <v>27858327</v>
      </c>
      <c r="P34" s="1" t="s">
        <v>38</v>
      </c>
      <c r="Q34" s="1" t="s">
        <v>28</v>
      </c>
      <c r="U34" s="1">
        <v>358</v>
      </c>
      <c r="X34" s="1">
        <v>14</v>
      </c>
    </row>
    <row r="35" spans="1:24" x14ac:dyDescent="0.2">
      <c r="A35" s="1" t="s">
        <v>1325</v>
      </c>
      <c r="B35" s="1" t="s">
        <v>1644</v>
      </c>
      <c r="C35" s="1" t="s">
        <v>1326</v>
      </c>
      <c r="D35" s="1" t="s">
        <v>408</v>
      </c>
      <c r="E35" s="1" t="s">
        <v>26</v>
      </c>
      <c r="F35" s="1" t="s">
        <v>34</v>
      </c>
      <c r="G35" s="1" t="s">
        <v>35</v>
      </c>
      <c r="I35" s="1">
        <v>1</v>
      </c>
      <c r="J35" s="1" t="s">
        <v>27</v>
      </c>
      <c r="K35" s="1" t="s">
        <v>27</v>
      </c>
      <c r="L35" s="1" t="s">
        <v>1327</v>
      </c>
      <c r="M35" s="1">
        <v>6</v>
      </c>
      <c r="N35" s="1">
        <v>27858321</v>
      </c>
      <c r="O35" s="1">
        <v>27858321</v>
      </c>
      <c r="P35" s="1" t="s">
        <v>29</v>
      </c>
      <c r="Q35" s="1" t="s">
        <v>51</v>
      </c>
      <c r="X35" s="1">
        <v>1197</v>
      </c>
    </row>
    <row r="36" spans="1:24" x14ac:dyDescent="0.2">
      <c r="A36" s="1" t="s">
        <v>299</v>
      </c>
      <c r="B36" s="1" t="s">
        <v>1645</v>
      </c>
      <c r="C36" s="1" t="s">
        <v>71</v>
      </c>
      <c r="D36" s="1" t="s">
        <v>408</v>
      </c>
      <c r="E36" s="1" t="s">
        <v>26</v>
      </c>
      <c r="F36" s="1" t="s">
        <v>34</v>
      </c>
      <c r="G36" s="1" t="s">
        <v>35</v>
      </c>
      <c r="I36" s="1">
        <v>1</v>
      </c>
      <c r="J36" s="1" t="s">
        <v>36</v>
      </c>
      <c r="K36" s="1" t="s">
        <v>27</v>
      </c>
      <c r="L36" s="1" t="s">
        <v>64</v>
      </c>
      <c r="M36" s="1">
        <v>6</v>
      </c>
      <c r="N36" s="1">
        <v>27858321</v>
      </c>
      <c r="O36" s="1">
        <v>27858321</v>
      </c>
      <c r="P36" s="1" t="s">
        <v>29</v>
      </c>
      <c r="Q36" s="1" t="s">
        <v>51</v>
      </c>
      <c r="T36" s="1">
        <v>4</v>
      </c>
      <c r="U36" s="1">
        <v>64</v>
      </c>
      <c r="X36" s="1">
        <v>3944</v>
      </c>
    </row>
    <row r="37" spans="1:24" x14ac:dyDescent="0.2">
      <c r="A37" s="1" t="s">
        <v>770</v>
      </c>
      <c r="B37" s="1" t="s">
        <v>1646</v>
      </c>
      <c r="C37" s="1" t="s">
        <v>54</v>
      </c>
      <c r="D37" s="1" t="s">
        <v>419</v>
      </c>
      <c r="E37" s="1" t="s">
        <v>26</v>
      </c>
      <c r="F37" s="1" t="s">
        <v>34</v>
      </c>
      <c r="G37" s="1" t="s">
        <v>35</v>
      </c>
      <c r="J37" s="1" t="s">
        <v>27</v>
      </c>
      <c r="K37" s="1" t="s">
        <v>27</v>
      </c>
      <c r="L37" s="1" t="s">
        <v>27</v>
      </c>
      <c r="M37" s="1">
        <v>6</v>
      </c>
      <c r="N37" s="1">
        <v>27858316</v>
      </c>
      <c r="O37" s="1">
        <v>27858316</v>
      </c>
      <c r="P37" s="1" t="s">
        <v>29</v>
      </c>
      <c r="Q37" s="1" t="s">
        <v>28</v>
      </c>
      <c r="T37" s="1">
        <v>25</v>
      </c>
      <c r="U37" s="1">
        <v>105</v>
      </c>
      <c r="W37" s="1">
        <v>69</v>
      </c>
      <c r="X37" s="1">
        <v>180</v>
      </c>
    </row>
    <row r="38" spans="1:24" x14ac:dyDescent="0.2">
      <c r="A38" s="1" t="s">
        <v>52</v>
      </c>
      <c r="B38" s="1" t="s">
        <v>1647</v>
      </c>
      <c r="C38" s="1" t="s">
        <v>54</v>
      </c>
      <c r="D38" s="1" t="s">
        <v>1648</v>
      </c>
      <c r="E38" s="1" t="s">
        <v>26</v>
      </c>
      <c r="F38" s="1" t="s">
        <v>34</v>
      </c>
      <c r="G38" s="1" t="s">
        <v>35</v>
      </c>
      <c r="J38" s="1" t="s">
        <v>56</v>
      </c>
      <c r="K38" s="1" t="s">
        <v>27</v>
      </c>
      <c r="L38" s="1" t="s">
        <v>57</v>
      </c>
      <c r="M38" s="1">
        <v>6</v>
      </c>
      <c r="N38" s="1">
        <v>27858315</v>
      </c>
      <c r="O38" s="1">
        <v>27858315</v>
      </c>
      <c r="P38" s="1" t="s">
        <v>29</v>
      </c>
      <c r="Q38" s="1" t="s">
        <v>38</v>
      </c>
      <c r="X38" s="1">
        <v>14</v>
      </c>
    </row>
    <row r="39" spans="1:24" x14ac:dyDescent="0.2">
      <c r="A39" s="1" t="s">
        <v>154</v>
      </c>
      <c r="B39" s="1" t="s">
        <v>1649</v>
      </c>
      <c r="C39" s="1" t="s">
        <v>156</v>
      </c>
      <c r="D39" s="1" t="s">
        <v>1017</v>
      </c>
      <c r="E39" s="1" t="s">
        <v>26</v>
      </c>
      <c r="F39" s="1" t="s">
        <v>34</v>
      </c>
      <c r="G39" s="1" t="s">
        <v>35</v>
      </c>
      <c r="I39" s="1">
        <v>1</v>
      </c>
      <c r="J39" s="1" t="s">
        <v>36</v>
      </c>
      <c r="K39" s="1" t="s">
        <v>43</v>
      </c>
      <c r="L39" s="1" t="s">
        <v>44</v>
      </c>
      <c r="M39" s="1">
        <v>6</v>
      </c>
      <c r="N39" s="1">
        <v>27858296</v>
      </c>
      <c r="O39" s="1">
        <v>27858296</v>
      </c>
      <c r="P39" s="1" t="s">
        <v>29</v>
      </c>
      <c r="Q39" s="1" t="s">
        <v>51</v>
      </c>
      <c r="T39" s="1">
        <v>14</v>
      </c>
      <c r="U39" s="1">
        <v>37</v>
      </c>
      <c r="W39" s="1">
        <v>49</v>
      </c>
      <c r="X39" s="1">
        <v>10512</v>
      </c>
    </row>
    <row r="40" spans="1:24" x14ac:dyDescent="0.2">
      <c r="A40" s="1" t="s">
        <v>24</v>
      </c>
      <c r="B40" s="1" t="s">
        <v>1650</v>
      </c>
      <c r="C40" s="1" t="s">
        <v>41</v>
      </c>
      <c r="D40" s="1" t="s">
        <v>463</v>
      </c>
      <c r="E40" s="1" t="s">
        <v>26</v>
      </c>
      <c r="F40" s="1" t="s">
        <v>34</v>
      </c>
      <c r="G40" s="1" t="s">
        <v>35</v>
      </c>
      <c r="J40" s="1" t="s">
        <v>27</v>
      </c>
      <c r="K40" s="1" t="s">
        <v>27</v>
      </c>
      <c r="L40" s="1" t="s">
        <v>27</v>
      </c>
      <c r="M40" s="1">
        <v>6</v>
      </c>
      <c r="N40" s="1">
        <v>27858279</v>
      </c>
      <c r="O40" s="1">
        <v>27858279</v>
      </c>
      <c r="P40" s="1" t="s">
        <v>38</v>
      </c>
      <c r="Q40" s="1" t="s">
        <v>28</v>
      </c>
      <c r="U40" s="1">
        <v>1373</v>
      </c>
      <c r="X40" s="1">
        <v>6</v>
      </c>
    </row>
    <row r="41" spans="1:24" x14ac:dyDescent="0.2">
      <c r="A41" s="1" t="s">
        <v>24</v>
      </c>
      <c r="B41" s="1" t="s">
        <v>1651</v>
      </c>
      <c r="C41" s="1" t="s">
        <v>492</v>
      </c>
      <c r="D41" s="1" t="s">
        <v>503</v>
      </c>
      <c r="E41" s="1" t="s">
        <v>26</v>
      </c>
      <c r="F41" s="1" t="s">
        <v>34</v>
      </c>
      <c r="G41" s="1" t="s">
        <v>35</v>
      </c>
      <c r="I41" s="1">
        <v>1</v>
      </c>
      <c r="J41" s="1" t="s">
        <v>27</v>
      </c>
      <c r="K41" s="1" t="s">
        <v>27</v>
      </c>
      <c r="L41" s="1" t="s">
        <v>27</v>
      </c>
      <c r="M41" s="1">
        <v>6</v>
      </c>
      <c r="N41" s="1">
        <v>27858252</v>
      </c>
      <c r="O41" s="1">
        <v>27858252</v>
      </c>
      <c r="P41" s="1" t="s">
        <v>38</v>
      </c>
      <c r="Q41" s="1" t="s">
        <v>28</v>
      </c>
      <c r="U41" s="1">
        <v>1696</v>
      </c>
      <c r="X41" s="1">
        <v>25</v>
      </c>
    </row>
    <row r="42" spans="1:24" x14ac:dyDescent="0.2">
      <c r="A42" s="1" t="s">
        <v>154</v>
      </c>
      <c r="B42" s="1" t="s">
        <v>1652</v>
      </c>
      <c r="C42" s="1" t="s">
        <v>156</v>
      </c>
      <c r="D42" s="1" t="s">
        <v>509</v>
      </c>
      <c r="E42" s="1" t="s">
        <v>26</v>
      </c>
      <c r="F42" s="1" t="s">
        <v>34</v>
      </c>
      <c r="G42" s="1" t="s">
        <v>35</v>
      </c>
      <c r="I42" s="1">
        <v>1</v>
      </c>
      <c r="J42" s="1" t="s">
        <v>36</v>
      </c>
      <c r="K42" s="1" t="s">
        <v>43</v>
      </c>
      <c r="L42" s="1" t="s">
        <v>44</v>
      </c>
      <c r="M42" s="1">
        <v>6</v>
      </c>
      <c r="N42" s="1">
        <v>27858252</v>
      </c>
      <c r="O42" s="1">
        <v>27858252</v>
      </c>
      <c r="P42" s="1" t="s">
        <v>38</v>
      </c>
      <c r="Q42" s="1" t="s">
        <v>51</v>
      </c>
      <c r="T42" s="1">
        <v>11</v>
      </c>
      <c r="U42" s="1">
        <v>34</v>
      </c>
      <c r="W42" s="1">
        <v>46</v>
      </c>
      <c r="X42" s="1">
        <v>8957</v>
      </c>
    </row>
    <row r="43" spans="1:24" x14ac:dyDescent="0.2">
      <c r="A43" s="1" t="s">
        <v>105</v>
      </c>
      <c r="B43" s="1" t="s">
        <v>1653</v>
      </c>
      <c r="C43" s="1" t="s">
        <v>75</v>
      </c>
      <c r="D43" s="1" t="s">
        <v>1654</v>
      </c>
      <c r="E43" s="1" t="s">
        <v>26</v>
      </c>
      <c r="F43" s="1" t="s">
        <v>34</v>
      </c>
      <c r="G43" s="1" t="s">
        <v>35</v>
      </c>
      <c r="I43" s="1">
        <v>1</v>
      </c>
      <c r="J43" s="1" t="s">
        <v>27</v>
      </c>
      <c r="K43" s="1" t="s">
        <v>27</v>
      </c>
      <c r="L43" s="1" t="s">
        <v>108</v>
      </c>
      <c r="M43" s="1">
        <v>6</v>
      </c>
      <c r="N43" s="1">
        <v>27858243</v>
      </c>
      <c r="O43" s="1">
        <v>27858243</v>
      </c>
      <c r="P43" s="1" t="s">
        <v>29</v>
      </c>
      <c r="Q43" s="1" t="s">
        <v>51</v>
      </c>
      <c r="X43" s="1">
        <v>1792</v>
      </c>
    </row>
    <row r="44" spans="1:24" x14ac:dyDescent="0.2">
      <c r="A44" s="1" t="s">
        <v>176</v>
      </c>
      <c r="B44" s="1" t="s">
        <v>1655</v>
      </c>
      <c r="C44" s="1" t="s">
        <v>178</v>
      </c>
      <c r="D44" s="1" t="s">
        <v>1439</v>
      </c>
      <c r="E44" s="1" t="s">
        <v>26</v>
      </c>
      <c r="F44" s="1" t="s">
        <v>34</v>
      </c>
      <c r="G44" s="1" t="s">
        <v>35</v>
      </c>
      <c r="I44" s="1">
        <v>1</v>
      </c>
      <c r="J44" s="1" t="s">
        <v>36</v>
      </c>
      <c r="K44" s="1" t="s">
        <v>43</v>
      </c>
      <c r="L44" s="1" t="s">
        <v>44</v>
      </c>
      <c r="M44" s="1">
        <v>6</v>
      </c>
      <c r="N44" s="1">
        <v>27858243</v>
      </c>
      <c r="O44" s="1">
        <v>27858243</v>
      </c>
      <c r="P44" s="1" t="s">
        <v>29</v>
      </c>
      <c r="Q44" s="1" t="s">
        <v>38</v>
      </c>
      <c r="T44" s="1">
        <v>28</v>
      </c>
      <c r="U44" s="1">
        <v>66</v>
      </c>
      <c r="W44" s="1">
        <v>75</v>
      </c>
      <c r="X44" s="1">
        <v>197</v>
      </c>
    </row>
    <row r="45" spans="1:24" x14ac:dyDescent="0.2">
      <c r="A45" s="1" t="s">
        <v>61</v>
      </c>
      <c r="B45" s="1" t="s">
        <v>1656</v>
      </c>
      <c r="C45" s="1" t="s">
        <v>54</v>
      </c>
      <c r="D45" s="1" t="s">
        <v>172</v>
      </c>
      <c r="E45" s="1" t="s">
        <v>26</v>
      </c>
      <c r="F45" s="1" t="s">
        <v>34</v>
      </c>
      <c r="G45" s="1" t="s">
        <v>35</v>
      </c>
      <c r="I45" s="1">
        <v>1</v>
      </c>
      <c r="J45" s="1" t="s">
        <v>36</v>
      </c>
      <c r="K45" s="1" t="s">
        <v>27</v>
      </c>
      <c r="L45" s="1" t="s">
        <v>64</v>
      </c>
      <c r="M45" s="1">
        <v>6</v>
      </c>
      <c r="N45" s="1">
        <v>27858239</v>
      </c>
      <c r="O45" s="1">
        <v>27858239</v>
      </c>
      <c r="P45" s="1" t="s">
        <v>38</v>
      </c>
      <c r="Q45" s="1" t="s">
        <v>29</v>
      </c>
      <c r="T45" s="1">
        <v>15</v>
      </c>
      <c r="U45" s="1">
        <v>124</v>
      </c>
      <c r="W45" s="1">
        <v>176</v>
      </c>
      <c r="X45" s="1">
        <v>337</v>
      </c>
    </row>
    <row r="46" spans="1:24" x14ac:dyDescent="0.2">
      <c r="A46" s="1" t="s">
        <v>45</v>
      </c>
      <c r="B46" s="1" t="s">
        <v>1657</v>
      </c>
      <c r="C46" s="1" t="s">
        <v>47</v>
      </c>
      <c r="D46" s="1" t="s">
        <v>1658</v>
      </c>
      <c r="E46" s="1" t="s">
        <v>26</v>
      </c>
      <c r="F46" s="1" t="s">
        <v>34</v>
      </c>
      <c r="G46" s="1" t="s">
        <v>35</v>
      </c>
      <c r="J46" s="1" t="s">
        <v>36</v>
      </c>
      <c r="K46" s="1" t="s">
        <v>49</v>
      </c>
      <c r="L46" s="1" t="s">
        <v>50</v>
      </c>
      <c r="M46" s="1">
        <v>6</v>
      </c>
      <c r="N46" s="1">
        <v>27858234</v>
      </c>
      <c r="O46" s="1">
        <v>27858234</v>
      </c>
      <c r="P46" s="1" t="s">
        <v>28</v>
      </c>
      <c r="Q46" s="1" t="s">
        <v>38</v>
      </c>
      <c r="U46" s="1">
        <v>57</v>
      </c>
      <c r="X46" s="1">
        <v>79</v>
      </c>
    </row>
    <row r="47" spans="1:24" x14ac:dyDescent="0.2">
      <c r="A47" s="1" t="s">
        <v>237</v>
      </c>
      <c r="B47" s="1" t="s">
        <v>1659</v>
      </c>
      <c r="C47" s="1" t="s">
        <v>113</v>
      </c>
      <c r="D47" s="1" t="s">
        <v>1660</v>
      </c>
      <c r="E47" s="1" t="s">
        <v>26</v>
      </c>
      <c r="F47" s="1" t="s">
        <v>34</v>
      </c>
      <c r="G47" s="1" t="s">
        <v>35</v>
      </c>
      <c r="J47" s="1" t="s">
        <v>36</v>
      </c>
      <c r="K47" s="1" t="s">
        <v>27</v>
      </c>
      <c r="L47" s="1" t="s">
        <v>64</v>
      </c>
      <c r="M47" s="1">
        <v>6</v>
      </c>
      <c r="N47" s="1">
        <v>27858231</v>
      </c>
      <c r="O47" s="1">
        <v>27858231</v>
      </c>
      <c r="P47" s="1" t="s">
        <v>29</v>
      </c>
      <c r="Q47" s="1" t="s">
        <v>38</v>
      </c>
      <c r="T47" s="1">
        <v>31</v>
      </c>
      <c r="U47" s="1">
        <v>63</v>
      </c>
      <c r="X47" s="1">
        <v>97</v>
      </c>
    </row>
    <row r="48" spans="1:24" x14ac:dyDescent="0.2">
      <c r="A48" s="1" t="s">
        <v>61</v>
      </c>
      <c r="B48" s="1" t="s">
        <v>291</v>
      </c>
      <c r="C48" s="1" t="s">
        <v>54</v>
      </c>
      <c r="D48" s="1" t="s">
        <v>1661</v>
      </c>
      <c r="E48" s="1" t="s">
        <v>26</v>
      </c>
      <c r="F48" s="1" t="s">
        <v>34</v>
      </c>
      <c r="G48" s="1" t="s">
        <v>35</v>
      </c>
      <c r="J48" s="1" t="s">
        <v>36</v>
      </c>
      <c r="K48" s="1" t="s">
        <v>27</v>
      </c>
      <c r="L48" s="1" t="s">
        <v>64</v>
      </c>
      <c r="M48" s="1">
        <v>6</v>
      </c>
      <c r="N48" s="1">
        <v>27858222</v>
      </c>
      <c r="O48" s="1">
        <v>27858222</v>
      </c>
      <c r="P48" s="1" t="s">
        <v>29</v>
      </c>
      <c r="Q48" s="1" t="s">
        <v>28</v>
      </c>
      <c r="T48" s="1">
        <v>6</v>
      </c>
      <c r="U48" s="1">
        <v>78</v>
      </c>
      <c r="V48" s="1">
        <v>1</v>
      </c>
      <c r="W48" s="1">
        <v>79</v>
      </c>
      <c r="X48" s="1">
        <v>933</v>
      </c>
    </row>
    <row r="49" spans="1:26" x14ac:dyDescent="0.2">
      <c r="A49" s="1" t="s">
        <v>1662</v>
      </c>
      <c r="B49" s="1" t="s">
        <v>1663</v>
      </c>
      <c r="C49" s="1" t="s">
        <v>635</v>
      </c>
      <c r="D49" s="1" t="s">
        <v>1664</v>
      </c>
      <c r="E49" s="1" t="s">
        <v>26</v>
      </c>
      <c r="F49" s="1" t="s">
        <v>34</v>
      </c>
      <c r="G49" s="1" t="s">
        <v>35</v>
      </c>
      <c r="I49" s="1">
        <v>1</v>
      </c>
      <c r="J49" s="1" t="s">
        <v>27</v>
      </c>
      <c r="K49" s="1" t="s">
        <v>27</v>
      </c>
      <c r="L49" s="1" t="s">
        <v>64</v>
      </c>
      <c r="M49" s="1">
        <v>6</v>
      </c>
      <c r="N49" s="1">
        <v>27858207</v>
      </c>
      <c r="O49" s="1">
        <v>27858207</v>
      </c>
      <c r="P49" s="1" t="s">
        <v>29</v>
      </c>
      <c r="Q49" s="1" t="s">
        <v>28</v>
      </c>
      <c r="X49" s="1">
        <v>13</v>
      </c>
    </row>
    <row r="50" spans="1:26" x14ac:dyDescent="0.2">
      <c r="A50" s="1" t="s">
        <v>24</v>
      </c>
      <c r="B50" s="1" t="s">
        <v>1665</v>
      </c>
      <c r="C50" s="1" t="s">
        <v>1666</v>
      </c>
      <c r="D50" s="1" t="s">
        <v>759</v>
      </c>
      <c r="E50" s="1" t="s">
        <v>26</v>
      </c>
      <c r="F50" s="1" t="s">
        <v>34</v>
      </c>
      <c r="G50" s="1" t="s">
        <v>35</v>
      </c>
      <c r="J50" s="1" t="s">
        <v>27</v>
      </c>
      <c r="K50" s="1" t="s">
        <v>27</v>
      </c>
      <c r="L50" s="1" t="s">
        <v>27</v>
      </c>
      <c r="M50" s="1">
        <v>6</v>
      </c>
      <c r="N50" s="1">
        <v>27858193</v>
      </c>
      <c r="O50" s="1">
        <v>27858193</v>
      </c>
      <c r="P50" s="1" t="s">
        <v>38</v>
      </c>
      <c r="Q50" s="1" t="s">
        <v>29</v>
      </c>
      <c r="U50" s="1">
        <v>678</v>
      </c>
      <c r="X50" s="1">
        <v>6</v>
      </c>
    </row>
    <row r="51" spans="1:26" x14ac:dyDescent="0.2">
      <c r="A51" s="1" t="s">
        <v>1667</v>
      </c>
      <c r="B51" s="1" t="s">
        <v>1668</v>
      </c>
      <c r="C51" s="1" t="s">
        <v>1669</v>
      </c>
      <c r="D51" s="1" t="s">
        <v>187</v>
      </c>
      <c r="E51" s="1" t="s">
        <v>26</v>
      </c>
      <c r="F51" s="1" t="s">
        <v>34</v>
      </c>
      <c r="G51" s="1" t="s">
        <v>35</v>
      </c>
      <c r="J51" s="1" t="s">
        <v>27</v>
      </c>
      <c r="K51" s="1" t="s">
        <v>27</v>
      </c>
      <c r="L51" s="1" t="s">
        <v>94</v>
      </c>
      <c r="M51" s="1">
        <v>6</v>
      </c>
      <c r="N51" s="1">
        <v>27858192</v>
      </c>
      <c r="O51" s="1">
        <v>27858192</v>
      </c>
      <c r="P51" s="1" t="s">
        <v>29</v>
      </c>
      <c r="Q51" s="1" t="s">
        <v>38</v>
      </c>
      <c r="X51" s="1">
        <v>66</v>
      </c>
    </row>
    <row r="52" spans="1:26" x14ac:dyDescent="0.2">
      <c r="A52" s="1" t="s">
        <v>24</v>
      </c>
      <c r="B52" s="1" t="s">
        <v>1670</v>
      </c>
      <c r="C52" s="1" t="s">
        <v>1671</v>
      </c>
      <c r="D52" s="1" t="s">
        <v>768</v>
      </c>
      <c r="E52" s="1" t="s">
        <v>26</v>
      </c>
      <c r="F52" s="1" t="s">
        <v>34</v>
      </c>
      <c r="G52" s="1" t="s">
        <v>35</v>
      </c>
      <c r="I52" s="1">
        <v>1</v>
      </c>
      <c r="J52" s="1" t="s">
        <v>27</v>
      </c>
      <c r="K52" s="1" t="s">
        <v>27</v>
      </c>
      <c r="L52" s="1" t="s">
        <v>27</v>
      </c>
      <c r="M52" s="1">
        <v>6</v>
      </c>
      <c r="N52" s="1">
        <v>27858186</v>
      </c>
      <c r="O52" s="1">
        <v>27858186</v>
      </c>
      <c r="P52" s="1" t="s">
        <v>29</v>
      </c>
      <c r="Q52" s="1" t="s">
        <v>51</v>
      </c>
      <c r="U52" s="1">
        <v>1326</v>
      </c>
      <c r="X52" s="1">
        <v>4</v>
      </c>
    </row>
    <row r="53" spans="1:26" x14ac:dyDescent="0.2">
      <c r="A53" s="1" t="s">
        <v>24</v>
      </c>
      <c r="B53" s="1" t="s">
        <v>1672</v>
      </c>
      <c r="C53" s="1" t="s">
        <v>92</v>
      </c>
      <c r="D53" s="1" t="s">
        <v>1066</v>
      </c>
      <c r="E53" s="1" t="s">
        <v>26</v>
      </c>
      <c r="F53" s="1" t="s">
        <v>34</v>
      </c>
      <c r="G53" s="1" t="s">
        <v>35</v>
      </c>
      <c r="I53" s="1">
        <v>1</v>
      </c>
      <c r="J53" s="1" t="s">
        <v>27</v>
      </c>
      <c r="K53" s="1" t="s">
        <v>27</v>
      </c>
      <c r="L53" s="1" t="s">
        <v>27</v>
      </c>
      <c r="M53" s="1">
        <v>6</v>
      </c>
      <c r="N53" s="1">
        <v>27858185</v>
      </c>
      <c r="O53" s="1">
        <v>27858185</v>
      </c>
      <c r="P53" s="1" t="s">
        <v>38</v>
      </c>
      <c r="Q53" s="1" t="s">
        <v>28</v>
      </c>
      <c r="U53" s="1">
        <v>920</v>
      </c>
      <c r="X53" s="1">
        <v>6</v>
      </c>
    </row>
    <row r="54" spans="1:26" x14ac:dyDescent="0.2">
      <c r="A54" s="1" t="s">
        <v>154</v>
      </c>
      <c r="B54" s="1" t="s">
        <v>1673</v>
      </c>
      <c r="C54" s="1" t="s">
        <v>156</v>
      </c>
      <c r="D54" s="1" t="s">
        <v>1066</v>
      </c>
      <c r="E54" s="1" t="s">
        <v>26</v>
      </c>
      <c r="F54" s="1" t="s">
        <v>34</v>
      </c>
      <c r="G54" s="1" t="s">
        <v>35</v>
      </c>
      <c r="I54" s="1">
        <v>1</v>
      </c>
      <c r="J54" s="1" t="s">
        <v>36</v>
      </c>
      <c r="K54" s="1" t="s">
        <v>43</v>
      </c>
      <c r="L54" s="1" t="s">
        <v>44</v>
      </c>
      <c r="M54" s="1">
        <v>6</v>
      </c>
      <c r="N54" s="1">
        <v>27858185</v>
      </c>
      <c r="O54" s="1">
        <v>27858185</v>
      </c>
      <c r="P54" s="1" t="s">
        <v>38</v>
      </c>
      <c r="Q54" s="1" t="s">
        <v>28</v>
      </c>
      <c r="T54" s="1">
        <v>32</v>
      </c>
      <c r="U54" s="1">
        <v>53</v>
      </c>
      <c r="W54" s="1">
        <v>55</v>
      </c>
      <c r="X54" s="1">
        <v>50</v>
      </c>
    </row>
    <row r="55" spans="1:26" x14ac:dyDescent="0.2">
      <c r="A55" s="1" t="s">
        <v>459</v>
      </c>
      <c r="B55" s="1" t="s">
        <v>1004</v>
      </c>
      <c r="C55" s="1" t="s">
        <v>25</v>
      </c>
      <c r="D55" s="1" t="s">
        <v>1218</v>
      </c>
      <c r="E55" s="1" t="s">
        <v>26</v>
      </c>
      <c r="F55" s="1" t="s">
        <v>34</v>
      </c>
      <c r="G55" s="1" t="s">
        <v>35</v>
      </c>
      <c r="J55" s="1" t="s">
        <v>36</v>
      </c>
      <c r="K55" s="1" t="s">
        <v>27</v>
      </c>
      <c r="L55" s="1" t="s">
        <v>64</v>
      </c>
      <c r="M55" s="1">
        <v>6</v>
      </c>
      <c r="N55" s="1">
        <v>27858182</v>
      </c>
      <c r="O55" s="1">
        <v>27858182</v>
      </c>
      <c r="P55" s="1" t="s">
        <v>38</v>
      </c>
      <c r="Q55" s="1" t="s">
        <v>28</v>
      </c>
      <c r="T55" s="1">
        <v>6</v>
      </c>
      <c r="U55" s="1">
        <v>31</v>
      </c>
      <c r="X55" s="1">
        <v>6525</v>
      </c>
    </row>
    <row r="56" spans="1:26" x14ac:dyDescent="0.2">
      <c r="A56" s="1" t="s">
        <v>24</v>
      </c>
      <c r="B56" s="1" t="s">
        <v>1674</v>
      </c>
      <c r="C56" s="1" t="s">
        <v>59</v>
      </c>
      <c r="D56" s="1" t="s">
        <v>898</v>
      </c>
      <c r="E56" s="1" t="s">
        <v>26</v>
      </c>
      <c r="F56" s="1" t="s">
        <v>34</v>
      </c>
      <c r="G56" s="1" t="s">
        <v>35</v>
      </c>
      <c r="J56" s="1" t="s">
        <v>27</v>
      </c>
      <c r="K56" s="1" t="s">
        <v>27</v>
      </c>
      <c r="L56" s="1" t="s">
        <v>27</v>
      </c>
      <c r="M56" s="1">
        <v>6</v>
      </c>
      <c r="N56" s="1">
        <v>27858176</v>
      </c>
      <c r="O56" s="1">
        <v>27858176</v>
      </c>
      <c r="P56" s="1" t="s">
        <v>38</v>
      </c>
      <c r="Q56" s="1" t="s">
        <v>51</v>
      </c>
      <c r="U56" s="1">
        <v>577</v>
      </c>
      <c r="X56" s="1">
        <v>16</v>
      </c>
    </row>
    <row r="57" spans="1:26" x14ac:dyDescent="0.2">
      <c r="A57" s="1" t="s">
        <v>158</v>
      </c>
      <c r="B57" s="1" t="s">
        <v>1675</v>
      </c>
      <c r="C57" s="1" t="s">
        <v>151</v>
      </c>
      <c r="D57" s="1" t="s">
        <v>191</v>
      </c>
      <c r="E57" s="1" t="s">
        <v>26</v>
      </c>
      <c r="F57" s="1" t="s">
        <v>34</v>
      </c>
      <c r="G57" s="1" t="s">
        <v>35</v>
      </c>
      <c r="I57" s="1">
        <v>2</v>
      </c>
      <c r="J57" s="1" t="s">
        <v>27</v>
      </c>
      <c r="K57" s="1" t="s">
        <v>27</v>
      </c>
      <c r="L57" s="1" t="s">
        <v>161</v>
      </c>
      <c r="M57" s="1">
        <v>6</v>
      </c>
      <c r="N57" s="1">
        <v>27858171</v>
      </c>
      <c r="O57" s="1">
        <v>27858171</v>
      </c>
      <c r="P57" s="1" t="s">
        <v>38</v>
      </c>
      <c r="Q57" s="1" t="s">
        <v>28</v>
      </c>
      <c r="X57" s="1">
        <v>108</v>
      </c>
    </row>
    <row r="58" spans="1:26" x14ac:dyDescent="0.2">
      <c r="A58" s="1" t="s">
        <v>2460</v>
      </c>
      <c r="B58" s="1" t="s">
        <v>2534</v>
      </c>
      <c r="C58" s="1" t="s">
        <v>156</v>
      </c>
      <c r="D58" s="1" t="s">
        <v>1611</v>
      </c>
      <c r="E58" s="1" t="s">
        <v>26</v>
      </c>
      <c r="F58" s="1" t="s">
        <v>34</v>
      </c>
      <c r="G58" s="1" t="s">
        <v>35</v>
      </c>
      <c r="H58" s="1" t="s">
        <v>2437</v>
      </c>
      <c r="J58" s="1" t="s">
        <v>94</v>
      </c>
      <c r="K58" s="1" t="s">
        <v>94</v>
      </c>
      <c r="L58" s="1" t="s">
        <v>94</v>
      </c>
      <c r="M58" s="1">
        <v>6</v>
      </c>
      <c r="N58" s="1">
        <v>27858549</v>
      </c>
      <c r="O58" s="1">
        <v>27858549</v>
      </c>
      <c r="P58" s="1" t="s">
        <v>38</v>
      </c>
      <c r="Q58" s="1" t="s">
        <v>28</v>
      </c>
      <c r="R58" s="1">
        <v>0.38</v>
      </c>
      <c r="T58" s="1">
        <v>28</v>
      </c>
      <c r="U58" s="1">
        <v>45</v>
      </c>
      <c r="W58" s="1">
        <v>35</v>
      </c>
      <c r="X58" s="1">
        <v>13837</v>
      </c>
      <c r="Y58" s="2">
        <v>43466</v>
      </c>
      <c r="Z58" s="1" t="s">
        <v>2535</v>
      </c>
    </row>
    <row r="59" spans="1:26" x14ac:dyDescent="0.2">
      <c r="A59" s="1" t="s">
        <v>2536</v>
      </c>
      <c r="B59" s="1" t="s">
        <v>2537</v>
      </c>
      <c r="C59" s="1" t="s">
        <v>1178</v>
      </c>
      <c r="D59" s="1" t="s">
        <v>1240</v>
      </c>
      <c r="E59" s="1" t="s">
        <v>26</v>
      </c>
      <c r="F59" s="1" t="s">
        <v>34</v>
      </c>
      <c r="G59" s="1" t="s">
        <v>35</v>
      </c>
      <c r="J59" s="1" t="s">
        <v>36</v>
      </c>
      <c r="K59" s="1" t="s">
        <v>43</v>
      </c>
      <c r="L59" s="1" t="s">
        <v>2538</v>
      </c>
      <c r="M59" s="1">
        <v>6</v>
      </c>
      <c r="N59" s="1">
        <v>27858533</v>
      </c>
      <c r="O59" s="1">
        <v>27858533</v>
      </c>
      <c r="P59" s="1" t="s">
        <v>38</v>
      </c>
      <c r="Q59" s="1" t="s">
        <v>28</v>
      </c>
      <c r="X59" s="1">
        <v>353</v>
      </c>
      <c r="Y59" s="2">
        <v>43466</v>
      </c>
      <c r="Z59" s="1" t="s">
        <v>2539</v>
      </c>
    </row>
    <row r="60" spans="1:26" x14ac:dyDescent="0.2">
      <c r="A60" s="1" t="s">
        <v>2536</v>
      </c>
      <c r="B60" s="1" t="s">
        <v>2540</v>
      </c>
      <c r="C60" s="1" t="s">
        <v>1178</v>
      </c>
      <c r="D60" s="1" t="s">
        <v>1240</v>
      </c>
      <c r="E60" s="1" t="s">
        <v>26</v>
      </c>
      <c r="F60" s="1" t="s">
        <v>34</v>
      </c>
      <c r="G60" s="1" t="s">
        <v>35</v>
      </c>
      <c r="J60" s="1" t="s">
        <v>36</v>
      </c>
      <c r="K60" s="1" t="s">
        <v>43</v>
      </c>
      <c r="L60" s="1" t="s">
        <v>2538</v>
      </c>
      <c r="M60" s="1">
        <v>6</v>
      </c>
      <c r="N60" s="1">
        <v>27858533</v>
      </c>
      <c r="O60" s="1">
        <v>27858533</v>
      </c>
      <c r="P60" s="1" t="s">
        <v>38</v>
      </c>
      <c r="Q60" s="1" t="s">
        <v>28</v>
      </c>
      <c r="X60" s="1">
        <v>334</v>
      </c>
      <c r="Y60" s="2">
        <v>43466</v>
      </c>
      <c r="Z60" s="1" t="s">
        <v>2539</v>
      </c>
    </row>
    <row r="61" spans="1:26" x14ac:dyDescent="0.2">
      <c r="A61" s="1" t="s">
        <v>2460</v>
      </c>
      <c r="B61" s="1" t="s">
        <v>2541</v>
      </c>
      <c r="C61" s="1" t="s">
        <v>156</v>
      </c>
      <c r="D61" s="1" t="s">
        <v>96</v>
      </c>
      <c r="E61" s="1" t="s">
        <v>26</v>
      </c>
      <c r="F61" s="1" t="s">
        <v>34</v>
      </c>
      <c r="G61" s="1" t="s">
        <v>35</v>
      </c>
      <c r="H61" s="1" t="s">
        <v>2437</v>
      </c>
      <c r="J61" s="1" t="s">
        <v>94</v>
      </c>
      <c r="K61" s="1" t="s">
        <v>94</v>
      </c>
      <c r="L61" s="1" t="s">
        <v>94</v>
      </c>
      <c r="M61" s="1">
        <v>6</v>
      </c>
      <c r="N61" s="1">
        <v>27858491</v>
      </c>
      <c r="O61" s="1">
        <v>27858491</v>
      </c>
      <c r="P61" s="1" t="s">
        <v>38</v>
      </c>
      <c r="Q61" s="1" t="s">
        <v>28</v>
      </c>
      <c r="R61" s="1">
        <v>7.0000000000000007E-2</v>
      </c>
      <c r="T61" s="1">
        <v>4</v>
      </c>
      <c r="U61" s="1">
        <v>56</v>
      </c>
      <c r="W61" s="1">
        <v>42</v>
      </c>
      <c r="X61" s="1">
        <v>864</v>
      </c>
      <c r="Y61" s="2">
        <v>43466</v>
      </c>
      <c r="Z61" s="1" t="s">
        <v>2542</v>
      </c>
    </row>
    <row r="62" spans="1:26" x14ac:dyDescent="0.2">
      <c r="A62" s="1" t="s">
        <v>2460</v>
      </c>
      <c r="B62" s="1" t="s">
        <v>2543</v>
      </c>
      <c r="C62" s="1" t="s">
        <v>156</v>
      </c>
      <c r="D62" s="1" t="s">
        <v>259</v>
      </c>
      <c r="E62" s="1" t="s">
        <v>26</v>
      </c>
      <c r="F62" s="1" t="s">
        <v>34</v>
      </c>
      <c r="G62" s="1" t="s">
        <v>35</v>
      </c>
      <c r="H62" s="1" t="s">
        <v>2437</v>
      </c>
      <c r="J62" s="1" t="s">
        <v>94</v>
      </c>
      <c r="K62" s="1" t="s">
        <v>94</v>
      </c>
      <c r="L62" s="1" t="s">
        <v>94</v>
      </c>
      <c r="M62" s="1">
        <v>6</v>
      </c>
      <c r="N62" s="1">
        <v>27858455</v>
      </c>
      <c r="O62" s="1">
        <v>27858455</v>
      </c>
      <c r="P62" s="1" t="s">
        <v>29</v>
      </c>
      <c r="Q62" s="1" t="s">
        <v>28</v>
      </c>
      <c r="R62" s="1">
        <v>0.3</v>
      </c>
      <c r="T62" s="1">
        <v>24</v>
      </c>
      <c r="U62" s="1">
        <v>57</v>
      </c>
      <c r="W62" s="1">
        <v>45</v>
      </c>
      <c r="X62" s="1">
        <v>10059</v>
      </c>
      <c r="Y62" s="2">
        <v>43466</v>
      </c>
      <c r="Z62" s="1" t="s">
        <v>2544</v>
      </c>
    </row>
    <row r="63" spans="1:26" x14ac:dyDescent="0.2">
      <c r="A63" s="1" t="s">
        <v>2545</v>
      </c>
      <c r="B63" s="1" t="s">
        <v>2546</v>
      </c>
      <c r="C63" s="1" t="s">
        <v>2121</v>
      </c>
      <c r="D63" s="1" t="s">
        <v>292</v>
      </c>
      <c r="E63" s="1" t="s">
        <v>26</v>
      </c>
      <c r="F63" s="1" t="s">
        <v>34</v>
      </c>
      <c r="G63" s="1" t="s">
        <v>35</v>
      </c>
      <c r="H63" s="1" t="s">
        <v>2450</v>
      </c>
      <c r="J63" s="1" t="s">
        <v>94</v>
      </c>
      <c r="K63" s="1" t="s">
        <v>94</v>
      </c>
      <c r="L63" s="1" t="s">
        <v>94</v>
      </c>
      <c r="M63" s="1">
        <v>6</v>
      </c>
      <c r="N63" s="1">
        <v>27858432</v>
      </c>
      <c r="O63" s="1">
        <v>27858432</v>
      </c>
      <c r="P63" s="1" t="s">
        <v>38</v>
      </c>
      <c r="Q63" s="1" t="s">
        <v>28</v>
      </c>
      <c r="R63" s="1">
        <v>0.12</v>
      </c>
      <c r="T63" s="1">
        <v>3</v>
      </c>
      <c r="U63" s="1">
        <v>23</v>
      </c>
      <c r="W63" s="1">
        <v>42</v>
      </c>
      <c r="X63" s="1">
        <v>60</v>
      </c>
      <c r="Y63" s="2">
        <v>43466</v>
      </c>
      <c r="Z63" s="1" t="s">
        <v>2547</v>
      </c>
    </row>
    <row r="64" spans="1:26" x14ac:dyDescent="0.2">
      <c r="A64" s="1" t="s">
        <v>2460</v>
      </c>
      <c r="B64" s="1" t="s">
        <v>2548</v>
      </c>
      <c r="C64" s="1" t="s">
        <v>156</v>
      </c>
      <c r="D64" s="1" t="s">
        <v>326</v>
      </c>
      <c r="E64" s="1" t="s">
        <v>26</v>
      </c>
      <c r="F64" s="1" t="s">
        <v>34</v>
      </c>
      <c r="G64" s="1" t="s">
        <v>35</v>
      </c>
      <c r="H64" s="1" t="s">
        <v>2437</v>
      </c>
      <c r="J64" s="1" t="s">
        <v>94</v>
      </c>
      <c r="K64" s="1" t="s">
        <v>94</v>
      </c>
      <c r="L64" s="1" t="s">
        <v>94</v>
      </c>
      <c r="M64" s="1">
        <v>6</v>
      </c>
      <c r="N64" s="1">
        <v>27858410</v>
      </c>
      <c r="O64" s="1">
        <v>27858410</v>
      </c>
      <c r="P64" s="1" t="s">
        <v>38</v>
      </c>
      <c r="Q64" s="1" t="s">
        <v>28</v>
      </c>
      <c r="R64" s="1">
        <v>0.39</v>
      </c>
      <c r="T64" s="1">
        <v>32</v>
      </c>
      <c r="U64" s="1">
        <v>50</v>
      </c>
      <c r="W64" s="1">
        <v>75</v>
      </c>
      <c r="X64" s="1">
        <v>8511</v>
      </c>
      <c r="Y64" s="2">
        <v>43466</v>
      </c>
      <c r="Z64" s="1" t="s">
        <v>2549</v>
      </c>
    </row>
    <row r="65" spans="1:26" x14ac:dyDescent="0.2">
      <c r="A65" s="1" t="s">
        <v>2460</v>
      </c>
      <c r="B65" s="1" t="s">
        <v>2534</v>
      </c>
      <c r="C65" s="1" t="s">
        <v>156</v>
      </c>
      <c r="D65" s="1" t="s">
        <v>2550</v>
      </c>
      <c r="E65" s="1" t="s">
        <v>26</v>
      </c>
      <c r="F65" s="1" t="s">
        <v>34</v>
      </c>
      <c r="G65" s="1" t="s">
        <v>35</v>
      </c>
      <c r="H65" s="1" t="s">
        <v>2437</v>
      </c>
      <c r="J65" s="1" t="s">
        <v>94</v>
      </c>
      <c r="K65" s="1" t="s">
        <v>94</v>
      </c>
      <c r="L65" s="1" t="s">
        <v>94</v>
      </c>
      <c r="M65" s="1">
        <v>6</v>
      </c>
      <c r="N65" s="1">
        <v>27858390</v>
      </c>
      <c r="O65" s="1">
        <v>27858390</v>
      </c>
      <c r="P65" s="1" t="s">
        <v>29</v>
      </c>
      <c r="Q65" s="1" t="s">
        <v>28</v>
      </c>
      <c r="R65" s="1">
        <v>0.35</v>
      </c>
      <c r="T65" s="1">
        <v>34</v>
      </c>
      <c r="U65" s="1">
        <v>62</v>
      </c>
      <c r="W65" s="1">
        <v>47</v>
      </c>
      <c r="X65" s="1">
        <v>13837</v>
      </c>
      <c r="Y65" s="2">
        <v>43466</v>
      </c>
      <c r="Z65" s="1" t="s">
        <v>2551</v>
      </c>
    </row>
    <row r="66" spans="1:26" x14ac:dyDescent="0.2">
      <c r="A66" s="1" t="s">
        <v>2460</v>
      </c>
      <c r="B66" s="1" t="s">
        <v>2552</v>
      </c>
      <c r="C66" s="1" t="s">
        <v>242</v>
      </c>
      <c r="D66" s="1" t="s">
        <v>1849</v>
      </c>
      <c r="E66" s="1" t="s">
        <v>26</v>
      </c>
      <c r="F66" s="1" t="s">
        <v>34</v>
      </c>
      <c r="G66" s="1" t="s">
        <v>35</v>
      </c>
      <c r="H66" s="1" t="s">
        <v>2437</v>
      </c>
      <c r="J66" s="1" t="s">
        <v>94</v>
      </c>
      <c r="K66" s="1" t="s">
        <v>94</v>
      </c>
      <c r="L66" s="1" t="s">
        <v>94</v>
      </c>
      <c r="M66" s="1">
        <v>6</v>
      </c>
      <c r="N66" s="1">
        <v>27858345</v>
      </c>
      <c r="O66" s="1">
        <v>27858345</v>
      </c>
      <c r="P66" s="1" t="s">
        <v>38</v>
      </c>
      <c r="Q66" s="1" t="s">
        <v>28</v>
      </c>
      <c r="R66" s="1">
        <v>0.23</v>
      </c>
      <c r="T66" s="1">
        <v>18</v>
      </c>
      <c r="U66" s="1">
        <v>62</v>
      </c>
      <c r="W66" s="1">
        <v>85</v>
      </c>
      <c r="X66" s="1">
        <v>1234</v>
      </c>
      <c r="Y66" s="2">
        <v>43466</v>
      </c>
      <c r="Z66" s="1" t="s">
        <v>2553</v>
      </c>
    </row>
    <row r="67" spans="1:26" x14ac:dyDescent="0.2">
      <c r="A67" s="1" t="s">
        <v>2554</v>
      </c>
      <c r="B67" s="1" t="s">
        <v>1269</v>
      </c>
      <c r="C67" s="1" t="s">
        <v>413</v>
      </c>
      <c r="D67" s="1" t="s">
        <v>398</v>
      </c>
      <c r="E67" s="1" t="s">
        <v>26</v>
      </c>
      <c r="F67" s="1" t="s">
        <v>34</v>
      </c>
      <c r="G67" s="1" t="s">
        <v>35</v>
      </c>
      <c r="H67" s="1" t="s">
        <v>2437</v>
      </c>
      <c r="J67" s="1" t="s">
        <v>94</v>
      </c>
      <c r="K67" s="1" t="s">
        <v>94</v>
      </c>
      <c r="L67" s="1" t="s">
        <v>94</v>
      </c>
      <c r="M67" s="1">
        <v>6</v>
      </c>
      <c r="N67" s="1">
        <v>27858327</v>
      </c>
      <c r="O67" s="1">
        <v>27858327</v>
      </c>
      <c r="P67" s="1" t="s">
        <v>38</v>
      </c>
      <c r="Q67" s="1" t="s">
        <v>28</v>
      </c>
      <c r="R67" s="1">
        <v>0.1</v>
      </c>
      <c r="S67" s="1">
        <v>0.01</v>
      </c>
      <c r="T67" s="1">
        <v>41</v>
      </c>
      <c r="U67" s="1">
        <v>353</v>
      </c>
      <c r="V67" s="1">
        <v>1</v>
      </c>
      <c r="W67" s="1">
        <v>96</v>
      </c>
      <c r="X67" s="1">
        <v>14319</v>
      </c>
      <c r="Y67" s="2">
        <v>43466</v>
      </c>
      <c r="Z67" s="1" t="s">
        <v>2555</v>
      </c>
    </row>
    <row r="68" spans="1:26" x14ac:dyDescent="0.2">
      <c r="A68" s="1" t="s">
        <v>2446</v>
      </c>
      <c r="B68" s="1" t="s">
        <v>2556</v>
      </c>
      <c r="C68" s="1" t="s">
        <v>25</v>
      </c>
      <c r="D68" s="1" t="s">
        <v>1180</v>
      </c>
      <c r="E68" s="1" t="s">
        <v>26</v>
      </c>
      <c r="F68" s="1" t="s">
        <v>34</v>
      </c>
      <c r="G68" s="1" t="s">
        <v>35</v>
      </c>
      <c r="H68" s="1" t="s">
        <v>2557</v>
      </c>
      <c r="J68" s="1" t="s">
        <v>49</v>
      </c>
      <c r="K68" s="1" t="s">
        <v>27</v>
      </c>
      <c r="L68" s="1" t="s">
        <v>64</v>
      </c>
      <c r="M68" s="1">
        <v>6</v>
      </c>
      <c r="N68" s="1">
        <v>27858308</v>
      </c>
      <c r="O68" s="1">
        <v>27858308</v>
      </c>
      <c r="P68" s="1" t="s">
        <v>29</v>
      </c>
      <c r="Q68" s="1" t="s">
        <v>51</v>
      </c>
      <c r="R68" s="1">
        <v>0.17</v>
      </c>
      <c r="T68" s="1">
        <v>23</v>
      </c>
      <c r="U68" s="1">
        <v>114</v>
      </c>
      <c r="X68" s="1">
        <v>31</v>
      </c>
      <c r="Y68" s="2">
        <v>43466</v>
      </c>
      <c r="Z68" s="1" t="s">
        <v>2558</v>
      </c>
    </row>
    <row r="69" spans="1:26" x14ac:dyDescent="0.2">
      <c r="A69" s="1" t="s">
        <v>2460</v>
      </c>
      <c r="B69" s="1" t="s">
        <v>2559</v>
      </c>
      <c r="C69" s="1" t="s">
        <v>156</v>
      </c>
      <c r="D69" s="1" t="s">
        <v>165</v>
      </c>
      <c r="E69" s="1" t="s">
        <v>26</v>
      </c>
      <c r="F69" s="1" t="s">
        <v>34</v>
      </c>
      <c r="G69" s="1" t="s">
        <v>35</v>
      </c>
      <c r="H69" s="1" t="s">
        <v>2437</v>
      </c>
      <c r="J69" s="1" t="s">
        <v>94</v>
      </c>
      <c r="K69" s="1" t="s">
        <v>94</v>
      </c>
      <c r="L69" s="1" t="s">
        <v>94</v>
      </c>
      <c r="M69" s="1">
        <v>6</v>
      </c>
      <c r="N69" s="1">
        <v>27858284</v>
      </c>
      <c r="O69" s="1">
        <v>27858284</v>
      </c>
      <c r="P69" s="1" t="s">
        <v>29</v>
      </c>
      <c r="Q69" s="1" t="s">
        <v>51</v>
      </c>
      <c r="R69" s="1">
        <v>0.16</v>
      </c>
      <c r="T69" s="1">
        <v>13</v>
      </c>
      <c r="U69" s="1">
        <v>68</v>
      </c>
      <c r="W69" s="1">
        <v>83</v>
      </c>
      <c r="X69" s="1">
        <v>597</v>
      </c>
      <c r="Y69" s="2">
        <v>43466</v>
      </c>
      <c r="Z69" s="1" t="s">
        <v>2560</v>
      </c>
    </row>
    <row r="70" spans="1:26" x14ac:dyDescent="0.2">
      <c r="A70" s="1" t="s">
        <v>2460</v>
      </c>
      <c r="B70" s="1" t="s">
        <v>2561</v>
      </c>
      <c r="C70" s="1" t="s">
        <v>2562</v>
      </c>
      <c r="D70" s="1" t="s">
        <v>463</v>
      </c>
      <c r="E70" s="1" t="s">
        <v>26</v>
      </c>
      <c r="F70" s="1" t="s">
        <v>34</v>
      </c>
      <c r="G70" s="1" t="s">
        <v>35</v>
      </c>
      <c r="H70" s="1" t="s">
        <v>2437</v>
      </c>
      <c r="J70" s="1" t="s">
        <v>94</v>
      </c>
      <c r="K70" s="1" t="s">
        <v>94</v>
      </c>
      <c r="L70" s="1" t="s">
        <v>94</v>
      </c>
      <c r="M70" s="1">
        <v>6</v>
      </c>
      <c r="N70" s="1">
        <v>27858279</v>
      </c>
      <c r="O70" s="1">
        <v>27858279</v>
      </c>
      <c r="P70" s="1" t="s">
        <v>38</v>
      </c>
      <c r="Q70" s="1" t="s">
        <v>28</v>
      </c>
      <c r="R70" s="1">
        <v>0.3</v>
      </c>
      <c r="T70" s="1">
        <v>18</v>
      </c>
      <c r="U70" s="1">
        <v>42</v>
      </c>
      <c r="W70" s="1">
        <v>72</v>
      </c>
      <c r="X70" s="1">
        <v>10507</v>
      </c>
      <c r="Y70" s="2">
        <v>43466</v>
      </c>
      <c r="Z70" s="1" t="s">
        <v>2563</v>
      </c>
    </row>
    <row r="71" spans="1:26" x14ac:dyDescent="0.2">
      <c r="A71" s="1" t="s">
        <v>2481</v>
      </c>
      <c r="B71" s="1" t="s">
        <v>2564</v>
      </c>
      <c r="C71" s="1" t="s">
        <v>825</v>
      </c>
      <c r="D71" s="1" t="s">
        <v>2565</v>
      </c>
      <c r="E71" s="1" t="s">
        <v>26</v>
      </c>
      <c r="F71" s="1" t="s">
        <v>34</v>
      </c>
      <c r="G71" s="1" t="s">
        <v>35</v>
      </c>
      <c r="J71" s="1" t="s">
        <v>27</v>
      </c>
      <c r="K71" s="1" t="s">
        <v>27</v>
      </c>
      <c r="L71" s="1" t="s">
        <v>64</v>
      </c>
      <c r="M71" s="1">
        <v>6</v>
      </c>
      <c r="N71" s="1">
        <v>27858276</v>
      </c>
      <c r="O71" s="1">
        <v>27858276</v>
      </c>
      <c r="P71" s="1" t="s">
        <v>38</v>
      </c>
      <c r="Q71" s="1" t="s">
        <v>29</v>
      </c>
      <c r="R71" s="1">
        <v>0.08</v>
      </c>
      <c r="T71" s="1">
        <v>6</v>
      </c>
      <c r="U71" s="1">
        <v>65</v>
      </c>
      <c r="X71" s="1">
        <v>72</v>
      </c>
      <c r="Y71" s="2">
        <v>43466</v>
      </c>
      <c r="Z71" s="1" t="s">
        <v>2566</v>
      </c>
    </row>
    <row r="72" spans="1:26" x14ac:dyDescent="0.2">
      <c r="A72" s="1" t="s">
        <v>24</v>
      </c>
      <c r="B72" s="1" t="s">
        <v>1625</v>
      </c>
      <c r="C72" s="1" t="s">
        <v>156</v>
      </c>
      <c r="D72" s="1" t="s">
        <v>476</v>
      </c>
      <c r="E72" s="1" t="s">
        <v>26</v>
      </c>
      <c r="F72" s="1" t="s">
        <v>34</v>
      </c>
      <c r="G72" s="1" t="s">
        <v>35</v>
      </c>
      <c r="H72" s="1" t="s">
        <v>2437</v>
      </c>
      <c r="J72" s="1" t="s">
        <v>27</v>
      </c>
      <c r="K72" s="1" t="s">
        <v>27</v>
      </c>
      <c r="L72" s="1" t="s">
        <v>27</v>
      </c>
      <c r="M72" s="1">
        <v>6</v>
      </c>
      <c r="N72" s="1">
        <v>27858261</v>
      </c>
      <c r="O72" s="1">
        <v>27858261</v>
      </c>
      <c r="P72" s="1" t="s">
        <v>29</v>
      </c>
      <c r="Q72" s="1" t="s">
        <v>28</v>
      </c>
      <c r="R72" s="1">
        <v>0.3</v>
      </c>
      <c r="T72" s="1">
        <v>298</v>
      </c>
      <c r="U72" s="1">
        <v>704</v>
      </c>
      <c r="X72" s="1">
        <v>439</v>
      </c>
      <c r="Y72" s="2">
        <v>43466</v>
      </c>
      <c r="Z72" s="1" t="s">
        <v>2567</v>
      </c>
    </row>
    <row r="73" spans="1:26" x14ac:dyDescent="0.2">
      <c r="A73" s="1" t="s">
        <v>2529</v>
      </c>
      <c r="B73" s="1" t="s">
        <v>2568</v>
      </c>
      <c r="C73" s="1" t="s">
        <v>788</v>
      </c>
      <c r="D73" s="1" t="s">
        <v>509</v>
      </c>
      <c r="E73" s="1" t="s">
        <v>26</v>
      </c>
      <c r="F73" s="1" t="s">
        <v>34</v>
      </c>
      <c r="G73" s="1" t="s">
        <v>35</v>
      </c>
      <c r="I73" s="1">
        <v>1</v>
      </c>
      <c r="J73" s="1" t="s">
        <v>27</v>
      </c>
      <c r="K73" s="1" t="s">
        <v>27</v>
      </c>
      <c r="L73" s="1" t="s">
        <v>27</v>
      </c>
      <c r="M73" s="1">
        <v>6</v>
      </c>
      <c r="N73" s="1">
        <v>27858252</v>
      </c>
      <c r="O73" s="1">
        <v>27858252</v>
      </c>
      <c r="P73" s="1" t="s">
        <v>38</v>
      </c>
      <c r="Q73" s="1" t="s">
        <v>51</v>
      </c>
      <c r="R73" s="1">
        <v>0.15</v>
      </c>
      <c r="T73" s="1">
        <v>28</v>
      </c>
      <c r="U73" s="1">
        <v>160</v>
      </c>
      <c r="X73" s="1">
        <v>222</v>
      </c>
      <c r="Y73" s="2">
        <v>43466</v>
      </c>
      <c r="Z73" s="1" t="s">
        <v>2569</v>
      </c>
    </row>
    <row r="74" spans="1:26" x14ac:dyDescent="0.2">
      <c r="A74" s="1" t="s">
        <v>2570</v>
      </c>
      <c r="B74" s="1" t="s">
        <v>2571</v>
      </c>
      <c r="C74" s="1" t="s">
        <v>113</v>
      </c>
      <c r="D74" s="1" t="s">
        <v>1731</v>
      </c>
      <c r="E74" s="1" t="s">
        <v>26</v>
      </c>
      <c r="F74" s="1" t="s">
        <v>34</v>
      </c>
      <c r="G74" s="1" t="s">
        <v>35</v>
      </c>
      <c r="H74" s="1" t="s">
        <v>2450</v>
      </c>
      <c r="J74" s="1" t="s">
        <v>94</v>
      </c>
      <c r="K74" s="1" t="s">
        <v>94</v>
      </c>
      <c r="L74" s="1" t="s">
        <v>94</v>
      </c>
      <c r="M74" s="1">
        <v>6</v>
      </c>
      <c r="N74" s="1">
        <v>27858202</v>
      </c>
      <c r="O74" s="1">
        <v>27858202</v>
      </c>
      <c r="P74" s="1" t="s">
        <v>38</v>
      </c>
      <c r="Q74" s="1" t="s">
        <v>51</v>
      </c>
      <c r="R74" s="1">
        <v>0.12</v>
      </c>
      <c r="T74" s="1">
        <v>4</v>
      </c>
      <c r="U74" s="1">
        <v>30</v>
      </c>
      <c r="W74" s="1">
        <v>59</v>
      </c>
      <c r="X74" s="1">
        <v>1668</v>
      </c>
      <c r="Y74" s="2">
        <v>43466</v>
      </c>
      <c r="Z74" s="1" t="s">
        <v>2572</v>
      </c>
    </row>
    <row r="75" spans="1:26" x14ac:dyDescent="0.2">
      <c r="A75" s="1" t="s">
        <v>2529</v>
      </c>
      <c r="B75" s="1" t="s">
        <v>2573</v>
      </c>
      <c r="C75" s="1" t="s">
        <v>1669</v>
      </c>
      <c r="D75" s="1" t="s">
        <v>187</v>
      </c>
      <c r="E75" s="1" t="s">
        <v>26</v>
      </c>
      <c r="F75" s="1" t="s">
        <v>34</v>
      </c>
      <c r="G75" s="1" t="s">
        <v>35</v>
      </c>
      <c r="J75" s="1" t="s">
        <v>27</v>
      </c>
      <c r="K75" s="1" t="s">
        <v>27</v>
      </c>
      <c r="L75" s="1" t="s">
        <v>27</v>
      </c>
      <c r="M75" s="1">
        <v>6</v>
      </c>
      <c r="N75" s="1">
        <v>27858192</v>
      </c>
      <c r="O75" s="1">
        <v>27858192</v>
      </c>
      <c r="P75" s="1" t="s">
        <v>29</v>
      </c>
      <c r="Q75" s="1" t="s">
        <v>38</v>
      </c>
      <c r="R75" s="1">
        <v>0.34</v>
      </c>
      <c r="T75" s="1">
        <v>27</v>
      </c>
      <c r="U75" s="1">
        <v>52</v>
      </c>
      <c r="X75" s="1">
        <v>34</v>
      </c>
      <c r="Y75" s="2">
        <v>43466</v>
      </c>
      <c r="Z75" s="1" t="s">
        <v>2574</v>
      </c>
    </row>
    <row r="76" spans="1:26" x14ac:dyDescent="0.2">
      <c r="A76" s="1" t="s">
        <v>2460</v>
      </c>
      <c r="B76" s="1" t="s">
        <v>2476</v>
      </c>
      <c r="C76" s="1" t="s">
        <v>156</v>
      </c>
      <c r="D76" s="1" t="s">
        <v>191</v>
      </c>
      <c r="E76" s="1" t="s">
        <v>26</v>
      </c>
      <c r="F76" s="1" t="s">
        <v>34</v>
      </c>
      <c r="G76" s="1" t="s">
        <v>35</v>
      </c>
      <c r="H76" s="1" t="s">
        <v>2437</v>
      </c>
      <c r="I76" s="1">
        <v>2</v>
      </c>
      <c r="J76" s="1" t="s">
        <v>94</v>
      </c>
      <c r="K76" s="1" t="s">
        <v>94</v>
      </c>
      <c r="L76" s="1" t="s">
        <v>94</v>
      </c>
      <c r="M76" s="1">
        <v>6</v>
      </c>
      <c r="N76" s="1">
        <v>27858171</v>
      </c>
      <c r="O76" s="1">
        <v>27858171</v>
      </c>
      <c r="P76" s="1" t="s">
        <v>38</v>
      </c>
      <c r="Q76" s="1" t="s">
        <v>28</v>
      </c>
      <c r="R76" s="1">
        <v>0.31</v>
      </c>
      <c r="T76" s="1">
        <v>17</v>
      </c>
      <c r="U76" s="1">
        <v>37</v>
      </c>
      <c r="W76" s="1">
        <v>49</v>
      </c>
      <c r="X76" s="1">
        <v>13874</v>
      </c>
      <c r="Y76" s="2">
        <v>43466</v>
      </c>
      <c r="Z76" s="1" t="s">
        <v>2575</v>
      </c>
    </row>
  </sheetData>
  <autoFilter ref="A1:X57">
    <sortState ref="A2:X63">
      <sortCondition ref="G1:G63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18" workbookViewId="0">
      <selection activeCell="D39" sqref="D39"/>
    </sheetView>
  </sheetViews>
  <sheetFormatPr defaultColWidth="11.44140625" defaultRowHeight="15" x14ac:dyDescent="0.2"/>
  <cols>
    <col min="1" max="1" width="11.44140625" style="1"/>
    <col min="2" max="2" width="15.21875" style="1" customWidth="1"/>
    <col min="3" max="16384" width="11.4414062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1614</v>
      </c>
      <c r="B2" s="1" t="s">
        <v>1676</v>
      </c>
      <c r="C2" s="1" t="s">
        <v>1616</v>
      </c>
      <c r="D2" s="1" t="s">
        <v>602</v>
      </c>
      <c r="E2" s="1" t="s">
        <v>26</v>
      </c>
      <c r="F2" s="1" t="s">
        <v>224</v>
      </c>
      <c r="G2" s="1" t="s">
        <v>35</v>
      </c>
      <c r="J2" s="1" t="s">
        <v>36</v>
      </c>
      <c r="K2" s="1" t="s">
        <v>43</v>
      </c>
      <c r="L2" s="1" t="s">
        <v>1677</v>
      </c>
      <c r="M2" s="1">
        <v>1</v>
      </c>
      <c r="N2" s="1">
        <v>149785229</v>
      </c>
      <c r="O2" s="1">
        <v>149785229</v>
      </c>
      <c r="P2" s="1" t="s">
        <v>38</v>
      </c>
      <c r="Q2" s="1" t="s">
        <v>28</v>
      </c>
      <c r="X2" s="1">
        <v>68</v>
      </c>
    </row>
    <row r="3" spans="1:24" x14ac:dyDescent="0.2">
      <c r="A3" s="1" t="s">
        <v>1153</v>
      </c>
      <c r="B3" s="1" t="s">
        <v>1678</v>
      </c>
      <c r="C3" s="1" t="s">
        <v>262</v>
      </c>
      <c r="D3" s="1" t="s">
        <v>914</v>
      </c>
      <c r="E3" s="1" t="s">
        <v>26</v>
      </c>
      <c r="F3" s="1" t="s">
        <v>1679</v>
      </c>
      <c r="G3" s="1" t="s">
        <v>35</v>
      </c>
      <c r="I3" s="1">
        <v>1</v>
      </c>
      <c r="J3" s="1" t="s">
        <v>36</v>
      </c>
      <c r="K3" s="1" t="s">
        <v>43</v>
      </c>
      <c r="L3" s="1" t="s">
        <v>64</v>
      </c>
      <c r="M3" s="1">
        <v>1</v>
      </c>
      <c r="N3" s="1">
        <v>149785226</v>
      </c>
      <c r="O3" s="1">
        <v>149785226</v>
      </c>
      <c r="P3" s="1" t="s">
        <v>29</v>
      </c>
      <c r="Q3" s="1" t="s">
        <v>38</v>
      </c>
      <c r="X3" s="1">
        <v>80</v>
      </c>
    </row>
    <row r="4" spans="1:24" x14ac:dyDescent="0.2">
      <c r="A4" s="1" t="s">
        <v>24</v>
      </c>
      <c r="B4" s="1" t="s">
        <v>1680</v>
      </c>
      <c r="C4" s="1" t="s">
        <v>84</v>
      </c>
      <c r="D4" s="1" t="s">
        <v>48</v>
      </c>
      <c r="E4" s="1" t="s">
        <v>26</v>
      </c>
      <c r="F4" s="1" t="s">
        <v>1450</v>
      </c>
      <c r="G4" s="1" t="s">
        <v>35</v>
      </c>
      <c r="I4" s="1">
        <v>1</v>
      </c>
      <c r="J4" s="1" t="s">
        <v>27</v>
      </c>
      <c r="K4" s="1" t="s">
        <v>27</v>
      </c>
      <c r="L4" s="1" t="s">
        <v>27</v>
      </c>
      <c r="M4" s="1">
        <v>1</v>
      </c>
      <c r="N4" s="1">
        <v>149785223</v>
      </c>
      <c r="O4" s="1">
        <v>149785223</v>
      </c>
      <c r="P4" s="1" t="s">
        <v>28</v>
      </c>
      <c r="Q4" s="1" t="s">
        <v>51</v>
      </c>
      <c r="U4" s="1">
        <v>58</v>
      </c>
      <c r="X4" s="1">
        <v>10</v>
      </c>
    </row>
    <row r="5" spans="1:24" x14ac:dyDescent="0.2">
      <c r="A5" s="1" t="s">
        <v>176</v>
      </c>
      <c r="B5" s="1" t="s">
        <v>1681</v>
      </c>
      <c r="C5" s="1" t="s">
        <v>178</v>
      </c>
      <c r="D5" s="1" t="s">
        <v>1682</v>
      </c>
      <c r="E5" s="1" t="s">
        <v>26</v>
      </c>
      <c r="F5" s="1" t="s">
        <v>1683</v>
      </c>
      <c r="G5" s="1" t="s">
        <v>35</v>
      </c>
      <c r="I5" s="1">
        <v>1</v>
      </c>
      <c r="J5" s="1" t="s">
        <v>36</v>
      </c>
      <c r="K5" s="1" t="s">
        <v>43</v>
      </c>
      <c r="L5" s="1" t="s">
        <v>44</v>
      </c>
      <c r="M5" s="1">
        <v>1</v>
      </c>
      <c r="N5" s="1">
        <v>149785222</v>
      </c>
      <c r="O5" s="1">
        <v>149785222</v>
      </c>
      <c r="P5" s="1" t="s">
        <v>38</v>
      </c>
      <c r="Q5" s="1" t="s">
        <v>29</v>
      </c>
      <c r="T5" s="1">
        <v>6</v>
      </c>
      <c r="U5" s="1">
        <v>61</v>
      </c>
      <c r="W5" s="1">
        <v>56</v>
      </c>
      <c r="X5" s="1">
        <v>111</v>
      </c>
    </row>
    <row r="6" spans="1:24" x14ac:dyDescent="0.2">
      <c r="A6" s="1" t="s">
        <v>24</v>
      </c>
      <c r="B6" s="1" t="s">
        <v>1684</v>
      </c>
      <c r="C6" s="1" t="s">
        <v>151</v>
      </c>
      <c r="D6" s="1" t="s">
        <v>923</v>
      </c>
      <c r="E6" s="1" t="s">
        <v>26</v>
      </c>
      <c r="F6" s="1" t="s">
        <v>1685</v>
      </c>
      <c r="G6" s="1" t="s">
        <v>35</v>
      </c>
      <c r="J6" s="1" t="s">
        <v>27</v>
      </c>
      <c r="K6" s="1" t="s">
        <v>27</v>
      </c>
      <c r="L6" s="1" t="s">
        <v>27</v>
      </c>
      <c r="M6" s="1">
        <v>1</v>
      </c>
      <c r="N6" s="1">
        <v>149785218</v>
      </c>
      <c r="O6" s="1">
        <v>149785218</v>
      </c>
      <c r="P6" s="1" t="s">
        <v>28</v>
      </c>
      <c r="Q6" s="1" t="s">
        <v>38</v>
      </c>
      <c r="U6" s="1">
        <v>58</v>
      </c>
      <c r="X6" s="1">
        <v>16</v>
      </c>
    </row>
    <row r="7" spans="1:24" x14ac:dyDescent="0.2">
      <c r="A7" s="1" t="s">
        <v>61</v>
      </c>
      <c r="B7" s="1" t="s">
        <v>1686</v>
      </c>
      <c r="C7" s="1" t="s">
        <v>54</v>
      </c>
      <c r="D7" s="1" t="s">
        <v>1235</v>
      </c>
      <c r="E7" s="1" t="s">
        <v>26</v>
      </c>
      <c r="F7" s="1" t="s">
        <v>1233</v>
      </c>
      <c r="G7" s="1" t="s">
        <v>35</v>
      </c>
      <c r="I7" s="1">
        <v>1</v>
      </c>
      <c r="J7" s="1" t="s">
        <v>36</v>
      </c>
      <c r="K7" s="1" t="s">
        <v>27</v>
      </c>
      <c r="L7" s="1" t="s">
        <v>64</v>
      </c>
      <c r="M7" s="1">
        <v>1</v>
      </c>
      <c r="N7" s="1">
        <v>149785214</v>
      </c>
      <c r="O7" s="1">
        <v>149785214</v>
      </c>
      <c r="P7" s="1" t="s">
        <v>29</v>
      </c>
      <c r="Q7" s="1" t="s">
        <v>51</v>
      </c>
      <c r="T7" s="1">
        <v>4</v>
      </c>
      <c r="U7" s="1">
        <v>50</v>
      </c>
      <c r="W7" s="1">
        <v>86</v>
      </c>
      <c r="X7" s="1">
        <v>243</v>
      </c>
    </row>
    <row r="8" spans="1:24" x14ac:dyDescent="0.2">
      <c r="A8" s="1" t="s">
        <v>1687</v>
      </c>
      <c r="B8" s="1" t="s">
        <v>1688</v>
      </c>
      <c r="C8" s="1" t="s">
        <v>1689</v>
      </c>
      <c r="D8" s="1" t="s">
        <v>1378</v>
      </c>
      <c r="E8" s="1" t="s">
        <v>26</v>
      </c>
      <c r="F8" s="1" t="s">
        <v>1455</v>
      </c>
      <c r="G8" s="1" t="s">
        <v>35</v>
      </c>
      <c r="I8" s="1">
        <v>2</v>
      </c>
      <c r="J8" s="1" t="s">
        <v>36</v>
      </c>
      <c r="K8" s="1" t="s">
        <v>27</v>
      </c>
      <c r="L8" s="1" t="s">
        <v>64</v>
      </c>
      <c r="M8" s="1">
        <v>1</v>
      </c>
      <c r="N8" s="1">
        <v>149785212</v>
      </c>
      <c r="O8" s="1">
        <v>149785212</v>
      </c>
      <c r="P8" s="1" t="s">
        <v>29</v>
      </c>
      <c r="Q8" s="1" t="s">
        <v>51</v>
      </c>
      <c r="T8" s="1">
        <v>37</v>
      </c>
      <c r="U8" s="1">
        <v>49</v>
      </c>
      <c r="X8" s="1">
        <v>16</v>
      </c>
    </row>
    <row r="9" spans="1:24" x14ac:dyDescent="0.2">
      <c r="A9" s="1" t="s">
        <v>90</v>
      </c>
      <c r="B9" s="1" t="s">
        <v>1690</v>
      </c>
      <c r="C9" s="1" t="s">
        <v>92</v>
      </c>
      <c r="D9" s="1" t="s">
        <v>1691</v>
      </c>
      <c r="E9" s="1" t="s">
        <v>26</v>
      </c>
      <c r="F9" s="1" t="s">
        <v>1692</v>
      </c>
      <c r="G9" s="1" t="s">
        <v>35</v>
      </c>
      <c r="I9" s="1">
        <v>2</v>
      </c>
      <c r="J9" s="1" t="s">
        <v>94</v>
      </c>
      <c r="K9" s="1" t="s">
        <v>94</v>
      </c>
      <c r="L9" s="1" t="s">
        <v>94</v>
      </c>
      <c r="M9" s="1">
        <v>1</v>
      </c>
      <c r="N9" s="1">
        <v>149785212</v>
      </c>
      <c r="O9" s="1">
        <v>149785212</v>
      </c>
      <c r="P9" s="1" t="s">
        <v>29</v>
      </c>
      <c r="Q9" s="1" t="s">
        <v>28</v>
      </c>
      <c r="T9" s="1">
        <v>69</v>
      </c>
      <c r="U9" s="1">
        <v>127</v>
      </c>
      <c r="W9" s="1">
        <v>23</v>
      </c>
      <c r="X9" s="1">
        <v>101</v>
      </c>
    </row>
    <row r="10" spans="1:24" x14ac:dyDescent="0.2">
      <c r="A10" s="1" t="s">
        <v>149</v>
      </c>
      <c r="B10" s="1" t="s">
        <v>731</v>
      </c>
      <c r="C10" s="1" t="s">
        <v>151</v>
      </c>
      <c r="D10" s="1" t="s">
        <v>1693</v>
      </c>
      <c r="E10" s="1" t="s">
        <v>26</v>
      </c>
      <c r="F10" s="1" t="s">
        <v>1694</v>
      </c>
      <c r="G10" s="1" t="s">
        <v>35</v>
      </c>
      <c r="I10" s="1">
        <v>2</v>
      </c>
      <c r="J10" s="1" t="s">
        <v>36</v>
      </c>
      <c r="K10" s="1" t="s">
        <v>153</v>
      </c>
      <c r="L10" s="1" t="s">
        <v>64</v>
      </c>
      <c r="M10" s="1">
        <v>1</v>
      </c>
      <c r="N10" s="1">
        <v>149785205</v>
      </c>
      <c r="O10" s="1">
        <v>149785205</v>
      </c>
      <c r="P10" s="1" t="s">
        <v>29</v>
      </c>
      <c r="Q10" s="1" t="s">
        <v>51</v>
      </c>
      <c r="U10" s="1">
        <v>28</v>
      </c>
      <c r="X10" s="1">
        <v>1259</v>
      </c>
    </row>
    <row r="11" spans="1:24" x14ac:dyDescent="0.2">
      <c r="A11" s="1" t="s">
        <v>39</v>
      </c>
      <c r="B11" s="1" t="s">
        <v>1695</v>
      </c>
      <c r="C11" s="1" t="s">
        <v>41</v>
      </c>
      <c r="D11" s="1" t="s">
        <v>1693</v>
      </c>
      <c r="E11" s="1" t="s">
        <v>26</v>
      </c>
      <c r="F11" s="1" t="s">
        <v>1694</v>
      </c>
      <c r="G11" s="1" t="s">
        <v>35</v>
      </c>
      <c r="I11" s="1">
        <v>2</v>
      </c>
      <c r="J11" s="1" t="s">
        <v>36</v>
      </c>
      <c r="K11" s="1" t="s">
        <v>43</v>
      </c>
      <c r="L11" s="1" t="s">
        <v>44</v>
      </c>
      <c r="M11" s="1">
        <v>1</v>
      </c>
      <c r="N11" s="1">
        <v>149785205</v>
      </c>
      <c r="O11" s="1">
        <v>149785205</v>
      </c>
      <c r="P11" s="1" t="s">
        <v>29</v>
      </c>
      <c r="Q11" s="1" t="s">
        <v>51</v>
      </c>
      <c r="T11" s="1">
        <v>13</v>
      </c>
      <c r="U11" s="1">
        <v>65</v>
      </c>
      <c r="X11" s="1">
        <v>104</v>
      </c>
    </row>
    <row r="12" spans="1:24" x14ac:dyDescent="0.2">
      <c r="A12" s="1" t="s">
        <v>149</v>
      </c>
      <c r="B12" s="1" t="s">
        <v>1696</v>
      </c>
      <c r="C12" s="1" t="s">
        <v>151</v>
      </c>
      <c r="D12" s="1" t="s">
        <v>1697</v>
      </c>
      <c r="E12" s="1" t="s">
        <v>26</v>
      </c>
      <c r="F12" s="1" t="s">
        <v>205</v>
      </c>
      <c r="G12" s="1" t="s">
        <v>35</v>
      </c>
      <c r="J12" s="1" t="s">
        <v>36</v>
      </c>
      <c r="K12" s="1" t="s">
        <v>153</v>
      </c>
      <c r="L12" s="1" t="s">
        <v>64</v>
      </c>
      <c r="M12" s="1">
        <v>1</v>
      </c>
      <c r="N12" s="1">
        <v>149785202</v>
      </c>
      <c r="O12" s="1">
        <v>149785202</v>
      </c>
      <c r="P12" s="1" t="s">
        <v>29</v>
      </c>
      <c r="Q12" s="1" t="s">
        <v>28</v>
      </c>
      <c r="U12" s="1">
        <v>40</v>
      </c>
      <c r="X12" s="1">
        <v>265</v>
      </c>
    </row>
    <row r="13" spans="1:24" x14ac:dyDescent="0.2">
      <c r="A13" s="1" t="s">
        <v>162</v>
      </c>
      <c r="B13" s="1" t="s">
        <v>1698</v>
      </c>
      <c r="C13" s="1" t="s">
        <v>164</v>
      </c>
      <c r="D13" s="1" t="s">
        <v>1617</v>
      </c>
      <c r="E13" s="1" t="s">
        <v>26</v>
      </c>
      <c r="F13" s="1" t="s">
        <v>1085</v>
      </c>
      <c r="G13" s="1" t="s">
        <v>35</v>
      </c>
      <c r="J13" s="1" t="s">
        <v>27</v>
      </c>
      <c r="K13" s="1" t="s">
        <v>27</v>
      </c>
      <c r="L13" s="1" t="s">
        <v>64</v>
      </c>
      <c r="M13" s="1">
        <v>1</v>
      </c>
      <c r="N13" s="1">
        <v>149785190</v>
      </c>
      <c r="O13" s="1">
        <v>149785190</v>
      </c>
      <c r="P13" s="1" t="s">
        <v>29</v>
      </c>
      <c r="Q13" s="1" t="s">
        <v>51</v>
      </c>
      <c r="X13" s="1">
        <v>29</v>
      </c>
    </row>
    <row r="14" spans="1:24" x14ac:dyDescent="0.2">
      <c r="A14" s="1" t="s">
        <v>880</v>
      </c>
      <c r="B14" s="1" t="s">
        <v>1699</v>
      </c>
      <c r="C14" s="1" t="s">
        <v>665</v>
      </c>
      <c r="D14" s="1" t="s">
        <v>653</v>
      </c>
      <c r="E14" s="1" t="s">
        <v>26</v>
      </c>
      <c r="F14" s="1" t="s">
        <v>1700</v>
      </c>
      <c r="G14" s="1" t="s">
        <v>35</v>
      </c>
      <c r="J14" s="1" t="s">
        <v>27</v>
      </c>
      <c r="K14" s="1" t="s">
        <v>27</v>
      </c>
      <c r="L14" s="1" t="s">
        <v>64</v>
      </c>
      <c r="M14" s="1">
        <v>1</v>
      </c>
      <c r="N14" s="1">
        <v>149785145</v>
      </c>
      <c r="O14" s="1">
        <v>149785145</v>
      </c>
      <c r="P14" s="1" t="s">
        <v>29</v>
      </c>
      <c r="Q14" s="1" t="s">
        <v>51</v>
      </c>
      <c r="T14" s="1">
        <v>4</v>
      </c>
      <c r="U14" s="1">
        <v>63</v>
      </c>
      <c r="X14" s="1">
        <v>354</v>
      </c>
    </row>
    <row r="15" spans="1:24" x14ac:dyDescent="0.2">
      <c r="A15" s="1" t="s">
        <v>237</v>
      </c>
      <c r="B15" s="1" t="s">
        <v>1701</v>
      </c>
      <c r="C15" s="1" t="s">
        <v>113</v>
      </c>
      <c r="D15" s="1" t="s">
        <v>660</v>
      </c>
      <c r="E15" s="1" t="s">
        <v>26</v>
      </c>
      <c r="F15" s="1" t="s">
        <v>1702</v>
      </c>
      <c r="G15" s="1" t="s">
        <v>35</v>
      </c>
      <c r="J15" s="1" t="s">
        <v>36</v>
      </c>
      <c r="K15" s="1" t="s">
        <v>27</v>
      </c>
      <c r="L15" s="1" t="s">
        <v>64</v>
      </c>
      <c r="M15" s="1">
        <v>1</v>
      </c>
      <c r="N15" s="1">
        <v>149785127</v>
      </c>
      <c r="O15" s="1">
        <v>149785127</v>
      </c>
      <c r="P15" s="1" t="s">
        <v>28</v>
      </c>
      <c r="Q15" s="1" t="s">
        <v>51</v>
      </c>
      <c r="T15" s="1">
        <v>5</v>
      </c>
      <c r="U15" s="1">
        <v>23</v>
      </c>
      <c r="X15" s="1">
        <v>211</v>
      </c>
    </row>
    <row r="16" spans="1:24" x14ac:dyDescent="0.2">
      <c r="A16" s="1" t="s">
        <v>61</v>
      </c>
      <c r="B16" s="1" t="s">
        <v>1703</v>
      </c>
      <c r="C16" s="1" t="s">
        <v>59</v>
      </c>
      <c r="D16" s="1" t="s">
        <v>273</v>
      </c>
      <c r="E16" s="1" t="s">
        <v>26</v>
      </c>
      <c r="F16" s="1" t="s">
        <v>274</v>
      </c>
      <c r="G16" s="1" t="s">
        <v>35</v>
      </c>
      <c r="I16" s="1">
        <v>1</v>
      </c>
      <c r="J16" s="1" t="s">
        <v>36</v>
      </c>
      <c r="K16" s="1" t="s">
        <v>27</v>
      </c>
      <c r="L16" s="1" t="s">
        <v>64</v>
      </c>
      <c r="M16" s="1">
        <v>1</v>
      </c>
      <c r="N16" s="1">
        <v>149785117</v>
      </c>
      <c r="O16" s="1">
        <v>149785117</v>
      </c>
      <c r="P16" s="1" t="s">
        <v>29</v>
      </c>
      <c r="Q16" s="1" t="s">
        <v>38</v>
      </c>
      <c r="T16" s="1">
        <v>6</v>
      </c>
      <c r="U16" s="1">
        <v>31</v>
      </c>
      <c r="W16" s="1">
        <v>72</v>
      </c>
      <c r="X16" s="1">
        <v>211</v>
      </c>
    </row>
    <row r="17" spans="1:24" x14ac:dyDescent="0.2">
      <c r="A17" s="1" t="s">
        <v>105</v>
      </c>
      <c r="B17" s="1" t="s">
        <v>1704</v>
      </c>
      <c r="C17" s="1" t="s">
        <v>75</v>
      </c>
      <c r="D17" s="1" t="s">
        <v>1273</v>
      </c>
      <c r="E17" s="1" t="s">
        <v>26</v>
      </c>
      <c r="F17" s="1" t="s">
        <v>1705</v>
      </c>
      <c r="G17" s="1" t="s">
        <v>35</v>
      </c>
      <c r="I17" s="1">
        <v>1</v>
      </c>
      <c r="J17" s="1" t="s">
        <v>27</v>
      </c>
      <c r="K17" s="1" t="s">
        <v>27</v>
      </c>
      <c r="L17" s="1" t="s">
        <v>108</v>
      </c>
      <c r="M17" s="1">
        <v>1</v>
      </c>
      <c r="N17" s="1">
        <v>149785109</v>
      </c>
      <c r="O17" s="1">
        <v>149785109</v>
      </c>
      <c r="P17" s="1" t="s">
        <v>38</v>
      </c>
      <c r="Q17" s="1" t="s">
        <v>51</v>
      </c>
      <c r="X17" s="1">
        <v>823</v>
      </c>
    </row>
    <row r="18" spans="1:24" x14ac:dyDescent="0.2">
      <c r="A18" s="1" t="s">
        <v>61</v>
      </c>
      <c r="B18" s="1" t="s">
        <v>1706</v>
      </c>
      <c r="C18" s="1" t="s">
        <v>54</v>
      </c>
      <c r="D18" s="1" t="s">
        <v>1403</v>
      </c>
      <c r="E18" s="1" t="s">
        <v>26</v>
      </c>
      <c r="F18" s="1" t="s">
        <v>1707</v>
      </c>
      <c r="G18" s="1" t="s">
        <v>35</v>
      </c>
      <c r="I18" s="1">
        <v>1</v>
      </c>
      <c r="J18" s="1" t="s">
        <v>36</v>
      </c>
      <c r="K18" s="1" t="s">
        <v>27</v>
      </c>
      <c r="L18" s="1" t="s">
        <v>64</v>
      </c>
      <c r="M18" s="1">
        <v>1</v>
      </c>
      <c r="N18" s="1">
        <v>149785110</v>
      </c>
      <c r="O18" s="1">
        <v>149785110</v>
      </c>
      <c r="P18" s="1" t="s">
        <v>29</v>
      </c>
      <c r="Q18" s="1" t="s">
        <v>51</v>
      </c>
      <c r="T18" s="1">
        <v>4</v>
      </c>
      <c r="U18" s="1">
        <v>34</v>
      </c>
      <c r="W18" s="1">
        <v>50</v>
      </c>
      <c r="X18" s="1">
        <v>2673</v>
      </c>
    </row>
    <row r="19" spans="1:24" x14ac:dyDescent="0.2">
      <c r="A19" s="1" t="s">
        <v>105</v>
      </c>
      <c r="B19" s="1" t="s">
        <v>1709</v>
      </c>
      <c r="C19" s="1" t="s">
        <v>75</v>
      </c>
      <c r="D19" s="1" t="s">
        <v>1283</v>
      </c>
      <c r="E19" s="1" t="s">
        <v>26</v>
      </c>
      <c r="F19" s="1" t="s">
        <v>1710</v>
      </c>
      <c r="G19" s="1" t="s">
        <v>35</v>
      </c>
      <c r="J19" s="1" t="s">
        <v>27</v>
      </c>
      <c r="K19" s="1" t="s">
        <v>27</v>
      </c>
      <c r="L19" s="1" t="s">
        <v>108</v>
      </c>
      <c r="M19" s="1">
        <v>1</v>
      </c>
      <c r="N19" s="1">
        <v>149785104</v>
      </c>
      <c r="O19" s="1">
        <v>149785104</v>
      </c>
      <c r="P19" s="1" t="s">
        <v>38</v>
      </c>
      <c r="Q19" s="1" t="s">
        <v>28</v>
      </c>
      <c r="X19" s="1">
        <v>145</v>
      </c>
    </row>
    <row r="20" spans="1:24" x14ac:dyDescent="0.2">
      <c r="A20" s="1" t="s">
        <v>176</v>
      </c>
      <c r="B20" s="1" t="s">
        <v>1711</v>
      </c>
      <c r="C20" s="1" t="s">
        <v>307</v>
      </c>
      <c r="D20" s="1" t="s">
        <v>304</v>
      </c>
      <c r="E20" s="1" t="s">
        <v>26</v>
      </c>
      <c r="F20" s="1" t="s">
        <v>1712</v>
      </c>
      <c r="G20" s="1" t="s">
        <v>35</v>
      </c>
      <c r="J20" s="1" t="s">
        <v>36</v>
      </c>
      <c r="K20" s="1" t="s">
        <v>43</v>
      </c>
      <c r="L20" s="1" t="s">
        <v>44</v>
      </c>
      <c r="M20" s="1">
        <v>1</v>
      </c>
      <c r="N20" s="1">
        <v>149785084</v>
      </c>
      <c r="O20" s="1">
        <v>149785084</v>
      </c>
      <c r="P20" s="1" t="s">
        <v>38</v>
      </c>
      <c r="Q20" s="1" t="s">
        <v>29</v>
      </c>
      <c r="T20" s="1">
        <v>10</v>
      </c>
      <c r="U20" s="1">
        <v>47</v>
      </c>
      <c r="W20" s="1">
        <v>106</v>
      </c>
      <c r="X20" s="1">
        <v>145</v>
      </c>
    </row>
    <row r="21" spans="1:24" x14ac:dyDescent="0.2">
      <c r="A21" s="1" t="s">
        <v>125</v>
      </c>
      <c r="B21" s="1" t="s">
        <v>1713</v>
      </c>
      <c r="C21" s="1" t="s">
        <v>825</v>
      </c>
      <c r="D21" s="1" t="s">
        <v>408</v>
      </c>
      <c r="E21" s="1" t="s">
        <v>26</v>
      </c>
      <c r="F21" s="1" t="s">
        <v>1714</v>
      </c>
      <c r="G21" s="1" t="s">
        <v>35</v>
      </c>
      <c r="J21" s="1" t="s">
        <v>27</v>
      </c>
      <c r="K21" s="1" t="s">
        <v>27</v>
      </c>
      <c r="L21" s="1" t="s">
        <v>27</v>
      </c>
      <c r="M21" s="1">
        <v>1</v>
      </c>
      <c r="N21" s="1">
        <v>149784987</v>
      </c>
      <c r="O21" s="1">
        <v>149784987</v>
      </c>
      <c r="P21" s="1" t="s">
        <v>29</v>
      </c>
      <c r="Q21" s="1" t="s">
        <v>51</v>
      </c>
      <c r="X21" s="1">
        <v>302</v>
      </c>
    </row>
    <row r="22" spans="1:24" x14ac:dyDescent="0.2">
      <c r="A22" s="1" t="s">
        <v>65</v>
      </c>
      <c r="B22" s="1" t="s">
        <v>1715</v>
      </c>
      <c r="C22" s="1" t="s">
        <v>67</v>
      </c>
      <c r="D22" s="1" t="s">
        <v>463</v>
      </c>
      <c r="E22" s="1" t="s">
        <v>26</v>
      </c>
      <c r="F22" s="1" t="s">
        <v>420</v>
      </c>
      <c r="G22" s="1" t="s">
        <v>35</v>
      </c>
      <c r="I22" s="1">
        <v>1</v>
      </c>
      <c r="J22" s="1" t="s">
        <v>36</v>
      </c>
      <c r="K22" s="1" t="s">
        <v>43</v>
      </c>
      <c r="L22" s="1" t="s">
        <v>44</v>
      </c>
      <c r="M22" s="1">
        <v>1</v>
      </c>
      <c r="N22" s="1">
        <v>149784945</v>
      </c>
      <c r="O22" s="1">
        <v>149784945</v>
      </c>
      <c r="P22" s="1" t="s">
        <v>38</v>
      </c>
      <c r="Q22" s="1" t="s">
        <v>28</v>
      </c>
      <c r="U22" s="1">
        <v>93</v>
      </c>
      <c r="W22" s="1">
        <v>81</v>
      </c>
      <c r="X22" s="1">
        <v>76</v>
      </c>
    </row>
    <row r="23" spans="1:24" x14ac:dyDescent="0.2">
      <c r="A23" s="1" t="s">
        <v>237</v>
      </c>
      <c r="B23" s="1" t="s">
        <v>1716</v>
      </c>
      <c r="C23" s="1" t="s">
        <v>113</v>
      </c>
      <c r="D23" s="1" t="s">
        <v>463</v>
      </c>
      <c r="E23" s="1" t="s">
        <v>26</v>
      </c>
      <c r="F23" s="1" t="s">
        <v>420</v>
      </c>
      <c r="G23" s="1" t="s">
        <v>35</v>
      </c>
      <c r="I23" s="1">
        <v>1</v>
      </c>
      <c r="J23" s="1" t="s">
        <v>36</v>
      </c>
      <c r="K23" s="1" t="s">
        <v>27</v>
      </c>
      <c r="L23" s="1" t="s">
        <v>64</v>
      </c>
      <c r="M23" s="1">
        <v>1</v>
      </c>
      <c r="N23" s="1">
        <v>149784945</v>
      </c>
      <c r="O23" s="1">
        <v>149784945</v>
      </c>
      <c r="P23" s="1" t="s">
        <v>38</v>
      </c>
      <c r="Q23" s="1" t="s">
        <v>28</v>
      </c>
      <c r="T23" s="1">
        <v>14</v>
      </c>
      <c r="U23" s="1">
        <v>50</v>
      </c>
      <c r="X23" s="1">
        <v>446</v>
      </c>
    </row>
    <row r="24" spans="1:24" x14ac:dyDescent="0.2">
      <c r="A24" s="1" t="s">
        <v>39</v>
      </c>
      <c r="B24" s="1" t="s">
        <v>1717</v>
      </c>
      <c r="C24" s="1" t="s">
        <v>321</v>
      </c>
      <c r="D24" s="1" t="s">
        <v>733</v>
      </c>
      <c r="E24" s="1" t="s">
        <v>26</v>
      </c>
      <c r="F24" s="1" t="s">
        <v>352</v>
      </c>
      <c r="G24" s="1" t="s">
        <v>35</v>
      </c>
      <c r="I24" s="1">
        <v>1</v>
      </c>
      <c r="J24" s="1" t="s">
        <v>36</v>
      </c>
      <c r="K24" s="1" t="s">
        <v>43</v>
      </c>
      <c r="L24" s="1" t="s">
        <v>44</v>
      </c>
      <c r="M24" s="1">
        <v>1</v>
      </c>
      <c r="N24" s="1">
        <v>149784945</v>
      </c>
      <c r="O24" s="1">
        <v>149784945</v>
      </c>
      <c r="P24" s="1" t="s">
        <v>38</v>
      </c>
      <c r="Q24" s="1" t="s">
        <v>29</v>
      </c>
      <c r="T24" s="1">
        <v>4</v>
      </c>
      <c r="U24" s="1">
        <v>30</v>
      </c>
      <c r="X24" s="1">
        <v>279</v>
      </c>
    </row>
    <row r="25" spans="1:24" x14ac:dyDescent="0.2">
      <c r="A25" s="1" t="s">
        <v>61</v>
      </c>
      <c r="B25" s="1" t="s">
        <v>1718</v>
      </c>
      <c r="C25" s="1" t="s">
        <v>59</v>
      </c>
      <c r="D25" s="1" t="s">
        <v>1719</v>
      </c>
      <c r="E25" s="1" t="s">
        <v>26</v>
      </c>
      <c r="F25" s="1" t="s">
        <v>1720</v>
      </c>
      <c r="G25" s="1" t="s">
        <v>35</v>
      </c>
      <c r="J25" s="1" t="s">
        <v>36</v>
      </c>
      <c r="K25" s="1" t="s">
        <v>27</v>
      </c>
      <c r="L25" s="1" t="s">
        <v>64</v>
      </c>
      <c r="M25" s="1">
        <v>1</v>
      </c>
      <c r="N25" s="1">
        <v>149784930</v>
      </c>
      <c r="O25" s="1">
        <v>149784930</v>
      </c>
      <c r="P25" s="1" t="s">
        <v>38</v>
      </c>
      <c r="Q25" s="1" t="s">
        <v>29</v>
      </c>
      <c r="T25" s="1">
        <v>8</v>
      </c>
      <c r="U25" s="1">
        <v>52</v>
      </c>
      <c r="W25" s="1">
        <v>135</v>
      </c>
      <c r="X25" s="1">
        <v>167</v>
      </c>
    </row>
    <row r="26" spans="1:24" x14ac:dyDescent="0.2">
      <c r="A26" s="1" t="s">
        <v>61</v>
      </c>
      <c r="B26" s="1" t="s">
        <v>1523</v>
      </c>
      <c r="C26" s="1" t="s">
        <v>59</v>
      </c>
      <c r="D26" s="1" t="s">
        <v>483</v>
      </c>
      <c r="E26" s="1" t="s">
        <v>26</v>
      </c>
      <c r="F26" s="1" t="s">
        <v>1721</v>
      </c>
      <c r="G26" s="1" t="s">
        <v>35</v>
      </c>
      <c r="I26" s="1">
        <v>1</v>
      </c>
      <c r="J26" s="1" t="s">
        <v>36</v>
      </c>
      <c r="K26" s="1" t="s">
        <v>27</v>
      </c>
      <c r="L26" s="1" t="s">
        <v>64</v>
      </c>
      <c r="M26" s="1">
        <v>1</v>
      </c>
      <c r="N26" s="1">
        <v>149784921</v>
      </c>
      <c r="O26" s="1">
        <v>149784921</v>
      </c>
      <c r="P26" s="1" t="s">
        <v>38</v>
      </c>
      <c r="Q26" s="1" t="s">
        <v>28</v>
      </c>
      <c r="T26" s="1">
        <v>14</v>
      </c>
      <c r="U26" s="1">
        <v>59</v>
      </c>
      <c r="W26" s="1">
        <v>96</v>
      </c>
      <c r="X26" s="1">
        <v>190</v>
      </c>
    </row>
    <row r="27" spans="1:24" x14ac:dyDescent="0.2">
      <c r="A27" s="1" t="s">
        <v>237</v>
      </c>
      <c r="B27" s="1" t="s">
        <v>902</v>
      </c>
      <c r="C27" s="1" t="s">
        <v>113</v>
      </c>
      <c r="D27" s="1" t="s">
        <v>483</v>
      </c>
      <c r="E27" s="1" t="s">
        <v>26</v>
      </c>
      <c r="F27" s="1" t="s">
        <v>1721</v>
      </c>
      <c r="G27" s="1" t="s">
        <v>35</v>
      </c>
      <c r="I27" s="1">
        <v>1</v>
      </c>
      <c r="J27" s="1" t="s">
        <v>36</v>
      </c>
      <c r="K27" s="1" t="s">
        <v>27</v>
      </c>
      <c r="L27" s="1" t="s">
        <v>64</v>
      </c>
      <c r="M27" s="1">
        <v>1</v>
      </c>
      <c r="N27" s="1">
        <v>149784921</v>
      </c>
      <c r="O27" s="1">
        <v>149784921</v>
      </c>
      <c r="P27" s="1" t="s">
        <v>38</v>
      </c>
      <c r="Q27" s="1" t="s">
        <v>28</v>
      </c>
      <c r="T27" s="1">
        <v>11</v>
      </c>
      <c r="U27" s="1">
        <v>51</v>
      </c>
      <c r="X27" s="1">
        <v>152</v>
      </c>
    </row>
    <row r="28" spans="1:24" x14ac:dyDescent="0.2">
      <c r="A28" s="1" t="s">
        <v>173</v>
      </c>
      <c r="B28" s="1" t="s">
        <v>1722</v>
      </c>
      <c r="C28" s="1" t="s">
        <v>54</v>
      </c>
      <c r="D28" s="1" t="s">
        <v>483</v>
      </c>
      <c r="E28" s="1" t="s">
        <v>26</v>
      </c>
      <c r="F28" s="1" t="s">
        <v>1721</v>
      </c>
      <c r="G28" s="1" t="s">
        <v>35</v>
      </c>
      <c r="I28" s="1">
        <v>1</v>
      </c>
      <c r="J28" s="1" t="s">
        <v>36</v>
      </c>
      <c r="K28" s="1" t="s">
        <v>27</v>
      </c>
      <c r="L28" s="1" t="s">
        <v>64</v>
      </c>
      <c r="M28" s="1">
        <v>1</v>
      </c>
      <c r="N28" s="1">
        <v>149784921</v>
      </c>
      <c r="O28" s="1">
        <v>149784921</v>
      </c>
      <c r="P28" s="1" t="s">
        <v>38</v>
      </c>
      <c r="Q28" s="1" t="s">
        <v>28</v>
      </c>
      <c r="T28" s="1">
        <v>6</v>
      </c>
      <c r="U28" s="1">
        <v>32</v>
      </c>
      <c r="X28" s="1">
        <v>314</v>
      </c>
    </row>
    <row r="29" spans="1:24" x14ac:dyDescent="0.2">
      <c r="A29" s="1" t="s">
        <v>61</v>
      </c>
      <c r="B29" s="1" t="s">
        <v>1138</v>
      </c>
      <c r="C29" s="1" t="s">
        <v>54</v>
      </c>
      <c r="D29" s="1" t="s">
        <v>1201</v>
      </c>
      <c r="E29" s="1" t="s">
        <v>471</v>
      </c>
      <c r="F29" s="1" t="s">
        <v>470</v>
      </c>
      <c r="G29" s="1" t="s">
        <v>35</v>
      </c>
      <c r="I29" s="1">
        <v>1</v>
      </c>
      <c r="J29" s="1" t="s">
        <v>36</v>
      </c>
      <c r="K29" s="1" t="s">
        <v>27</v>
      </c>
      <c r="L29" s="1" t="s">
        <v>64</v>
      </c>
      <c r="M29" s="1">
        <v>1</v>
      </c>
      <c r="N29" s="1">
        <v>149784918</v>
      </c>
      <c r="O29" s="1">
        <v>149784918</v>
      </c>
      <c r="P29" s="1" t="s">
        <v>38</v>
      </c>
      <c r="Q29" s="1" t="s">
        <v>29</v>
      </c>
      <c r="T29" s="1">
        <v>13</v>
      </c>
      <c r="U29" s="1">
        <v>64</v>
      </c>
      <c r="W29" s="1">
        <v>151</v>
      </c>
      <c r="X29" s="1">
        <v>1092</v>
      </c>
    </row>
    <row r="30" spans="1:24" x14ac:dyDescent="0.2">
      <c r="A30" s="1" t="s">
        <v>149</v>
      </c>
      <c r="B30" s="1" t="s">
        <v>1723</v>
      </c>
      <c r="C30" s="1" t="s">
        <v>151</v>
      </c>
      <c r="D30" s="1" t="s">
        <v>1724</v>
      </c>
      <c r="E30" s="1" t="s">
        <v>26</v>
      </c>
      <c r="F30" s="1" t="s">
        <v>1725</v>
      </c>
      <c r="G30" s="1" t="s">
        <v>35</v>
      </c>
      <c r="J30" s="1" t="s">
        <v>36</v>
      </c>
      <c r="K30" s="1" t="s">
        <v>153</v>
      </c>
      <c r="L30" s="1" t="s">
        <v>64</v>
      </c>
      <c r="M30" s="1">
        <v>1</v>
      </c>
      <c r="N30" s="1">
        <v>149784905</v>
      </c>
      <c r="O30" s="1">
        <v>149784905</v>
      </c>
      <c r="P30" s="1" t="s">
        <v>38</v>
      </c>
      <c r="Q30" s="1" t="s">
        <v>28</v>
      </c>
      <c r="U30" s="1">
        <v>59</v>
      </c>
      <c r="X30" s="1">
        <v>299</v>
      </c>
    </row>
    <row r="31" spans="1:24" x14ac:dyDescent="0.2">
      <c r="A31" s="1" t="s">
        <v>24</v>
      </c>
      <c r="B31" s="1" t="s">
        <v>1189</v>
      </c>
      <c r="C31" s="1" t="s">
        <v>84</v>
      </c>
      <c r="D31" s="1" t="s">
        <v>751</v>
      </c>
      <c r="E31" s="1" t="s">
        <v>26</v>
      </c>
      <c r="F31" s="1" t="s">
        <v>1726</v>
      </c>
      <c r="G31" s="1" t="s">
        <v>35</v>
      </c>
      <c r="J31" s="1" t="s">
        <v>27</v>
      </c>
      <c r="K31" s="1" t="s">
        <v>27</v>
      </c>
      <c r="L31" s="1" t="s">
        <v>27</v>
      </c>
      <c r="M31" s="1">
        <v>1</v>
      </c>
      <c r="N31" s="1">
        <v>149784893</v>
      </c>
      <c r="O31" s="1">
        <v>149784893</v>
      </c>
      <c r="P31" s="1" t="s">
        <v>29</v>
      </c>
      <c r="Q31" s="1" t="s">
        <v>51</v>
      </c>
      <c r="U31" s="1">
        <v>607</v>
      </c>
      <c r="X31" s="1">
        <v>35</v>
      </c>
    </row>
    <row r="32" spans="1:24" x14ac:dyDescent="0.2">
      <c r="A32" s="1" t="s">
        <v>233</v>
      </c>
      <c r="B32" s="1" t="s">
        <v>1727</v>
      </c>
      <c r="C32" s="1" t="s">
        <v>235</v>
      </c>
      <c r="D32" s="1" t="s">
        <v>1728</v>
      </c>
      <c r="E32" s="1" t="s">
        <v>471</v>
      </c>
      <c r="F32" s="1" t="s">
        <v>1729</v>
      </c>
      <c r="G32" s="1" t="s">
        <v>35</v>
      </c>
      <c r="I32" s="1">
        <v>1</v>
      </c>
      <c r="J32" s="1" t="s">
        <v>36</v>
      </c>
      <c r="K32" s="1" t="s">
        <v>43</v>
      </c>
      <c r="L32" s="1" t="s">
        <v>236</v>
      </c>
      <c r="M32" s="1">
        <v>1</v>
      </c>
      <c r="N32" s="1">
        <v>149784882</v>
      </c>
      <c r="O32" s="1">
        <v>149784882</v>
      </c>
      <c r="P32" s="1" t="s">
        <v>28</v>
      </c>
      <c r="Q32" s="1" t="s">
        <v>38</v>
      </c>
      <c r="T32" s="1">
        <v>62</v>
      </c>
      <c r="U32" s="1">
        <v>147</v>
      </c>
      <c r="V32" s="1">
        <v>1</v>
      </c>
      <c r="W32" s="1">
        <v>276</v>
      </c>
      <c r="X32" s="1">
        <v>27</v>
      </c>
    </row>
    <row r="33" spans="1:26" x14ac:dyDescent="0.2">
      <c r="A33" s="1" t="s">
        <v>39</v>
      </c>
      <c r="B33" s="1" t="s">
        <v>1730</v>
      </c>
      <c r="C33" s="1" t="s">
        <v>41</v>
      </c>
      <c r="D33" s="1" t="s">
        <v>1731</v>
      </c>
      <c r="E33" s="1" t="s">
        <v>471</v>
      </c>
      <c r="F33" s="1" t="s">
        <v>1732</v>
      </c>
      <c r="G33" s="1" t="s">
        <v>35</v>
      </c>
      <c r="I33" s="1">
        <v>1</v>
      </c>
      <c r="J33" s="1" t="s">
        <v>36</v>
      </c>
      <c r="K33" s="1" t="s">
        <v>43</v>
      </c>
      <c r="L33" s="1" t="s">
        <v>44</v>
      </c>
      <c r="M33" s="1">
        <v>1</v>
      </c>
      <c r="N33" s="1">
        <v>149784868</v>
      </c>
      <c r="O33" s="1">
        <v>149784868</v>
      </c>
      <c r="P33" s="1" t="s">
        <v>38</v>
      </c>
      <c r="Q33" s="1" t="s">
        <v>51</v>
      </c>
      <c r="T33" s="1">
        <v>9</v>
      </c>
      <c r="U33" s="1">
        <v>29</v>
      </c>
      <c r="X33" s="1">
        <v>63</v>
      </c>
    </row>
    <row r="34" spans="1:26" x14ac:dyDescent="0.2">
      <c r="A34" s="1" t="s">
        <v>237</v>
      </c>
      <c r="B34" s="1" t="s">
        <v>1734</v>
      </c>
      <c r="C34" s="1" t="s">
        <v>113</v>
      </c>
      <c r="D34" s="1" t="s">
        <v>1735</v>
      </c>
      <c r="E34" s="1" t="s">
        <v>471</v>
      </c>
      <c r="F34" s="1" t="s">
        <v>1736</v>
      </c>
      <c r="G34" s="1" t="s">
        <v>35</v>
      </c>
      <c r="J34" s="1" t="s">
        <v>36</v>
      </c>
      <c r="K34" s="1" t="s">
        <v>27</v>
      </c>
      <c r="L34" s="1" t="s">
        <v>64</v>
      </c>
      <c r="M34" s="1">
        <v>1</v>
      </c>
      <c r="N34" s="1">
        <v>149784864</v>
      </c>
      <c r="O34" s="1">
        <v>149784864</v>
      </c>
      <c r="P34" s="1" t="s">
        <v>28</v>
      </c>
      <c r="Q34" s="1" t="s">
        <v>38</v>
      </c>
      <c r="T34" s="1">
        <v>8</v>
      </c>
      <c r="U34" s="1">
        <v>59</v>
      </c>
      <c r="X34" s="1">
        <v>38</v>
      </c>
    </row>
    <row r="35" spans="1:26" x14ac:dyDescent="0.2">
      <c r="A35" s="1" t="s">
        <v>24</v>
      </c>
      <c r="B35" s="1" t="s">
        <v>1737</v>
      </c>
      <c r="C35" s="1" t="s">
        <v>151</v>
      </c>
      <c r="D35" s="1" t="s">
        <v>759</v>
      </c>
      <c r="E35" s="1" t="s">
        <v>26</v>
      </c>
      <c r="F35" s="1" t="s">
        <v>1738</v>
      </c>
      <c r="G35" s="1" t="s">
        <v>35</v>
      </c>
      <c r="J35" s="1" t="s">
        <v>27</v>
      </c>
      <c r="K35" s="1" t="s">
        <v>27</v>
      </c>
      <c r="L35" s="1" t="s">
        <v>27</v>
      </c>
      <c r="M35" s="1">
        <v>1</v>
      </c>
      <c r="N35" s="1">
        <v>149784859</v>
      </c>
      <c r="O35" s="1">
        <v>149784859</v>
      </c>
      <c r="P35" s="1" t="s">
        <v>38</v>
      </c>
      <c r="Q35" s="1" t="s">
        <v>29</v>
      </c>
      <c r="U35" s="1">
        <v>634</v>
      </c>
      <c r="X35" s="1">
        <v>53</v>
      </c>
    </row>
    <row r="36" spans="1:26" x14ac:dyDescent="0.2">
      <c r="A36" s="1" t="s">
        <v>24</v>
      </c>
      <c r="B36" s="1" t="s">
        <v>1739</v>
      </c>
      <c r="C36" s="1" t="s">
        <v>413</v>
      </c>
      <c r="D36" s="1" t="s">
        <v>1740</v>
      </c>
      <c r="E36" s="1" t="s">
        <v>26</v>
      </c>
      <c r="F36" s="1" t="s">
        <v>1741</v>
      </c>
      <c r="G36" s="1" t="s">
        <v>35</v>
      </c>
      <c r="J36" s="1" t="s">
        <v>27</v>
      </c>
      <c r="K36" s="1" t="s">
        <v>27</v>
      </c>
      <c r="L36" s="1" t="s">
        <v>27</v>
      </c>
      <c r="M36" s="1">
        <v>1</v>
      </c>
      <c r="N36" s="1">
        <v>149784860</v>
      </c>
      <c r="O36" s="1">
        <v>149784860</v>
      </c>
      <c r="P36" s="1" t="s">
        <v>28</v>
      </c>
      <c r="Q36" s="1" t="s">
        <v>38</v>
      </c>
      <c r="U36" s="1">
        <v>582</v>
      </c>
      <c r="X36" s="1">
        <v>10</v>
      </c>
    </row>
    <row r="37" spans="1:26" x14ac:dyDescent="0.2">
      <c r="A37" s="1" t="s">
        <v>480</v>
      </c>
      <c r="B37" s="1" t="s">
        <v>1742</v>
      </c>
      <c r="C37" s="1" t="s">
        <v>92</v>
      </c>
      <c r="D37" s="1" t="s">
        <v>185</v>
      </c>
      <c r="E37" s="1" t="s">
        <v>471</v>
      </c>
      <c r="F37" s="1" t="s">
        <v>352</v>
      </c>
      <c r="G37" s="1" t="s">
        <v>35</v>
      </c>
      <c r="I37" s="1">
        <v>1</v>
      </c>
      <c r="J37" s="1" t="s">
        <v>36</v>
      </c>
      <c r="K37" s="1" t="s">
        <v>89</v>
      </c>
      <c r="L37" s="1" t="s">
        <v>64</v>
      </c>
      <c r="M37" s="1">
        <v>1</v>
      </c>
      <c r="N37" s="1">
        <v>149784856</v>
      </c>
      <c r="O37" s="1">
        <v>149784856</v>
      </c>
      <c r="P37" s="1" t="s">
        <v>38</v>
      </c>
      <c r="Q37" s="1" t="s">
        <v>51</v>
      </c>
      <c r="X37" s="1">
        <v>902</v>
      </c>
    </row>
    <row r="38" spans="1:26" x14ac:dyDescent="0.2">
      <c r="A38" s="1" t="s">
        <v>39</v>
      </c>
      <c r="B38" s="1" t="s">
        <v>1743</v>
      </c>
      <c r="C38" s="1" t="s">
        <v>41</v>
      </c>
      <c r="D38" s="1" t="s">
        <v>1593</v>
      </c>
      <c r="E38" s="1" t="s">
        <v>471</v>
      </c>
      <c r="F38" s="1" t="s">
        <v>1744</v>
      </c>
      <c r="G38" s="1" t="s">
        <v>35</v>
      </c>
      <c r="I38" s="1">
        <v>1</v>
      </c>
      <c r="J38" s="1" t="s">
        <v>36</v>
      </c>
      <c r="K38" s="1" t="s">
        <v>43</v>
      </c>
      <c r="L38" s="1" t="s">
        <v>44</v>
      </c>
      <c r="M38" s="1">
        <v>1</v>
      </c>
      <c r="N38" s="1">
        <v>149784849</v>
      </c>
      <c r="O38" s="1">
        <v>149784849</v>
      </c>
      <c r="P38" s="1" t="s">
        <v>29</v>
      </c>
      <c r="Q38" s="1" t="s">
        <v>51</v>
      </c>
      <c r="T38" s="1">
        <v>15</v>
      </c>
      <c r="U38" s="1">
        <v>50</v>
      </c>
      <c r="X38" s="1">
        <v>4274</v>
      </c>
    </row>
    <row r="39" spans="1:26" x14ac:dyDescent="0.2">
      <c r="A39" s="1" t="s">
        <v>579</v>
      </c>
      <c r="B39" s="1" t="s">
        <v>1745</v>
      </c>
      <c r="C39" s="1" t="s">
        <v>84</v>
      </c>
      <c r="D39" s="1" t="s">
        <v>189</v>
      </c>
      <c r="E39" s="1" t="s">
        <v>26</v>
      </c>
      <c r="F39" s="1" t="s">
        <v>1746</v>
      </c>
      <c r="G39" s="1" t="s">
        <v>35</v>
      </c>
      <c r="J39" s="1" t="s">
        <v>36</v>
      </c>
      <c r="K39" s="1" t="s">
        <v>43</v>
      </c>
      <c r="L39" s="1" t="s">
        <v>236</v>
      </c>
      <c r="M39" s="1">
        <v>1</v>
      </c>
      <c r="N39" s="1">
        <v>149784843</v>
      </c>
      <c r="O39" s="1">
        <v>149784843</v>
      </c>
      <c r="P39" s="1" t="s">
        <v>29</v>
      </c>
      <c r="Q39" s="1" t="s">
        <v>51</v>
      </c>
      <c r="T39" s="1">
        <v>15</v>
      </c>
      <c r="U39" s="1">
        <v>223</v>
      </c>
      <c r="W39" s="1">
        <v>239</v>
      </c>
      <c r="X39" s="1">
        <v>634</v>
      </c>
    </row>
    <row r="40" spans="1:26" x14ac:dyDescent="0.2">
      <c r="A40" s="1" t="s">
        <v>24</v>
      </c>
      <c r="B40" s="1" t="s">
        <v>1747</v>
      </c>
      <c r="C40" s="1" t="s">
        <v>178</v>
      </c>
      <c r="D40" s="1" t="s">
        <v>191</v>
      </c>
      <c r="E40" s="1" t="s">
        <v>26</v>
      </c>
      <c r="F40" s="1" t="s">
        <v>1748</v>
      </c>
      <c r="G40" s="1" t="s">
        <v>35</v>
      </c>
      <c r="J40" s="1" t="s">
        <v>27</v>
      </c>
      <c r="K40" s="1" t="s">
        <v>27</v>
      </c>
      <c r="L40" s="1" t="s">
        <v>27</v>
      </c>
      <c r="M40" s="1">
        <v>1</v>
      </c>
      <c r="N40" s="1">
        <v>149784837</v>
      </c>
      <c r="O40" s="1">
        <v>149784837</v>
      </c>
      <c r="P40" s="1" t="s">
        <v>38</v>
      </c>
      <c r="Q40" s="1" t="s">
        <v>28</v>
      </c>
      <c r="U40" s="1">
        <v>1007</v>
      </c>
      <c r="X40" s="1">
        <v>5</v>
      </c>
    </row>
    <row r="41" spans="1:26" x14ac:dyDescent="0.2">
      <c r="A41" s="1" t="s">
        <v>180</v>
      </c>
      <c r="B41" s="1" t="s">
        <v>1749</v>
      </c>
      <c r="C41" s="1" t="s">
        <v>178</v>
      </c>
      <c r="D41" s="1" t="s">
        <v>1750</v>
      </c>
      <c r="E41" s="1" t="s">
        <v>471</v>
      </c>
      <c r="F41" s="1" t="s">
        <v>1751</v>
      </c>
      <c r="G41" s="1" t="s">
        <v>35</v>
      </c>
      <c r="I41" s="1">
        <v>1</v>
      </c>
      <c r="J41" s="1" t="s">
        <v>36</v>
      </c>
      <c r="K41" s="1" t="s">
        <v>43</v>
      </c>
      <c r="L41" s="1" t="s">
        <v>44</v>
      </c>
      <c r="M41" s="1">
        <v>1</v>
      </c>
      <c r="N41" s="1">
        <v>149784833</v>
      </c>
      <c r="O41" s="1">
        <v>149784833</v>
      </c>
      <c r="P41" s="1" t="s">
        <v>38</v>
      </c>
      <c r="Q41" s="1" t="s">
        <v>28</v>
      </c>
      <c r="X41" s="1">
        <v>1406</v>
      </c>
    </row>
    <row r="42" spans="1:26" x14ac:dyDescent="0.2">
      <c r="A42" s="1" t="s">
        <v>24</v>
      </c>
      <c r="B42" s="1" t="s">
        <v>1752</v>
      </c>
      <c r="C42" s="1" t="s">
        <v>113</v>
      </c>
      <c r="D42" s="1" t="s">
        <v>1076</v>
      </c>
      <c r="E42" s="1" t="s">
        <v>26</v>
      </c>
      <c r="F42" s="1" t="s">
        <v>1753</v>
      </c>
      <c r="G42" s="1" t="s">
        <v>35</v>
      </c>
      <c r="J42" s="1" t="s">
        <v>27</v>
      </c>
      <c r="K42" s="1" t="s">
        <v>27</v>
      </c>
      <c r="L42" s="1" t="s">
        <v>27</v>
      </c>
      <c r="M42" s="1">
        <v>1</v>
      </c>
      <c r="N42" s="1">
        <v>149784830</v>
      </c>
      <c r="O42" s="1">
        <v>149784830</v>
      </c>
      <c r="P42" s="1" t="s">
        <v>29</v>
      </c>
      <c r="Q42" s="1" t="s">
        <v>51</v>
      </c>
      <c r="U42" s="1">
        <v>1001</v>
      </c>
      <c r="X42" s="1">
        <v>42</v>
      </c>
    </row>
    <row r="43" spans="1:26" x14ac:dyDescent="0.2">
      <c r="A43" s="1" t="s">
        <v>24</v>
      </c>
      <c r="B43" s="1" t="s">
        <v>730</v>
      </c>
      <c r="C43" s="1" t="s">
        <v>151</v>
      </c>
      <c r="D43" s="1" t="s">
        <v>1076</v>
      </c>
      <c r="E43" s="1" t="s">
        <v>26</v>
      </c>
      <c r="F43" s="1" t="s">
        <v>1753</v>
      </c>
      <c r="G43" s="1" t="s">
        <v>35</v>
      </c>
      <c r="J43" s="1" t="s">
        <v>27</v>
      </c>
      <c r="K43" s="1" t="s">
        <v>27</v>
      </c>
      <c r="L43" s="1" t="s">
        <v>27</v>
      </c>
      <c r="M43" s="1">
        <v>1</v>
      </c>
      <c r="N43" s="1">
        <v>149784830</v>
      </c>
      <c r="O43" s="1">
        <v>149784830</v>
      </c>
      <c r="P43" s="1" t="s">
        <v>29</v>
      </c>
      <c r="Q43" s="1" t="s">
        <v>51</v>
      </c>
      <c r="U43" s="1">
        <v>741</v>
      </c>
      <c r="X43" s="1">
        <v>40</v>
      </c>
    </row>
    <row r="44" spans="1:26" x14ac:dyDescent="0.2">
      <c r="A44" s="1" t="s">
        <v>2460</v>
      </c>
      <c r="B44" s="1" t="s">
        <v>2509</v>
      </c>
      <c r="C44" s="1" t="s">
        <v>156</v>
      </c>
      <c r="D44" s="1" t="s">
        <v>2010</v>
      </c>
      <c r="E44" s="1" t="s">
        <v>26</v>
      </c>
      <c r="F44" s="1" t="s">
        <v>2510</v>
      </c>
      <c r="G44" s="1" t="s">
        <v>35</v>
      </c>
      <c r="H44" s="1" t="s">
        <v>2440</v>
      </c>
      <c r="J44" s="1" t="s">
        <v>94</v>
      </c>
      <c r="K44" s="1" t="s">
        <v>94</v>
      </c>
      <c r="L44" s="1" t="s">
        <v>94</v>
      </c>
      <c r="M44" s="1">
        <v>1</v>
      </c>
      <c r="N44" s="1">
        <v>149785134</v>
      </c>
      <c r="O44" s="1">
        <v>149785134</v>
      </c>
      <c r="P44" s="1" t="s">
        <v>38</v>
      </c>
      <c r="Q44" s="1" t="s">
        <v>28</v>
      </c>
      <c r="R44" s="1">
        <v>0.28000000000000003</v>
      </c>
      <c r="T44" s="1">
        <v>22</v>
      </c>
      <c r="U44" s="1">
        <v>56</v>
      </c>
      <c r="W44" s="1">
        <v>76</v>
      </c>
      <c r="X44" s="1">
        <v>552</v>
      </c>
      <c r="Y44" s="2">
        <v>43466</v>
      </c>
      <c r="Z44" s="1" t="s">
        <v>2511</v>
      </c>
    </row>
    <row r="45" spans="1:26" x14ac:dyDescent="0.2">
      <c r="A45" s="1" t="s">
        <v>2460</v>
      </c>
      <c r="B45" s="1" t="s">
        <v>2512</v>
      </c>
      <c r="C45" s="1" t="s">
        <v>156</v>
      </c>
      <c r="D45" s="1" t="s">
        <v>2513</v>
      </c>
      <c r="E45" s="1" t="s">
        <v>26</v>
      </c>
      <c r="F45" s="1" t="s">
        <v>2514</v>
      </c>
      <c r="G45" s="1" t="s">
        <v>35</v>
      </c>
      <c r="H45" s="1" t="s">
        <v>2437</v>
      </c>
      <c r="J45" s="1" t="s">
        <v>94</v>
      </c>
      <c r="K45" s="1" t="s">
        <v>94</v>
      </c>
      <c r="L45" s="1" t="s">
        <v>94</v>
      </c>
      <c r="M45" s="1">
        <v>1</v>
      </c>
      <c r="N45" s="1">
        <v>149785058</v>
      </c>
      <c r="O45" s="1">
        <v>149785058</v>
      </c>
      <c r="P45" s="1" t="s">
        <v>28</v>
      </c>
      <c r="Q45" s="1" t="s">
        <v>29</v>
      </c>
      <c r="R45" s="1">
        <v>0.09</v>
      </c>
      <c r="T45" s="1">
        <v>14</v>
      </c>
      <c r="U45" s="1">
        <v>135</v>
      </c>
      <c r="W45" s="1">
        <v>128</v>
      </c>
      <c r="X45" s="1">
        <v>864</v>
      </c>
      <c r="Y45" s="2">
        <v>43466</v>
      </c>
      <c r="Z45" s="1" t="s">
        <v>2515</v>
      </c>
    </row>
    <row r="46" spans="1:26" x14ac:dyDescent="0.2">
      <c r="A46" s="1" t="s">
        <v>2516</v>
      </c>
      <c r="B46" s="1" t="s">
        <v>2517</v>
      </c>
      <c r="C46" s="1" t="s">
        <v>59</v>
      </c>
      <c r="D46" s="1" t="s">
        <v>439</v>
      </c>
      <c r="E46" s="1" t="s">
        <v>26</v>
      </c>
      <c r="F46" s="1" t="s">
        <v>2518</v>
      </c>
      <c r="G46" s="1" t="s">
        <v>35</v>
      </c>
      <c r="H46" s="1" t="s">
        <v>2450</v>
      </c>
      <c r="J46" s="1" t="s">
        <v>94</v>
      </c>
      <c r="K46" s="1" t="s">
        <v>94</v>
      </c>
      <c r="L46" s="1" t="s">
        <v>94</v>
      </c>
      <c r="M46" s="1">
        <v>1</v>
      </c>
      <c r="N46" s="1">
        <v>149784964</v>
      </c>
      <c r="O46" s="1">
        <v>149784964</v>
      </c>
      <c r="P46" s="1" t="s">
        <v>38</v>
      </c>
      <c r="Q46" s="1" t="s">
        <v>51</v>
      </c>
      <c r="R46" s="1">
        <v>0.53</v>
      </c>
      <c r="T46" s="1">
        <v>35</v>
      </c>
      <c r="U46" s="1">
        <v>31</v>
      </c>
      <c r="W46" s="1">
        <v>61</v>
      </c>
      <c r="X46" s="1">
        <v>330</v>
      </c>
      <c r="Y46" s="2">
        <v>43466</v>
      </c>
      <c r="Z46" s="1" t="s">
        <v>2519</v>
      </c>
    </row>
    <row r="47" spans="1:26" x14ac:dyDescent="0.2">
      <c r="A47" s="1" t="s">
        <v>2481</v>
      </c>
      <c r="B47" s="1" t="s">
        <v>2520</v>
      </c>
      <c r="C47" s="1" t="s">
        <v>127</v>
      </c>
      <c r="D47" s="1" t="s">
        <v>175</v>
      </c>
      <c r="E47" s="1" t="s">
        <v>26</v>
      </c>
      <c r="F47" s="1" t="s">
        <v>2521</v>
      </c>
      <c r="G47" s="1" t="s">
        <v>35</v>
      </c>
      <c r="J47" s="1" t="s">
        <v>27</v>
      </c>
      <c r="K47" s="1" t="s">
        <v>27</v>
      </c>
      <c r="L47" s="1" t="s">
        <v>64</v>
      </c>
      <c r="M47" s="1">
        <v>1</v>
      </c>
      <c r="N47" s="1">
        <v>149784898</v>
      </c>
      <c r="O47" s="1">
        <v>149784898</v>
      </c>
      <c r="P47" s="1" t="s">
        <v>29</v>
      </c>
      <c r="Q47" s="1" t="s">
        <v>38</v>
      </c>
      <c r="R47" s="1">
        <v>0.5</v>
      </c>
      <c r="T47" s="1">
        <v>31</v>
      </c>
      <c r="U47" s="1">
        <v>31</v>
      </c>
      <c r="X47" s="1">
        <v>90</v>
      </c>
      <c r="Y47" s="2">
        <v>43466</v>
      </c>
      <c r="Z47" s="1" t="s">
        <v>2522</v>
      </c>
    </row>
    <row r="48" spans="1:26" x14ac:dyDescent="0.2">
      <c r="A48" s="1" t="s">
        <v>2523</v>
      </c>
      <c r="B48" s="1" t="s">
        <v>1730</v>
      </c>
      <c r="C48" s="1" t="s">
        <v>41</v>
      </c>
      <c r="D48" s="1" t="s">
        <v>1733</v>
      </c>
      <c r="E48" s="1" t="s">
        <v>2524</v>
      </c>
      <c r="F48" s="1" t="s">
        <v>470</v>
      </c>
      <c r="G48" s="1" t="s">
        <v>35</v>
      </c>
      <c r="H48" s="1" t="s">
        <v>2440</v>
      </c>
      <c r="I48" s="1">
        <v>1</v>
      </c>
      <c r="J48" s="1" t="s">
        <v>94</v>
      </c>
      <c r="K48" s="1" t="s">
        <v>94</v>
      </c>
      <c r="L48" s="1" t="s">
        <v>94</v>
      </c>
      <c r="M48" s="1">
        <v>1</v>
      </c>
      <c r="N48" s="1">
        <v>149784867</v>
      </c>
      <c r="O48" s="1">
        <v>149784867</v>
      </c>
      <c r="P48" s="1" t="s">
        <v>38</v>
      </c>
      <c r="Q48" s="1" t="s">
        <v>51</v>
      </c>
      <c r="R48" s="1">
        <v>0.24</v>
      </c>
      <c r="T48" s="1">
        <v>8</v>
      </c>
      <c r="U48" s="1">
        <v>26</v>
      </c>
      <c r="W48" s="1">
        <v>55</v>
      </c>
      <c r="X48" s="1">
        <v>80</v>
      </c>
      <c r="Y48" s="2">
        <v>43466</v>
      </c>
      <c r="Z48" s="1" t="s">
        <v>2525</v>
      </c>
    </row>
    <row r="49" spans="1:26" x14ac:dyDescent="0.2">
      <c r="A49" s="1" t="s">
        <v>2481</v>
      </c>
      <c r="B49" s="1" t="s">
        <v>2526</v>
      </c>
      <c r="C49" s="1" t="s">
        <v>127</v>
      </c>
      <c r="D49" s="1" t="s">
        <v>1218</v>
      </c>
      <c r="E49" s="1" t="s">
        <v>2524</v>
      </c>
      <c r="F49" s="1" t="s">
        <v>2527</v>
      </c>
      <c r="G49" s="1" t="s">
        <v>35</v>
      </c>
      <c r="I49" s="1">
        <v>1</v>
      </c>
      <c r="J49" s="1" t="s">
        <v>27</v>
      </c>
      <c r="K49" s="1" t="s">
        <v>27</v>
      </c>
      <c r="L49" s="1" t="s">
        <v>64</v>
      </c>
      <c r="M49" s="1">
        <v>1</v>
      </c>
      <c r="N49" s="1">
        <v>149784848</v>
      </c>
      <c r="O49" s="1">
        <v>149784848</v>
      </c>
      <c r="P49" s="1" t="s">
        <v>38</v>
      </c>
      <c r="Q49" s="1" t="s">
        <v>28</v>
      </c>
      <c r="R49" s="1">
        <v>0.28000000000000003</v>
      </c>
      <c r="T49" s="1">
        <v>36</v>
      </c>
      <c r="U49" s="1">
        <v>91</v>
      </c>
      <c r="X49" s="1">
        <v>103</v>
      </c>
      <c r="Y49" s="2">
        <v>43466</v>
      </c>
      <c r="Z49" s="1" t="s">
        <v>2528</v>
      </c>
    </row>
    <row r="50" spans="1:26" x14ac:dyDescent="0.2">
      <c r="A50" s="1" t="s">
        <v>2529</v>
      </c>
      <c r="B50" s="1" t="s">
        <v>2530</v>
      </c>
      <c r="C50" s="1" t="s">
        <v>71</v>
      </c>
      <c r="D50" s="1" t="s">
        <v>2531</v>
      </c>
      <c r="E50" s="1" t="s">
        <v>26</v>
      </c>
      <c r="F50" s="1" t="s">
        <v>2532</v>
      </c>
      <c r="G50" s="1" t="s">
        <v>35</v>
      </c>
      <c r="J50" s="1" t="s">
        <v>27</v>
      </c>
      <c r="K50" s="1" t="s">
        <v>27</v>
      </c>
      <c r="L50" s="1" t="s">
        <v>27</v>
      </c>
      <c r="M50" s="1">
        <v>1</v>
      </c>
      <c r="N50" s="1">
        <v>149784840</v>
      </c>
      <c r="O50" s="1">
        <v>149784840</v>
      </c>
      <c r="P50" s="1" t="s">
        <v>38</v>
      </c>
      <c r="Q50" s="1" t="s">
        <v>28</v>
      </c>
      <c r="R50" s="1">
        <v>0.48</v>
      </c>
      <c r="T50" s="1">
        <v>44</v>
      </c>
      <c r="U50" s="1">
        <v>48</v>
      </c>
      <c r="X50" s="1">
        <v>1412</v>
      </c>
      <c r="Y50" s="2">
        <v>43466</v>
      </c>
      <c r="Z50" s="1" t="s">
        <v>2533</v>
      </c>
    </row>
  </sheetData>
  <autoFilter ref="A1:X43">
    <sortState ref="A2:X53">
      <sortCondition ref="G1:G53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topLeftCell="B76" workbookViewId="0">
      <selection activeCell="D109" sqref="D109:D110"/>
    </sheetView>
  </sheetViews>
  <sheetFormatPr defaultColWidth="11.44140625" defaultRowHeight="15" x14ac:dyDescent="0.2"/>
  <cols>
    <col min="1" max="16384" width="11.4414062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24</v>
      </c>
      <c r="B2" s="1" t="s">
        <v>1755</v>
      </c>
      <c r="C2" s="1" t="s">
        <v>92</v>
      </c>
      <c r="D2" s="1" t="s">
        <v>1756</v>
      </c>
      <c r="E2" s="1" t="s">
        <v>26</v>
      </c>
      <c r="F2" s="1" t="s">
        <v>1757</v>
      </c>
      <c r="G2" s="1" t="s">
        <v>35</v>
      </c>
      <c r="I2" s="1">
        <v>1</v>
      </c>
      <c r="J2" s="1" t="s">
        <v>27</v>
      </c>
      <c r="K2" s="1" t="s">
        <v>27</v>
      </c>
      <c r="L2" s="1" t="s">
        <v>27</v>
      </c>
      <c r="M2" s="1">
        <v>1</v>
      </c>
      <c r="N2" s="1">
        <v>228613019</v>
      </c>
      <c r="O2" s="1">
        <v>228613019</v>
      </c>
      <c r="P2" s="1" t="s">
        <v>38</v>
      </c>
      <c r="Q2" s="1" t="s">
        <v>28</v>
      </c>
      <c r="U2" s="1">
        <v>1077</v>
      </c>
      <c r="X2" s="1">
        <v>347</v>
      </c>
    </row>
    <row r="3" spans="1:24" x14ac:dyDescent="0.2">
      <c r="A3" s="1" t="s">
        <v>154</v>
      </c>
      <c r="B3" s="1" t="s">
        <v>1758</v>
      </c>
      <c r="C3" s="1" t="s">
        <v>156</v>
      </c>
      <c r="D3" s="1" t="s">
        <v>1756</v>
      </c>
      <c r="E3" s="1" t="s">
        <v>26</v>
      </c>
      <c r="F3" s="1" t="s">
        <v>1757</v>
      </c>
      <c r="G3" s="1" t="s">
        <v>35</v>
      </c>
      <c r="I3" s="1">
        <v>1</v>
      </c>
      <c r="J3" s="1" t="s">
        <v>36</v>
      </c>
      <c r="K3" s="1" t="s">
        <v>43</v>
      </c>
      <c r="L3" s="1" t="s">
        <v>44</v>
      </c>
      <c r="M3" s="1">
        <v>1</v>
      </c>
      <c r="N3" s="1">
        <v>228613019</v>
      </c>
      <c r="O3" s="1">
        <v>228613019</v>
      </c>
      <c r="P3" s="1" t="s">
        <v>38</v>
      </c>
      <c r="Q3" s="1" t="s">
        <v>28</v>
      </c>
      <c r="T3" s="1">
        <v>9</v>
      </c>
      <c r="U3" s="1">
        <v>7</v>
      </c>
      <c r="W3" s="1">
        <v>99</v>
      </c>
      <c r="X3" s="1">
        <v>6966</v>
      </c>
    </row>
    <row r="4" spans="1:24" x14ac:dyDescent="0.2">
      <c r="A4" s="1" t="s">
        <v>176</v>
      </c>
      <c r="B4" s="1" t="s">
        <v>1759</v>
      </c>
      <c r="C4" s="1" t="s">
        <v>178</v>
      </c>
      <c r="D4" s="1" t="s">
        <v>1378</v>
      </c>
      <c r="E4" s="1" t="s">
        <v>26</v>
      </c>
      <c r="F4" s="1" t="s">
        <v>1760</v>
      </c>
      <c r="G4" s="1" t="s">
        <v>35</v>
      </c>
      <c r="I4" s="1">
        <v>1</v>
      </c>
      <c r="J4" s="1" t="s">
        <v>36</v>
      </c>
      <c r="K4" s="1" t="s">
        <v>43</v>
      </c>
      <c r="L4" s="1" t="s">
        <v>44</v>
      </c>
      <c r="M4" s="1">
        <v>1</v>
      </c>
      <c r="N4" s="1">
        <v>228613002</v>
      </c>
      <c r="O4" s="1">
        <v>228613002</v>
      </c>
      <c r="P4" s="1" t="s">
        <v>29</v>
      </c>
      <c r="Q4" s="1" t="s">
        <v>51</v>
      </c>
      <c r="T4" s="1">
        <v>36</v>
      </c>
      <c r="U4" s="1">
        <v>116</v>
      </c>
      <c r="W4" s="1">
        <v>122</v>
      </c>
      <c r="X4" s="1">
        <v>1093</v>
      </c>
    </row>
    <row r="5" spans="1:24" x14ac:dyDescent="0.2">
      <c r="A5" s="1" t="s">
        <v>24</v>
      </c>
      <c r="B5" s="1" t="s">
        <v>1761</v>
      </c>
      <c r="C5" s="1" t="s">
        <v>1762</v>
      </c>
      <c r="D5" s="1" t="s">
        <v>929</v>
      </c>
      <c r="E5" s="1" t="s">
        <v>26</v>
      </c>
      <c r="F5" s="1" t="s">
        <v>1763</v>
      </c>
      <c r="G5" s="1" t="s">
        <v>35</v>
      </c>
      <c r="I5" s="1">
        <v>1</v>
      </c>
      <c r="J5" s="1" t="s">
        <v>27</v>
      </c>
      <c r="K5" s="1" t="s">
        <v>27</v>
      </c>
      <c r="L5" s="1" t="s">
        <v>27</v>
      </c>
      <c r="M5" s="1">
        <v>1</v>
      </c>
      <c r="N5" s="1">
        <v>228613001</v>
      </c>
      <c r="O5" s="1">
        <v>228613001</v>
      </c>
      <c r="P5" s="1" t="s">
        <v>38</v>
      </c>
      <c r="Q5" s="1" t="s">
        <v>28</v>
      </c>
      <c r="U5" s="1">
        <v>822</v>
      </c>
      <c r="X5" s="1">
        <v>4</v>
      </c>
    </row>
    <row r="6" spans="1:24" x14ac:dyDescent="0.2">
      <c r="A6" s="1" t="s">
        <v>61</v>
      </c>
      <c r="B6" s="1" t="s">
        <v>1764</v>
      </c>
      <c r="C6" s="1" t="s">
        <v>54</v>
      </c>
      <c r="D6" s="1" t="s">
        <v>1765</v>
      </c>
      <c r="E6" s="1" t="s">
        <v>26</v>
      </c>
      <c r="F6" s="1" t="s">
        <v>1766</v>
      </c>
      <c r="G6" s="1" t="s">
        <v>35</v>
      </c>
      <c r="J6" s="1" t="s">
        <v>36</v>
      </c>
      <c r="K6" s="1" t="s">
        <v>27</v>
      </c>
      <c r="L6" s="1" t="s">
        <v>64</v>
      </c>
      <c r="M6" s="1">
        <v>1</v>
      </c>
      <c r="N6" s="1">
        <v>228612980</v>
      </c>
      <c r="O6" s="1">
        <v>228612980</v>
      </c>
      <c r="P6" s="1" t="s">
        <v>29</v>
      </c>
      <c r="Q6" s="1" t="s">
        <v>28</v>
      </c>
      <c r="T6" s="1">
        <v>17</v>
      </c>
      <c r="U6" s="1">
        <v>82</v>
      </c>
      <c r="W6" s="1">
        <v>103</v>
      </c>
      <c r="X6" s="1">
        <v>152</v>
      </c>
    </row>
    <row r="7" spans="1:24" x14ac:dyDescent="0.2">
      <c r="A7" s="1" t="s">
        <v>24</v>
      </c>
      <c r="B7" s="1" t="s">
        <v>1767</v>
      </c>
      <c r="C7" s="1" t="s">
        <v>1768</v>
      </c>
      <c r="D7" s="1" t="s">
        <v>1617</v>
      </c>
      <c r="E7" s="1" t="s">
        <v>26</v>
      </c>
      <c r="F7" s="1" t="s">
        <v>1769</v>
      </c>
      <c r="G7" s="1" t="s">
        <v>35</v>
      </c>
      <c r="J7" s="1" t="s">
        <v>27</v>
      </c>
      <c r="K7" s="1" t="s">
        <v>27</v>
      </c>
      <c r="L7" s="1" t="s">
        <v>27</v>
      </c>
      <c r="M7" s="1">
        <v>1</v>
      </c>
      <c r="N7" s="1">
        <v>228612980</v>
      </c>
      <c r="O7" s="1">
        <v>228612980</v>
      </c>
      <c r="P7" s="1" t="s">
        <v>29</v>
      </c>
      <c r="Q7" s="1" t="s">
        <v>51</v>
      </c>
      <c r="U7" s="1">
        <v>351</v>
      </c>
      <c r="X7" s="1">
        <v>9</v>
      </c>
    </row>
    <row r="8" spans="1:24" x14ac:dyDescent="0.2">
      <c r="A8" s="1" t="s">
        <v>1554</v>
      </c>
      <c r="B8" s="1" t="s">
        <v>1770</v>
      </c>
      <c r="C8" s="1" t="s">
        <v>413</v>
      </c>
      <c r="D8" s="1" t="s">
        <v>1771</v>
      </c>
      <c r="E8" s="1" t="s">
        <v>26</v>
      </c>
      <c r="F8" s="1" t="s">
        <v>1772</v>
      </c>
      <c r="G8" s="1" t="s">
        <v>35</v>
      </c>
      <c r="I8" s="1">
        <v>1</v>
      </c>
      <c r="J8" s="1" t="s">
        <v>36</v>
      </c>
      <c r="K8" s="1" t="s">
        <v>27</v>
      </c>
      <c r="L8" s="1" t="s">
        <v>1557</v>
      </c>
      <c r="M8" s="1">
        <v>1</v>
      </c>
      <c r="N8" s="1">
        <v>228612977</v>
      </c>
      <c r="O8" s="1">
        <v>228612977</v>
      </c>
      <c r="P8" s="1" t="s">
        <v>29</v>
      </c>
      <c r="Q8" s="1" t="s">
        <v>28</v>
      </c>
      <c r="X8" s="1">
        <v>1099</v>
      </c>
    </row>
    <row r="9" spans="1:24" x14ac:dyDescent="0.2">
      <c r="A9" s="1" t="s">
        <v>880</v>
      </c>
      <c r="B9" s="1" t="s">
        <v>1773</v>
      </c>
      <c r="C9" s="1" t="s">
        <v>665</v>
      </c>
      <c r="D9" s="1" t="s">
        <v>794</v>
      </c>
      <c r="E9" s="1" t="s">
        <v>26</v>
      </c>
      <c r="F9" s="1" t="s">
        <v>1774</v>
      </c>
      <c r="G9" s="1" t="s">
        <v>35</v>
      </c>
      <c r="J9" s="1" t="s">
        <v>27</v>
      </c>
      <c r="K9" s="1" t="s">
        <v>27</v>
      </c>
      <c r="L9" s="1" t="s">
        <v>64</v>
      </c>
      <c r="M9" s="1">
        <v>1</v>
      </c>
      <c r="N9" s="1">
        <v>228612975</v>
      </c>
      <c r="O9" s="1">
        <v>228612975</v>
      </c>
      <c r="P9" s="1" t="s">
        <v>29</v>
      </c>
      <c r="Q9" s="1" t="s">
        <v>51</v>
      </c>
      <c r="T9" s="1">
        <v>6</v>
      </c>
      <c r="U9" s="1">
        <v>188</v>
      </c>
      <c r="X9" s="1">
        <v>299</v>
      </c>
    </row>
    <row r="10" spans="1:24" x14ac:dyDescent="0.2">
      <c r="A10" s="1" t="s">
        <v>82</v>
      </c>
      <c r="B10" s="1" t="s">
        <v>944</v>
      </c>
      <c r="C10" s="1" t="s">
        <v>84</v>
      </c>
      <c r="D10" s="1" t="s">
        <v>795</v>
      </c>
      <c r="E10" s="1" t="s">
        <v>26</v>
      </c>
      <c r="F10" s="1" t="s">
        <v>1775</v>
      </c>
      <c r="G10" s="1" t="s">
        <v>35</v>
      </c>
      <c r="J10" s="1" t="s">
        <v>27</v>
      </c>
      <c r="K10" s="1" t="s">
        <v>27</v>
      </c>
      <c r="L10" s="1" t="s">
        <v>64</v>
      </c>
      <c r="M10" s="1">
        <v>1</v>
      </c>
      <c r="N10" s="1">
        <v>228612974</v>
      </c>
      <c r="O10" s="1">
        <v>228612974</v>
      </c>
      <c r="P10" s="1" t="s">
        <v>38</v>
      </c>
      <c r="Q10" s="1" t="s">
        <v>28</v>
      </c>
      <c r="X10" s="1">
        <v>3894</v>
      </c>
    </row>
    <row r="11" spans="1:24" x14ac:dyDescent="0.2">
      <c r="A11" s="1" t="s">
        <v>52</v>
      </c>
      <c r="B11" s="1" t="s">
        <v>1776</v>
      </c>
      <c r="C11" s="1" t="s">
        <v>54</v>
      </c>
      <c r="D11" s="1" t="s">
        <v>1777</v>
      </c>
      <c r="E11" s="1" t="s">
        <v>26</v>
      </c>
      <c r="F11" s="1" t="s">
        <v>1778</v>
      </c>
      <c r="G11" s="1" t="s">
        <v>35</v>
      </c>
      <c r="J11" s="1" t="s">
        <v>56</v>
      </c>
      <c r="K11" s="1" t="s">
        <v>27</v>
      </c>
      <c r="L11" s="1" t="s">
        <v>57</v>
      </c>
      <c r="M11" s="1">
        <v>1</v>
      </c>
      <c r="N11" s="1">
        <v>228612975</v>
      </c>
      <c r="O11" s="1">
        <v>228612975</v>
      </c>
      <c r="P11" s="1" t="s">
        <v>29</v>
      </c>
      <c r="Q11" s="1" t="s">
        <v>28</v>
      </c>
      <c r="X11" s="1">
        <v>7</v>
      </c>
    </row>
    <row r="12" spans="1:24" x14ac:dyDescent="0.2">
      <c r="A12" s="1" t="s">
        <v>24</v>
      </c>
      <c r="B12" s="1" t="s">
        <v>1779</v>
      </c>
      <c r="C12" s="1" t="s">
        <v>428</v>
      </c>
      <c r="D12" s="1" t="s">
        <v>229</v>
      </c>
      <c r="E12" s="1" t="s">
        <v>26</v>
      </c>
      <c r="F12" s="1" t="s">
        <v>1780</v>
      </c>
      <c r="G12" s="1" t="s">
        <v>35</v>
      </c>
      <c r="I12" s="1">
        <v>1</v>
      </c>
      <c r="J12" s="1" t="s">
        <v>27</v>
      </c>
      <c r="K12" s="1" t="s">
        <v>27</v>
      </c>
      <c r="L12" s="1" t="s">
        <v>27</v>
      </c>
      <c r="M12" s="1">
        <v>1</v>
      </c>
      <c r="N12" s="1">
        <v>228612948</v>
      </c>
      <c r="O12" s="1">
        <v>228612948</v>
      </c>
      <c r="P12" s="1" t="s">
        <v>29</v>
      </c>
      <c r="Q12" s="1" t="s">
        <v>51</v>
      </c>
      <c r="U12" s="1">
        <v>1080</v>
      </c>
      <c r="X12" s="1">
        <v>23</v>
      </c>
    </row>
    <row r="13" spans="1:24" x14ac:dyDescent="0.2">
      <c r="A13" s="1" t="s">
        <v>154</v>
      </c>
      <c r="B13" s="1" t="s">
        <v>1781</v>
      </c>
      <c r="C13" s="1" t="s">
        <v>156</v>
      </c>
      <c r="D13" s="1" t="s">
        <v>96</v>
      </c>
      <c r="E13" s="1" t="s">
        <v>26</v>
      </c>
      <c r="F13" s="1" t="s">
        <v>1782</v>
      </c>
      <c r="G13" s="1" t="s">
        <v>35</v>
      </c>
      <c r="I13" s="1">
        <v>1</v>
      </c>
      <c r="J13" s="1" t="s">
        <v>36</v>
      </c>
      <c r="K13" s="1" t="s">
        <v>43</v>
      </c>
      <c r="L13" s="1" t="s">
        <v>44</v>
      </c>
      <c r="M13" s="1">
        <v>1</v>
      </c>
      <c r="N13" s="1">
        <v>228612947</v>
      </c>
      <c r="O13" s="1">
        <v>228612947</v>
      </c>
      <c r="P13" s="1" t="s">
        <v>38</v>
      </c>
      <c r="Q13" s="1" t="s">
        <v>28</v>
      </c>
      <c r="T13" s="1">
        <v>13</v>
      </c>
      <c r="U13" s="1">
        <v>43</v>
      </c>
      <c r="W13" s="1">
        <v>20</v>
      </c>
      <c r="X13" s="1">
        <v>5982</v>
      </c>
    </row>
    <row r="14" spans="1:24" x14ac:dyDescent="0.2">
      <c r="A14" s="1" t="s">
        <v>24</v>
      </c>
      <c r="B14" s="1" t="s">
        <v>798</v>
      </c>
      <c r="C14" s="1" t="s">
        <v>614</v>
      </c>
      <c r="D14" s="1" t="s">
        <v>254</v>
      </c>
      <c r="E14" s="1" t="s">
        <v>26</v>
      </c>
      <c r="F14" s="1" t="s">
        <v>1783</v>
      </c>
      <c r="G14" s="1" t="s">
        <v>35</v>
      </c>
      <c r="I14" s="1">
        <v>1</v>
      </c>
      <c r="J14" s="1" t="s">
        <v>27</v>
      </c>
      <c r="K14" s="1" t="s">
        <v>27</v>
      </c>
      <c r="L14" s="1" t="s">
        <v>27</v>
      </c>
      <c r="M14" s="1">
        <v>1</v>
      </c>
      <c r="N14" s="1">
        <v>228612923</v>
      </c>
      <c r="O14" s="1">
        <v>228612923</v>
      </c>
      <c r="P14" s="1" t="s">
        <v>38</v>
      </c>
      <c r="Q14" s="1" t="s">
        <v>28</v>
      </c>
      <c r="U14" s="1">
        <v>545</v>
      </c>
      <c r="X14" s="1">
        <v>102</v>
      </c>
    </row>
    <row r="15" spans="1:24" x14ac:dyDescent="0.2">
      <c r="A15" s="1" t="s">
        <v>245</v>
      </c>
      <c r="B15" s="1">
        <v>587224</v>
      </c>
      <c r="C15" s="1" t="s">
        <v>75</v>
      </c>
      <c r="D15" s="1" t="s">
        <v>257</v>
      </c>
      <c r="E15" s="1" t="s">
        <v>26</v>
      </c>
      <c r="F15" s="1" t="s">
        <v>1784</v>
      </c>
      <c r="G15" s="1" t="s">
        <v>35</v>
      </c>
      <c r="I15" s="1">
        <v>1</v>
      </c>
      <c r="J15" s="1" t="s">
        <v>27</v>
      </c>
      <c r="K15" s="1" t="s">
        <v>27</v>
      </c>
      <c r="L15" s="1" t="s">
        <v>248</v>
      </c>
      <c r="M15" s="1">
        <v>1</v>
      </c>
      <c r="N15" s="1">
        <v>228612924</v>
      </c>
      <c r="O15" s="1">
        <v>228612924</v>
      </c>
      <c r="P15" s="1" t="s">
        <v>38</v>
      </c>
      <c r="Q15" s="1" t="s">
        <v>28</v>
      </c>
      <c r="X15" s="1">
        <v>1337</v>
      </c>
    </row>
    <row r="16" spans="1:24" x14ac:dyDescent="0.2">
      <c r="A16" s="1" t="s">
        <v>24</v>
      </c>
      <c r="B16" s="1" t="s">
        <v>1785</v>
      </c>
      <c r="C16" s="1" t="s">
        <v>41</v>
      </c>
      <c r="D16" s="1" t="s">
        <v>658</v>
      </c>
      <c r="E16" s="1" t="s">
        <v>26</v>
      </c>
      <c r="F16" s="1" t="s">
        <v>1786</v>
      </c>
      <c r="G16" s="1" t="s">
        <v>35</v>
      </c>
      <c r="I16" s="1">
        <v>1</v>
      </c>
      <c r="J16" s="1" t="s">
        <v>27</v>
      </c>
      <c r="K16" s="1" t="s">
        <v>27</v>
      </c>
      <c r="L16" s="1" t="s">
        <v>27</v>
      </c>
      <c r="M16" s="1">
        <v>1</v>
      </c>
      <c r="N16" s="1">
        <v>228612923</v>
      </c>
      <c r="O16" s="1">
        <v>228612923</v>
      </c>
      <c r="P16" s="1" t="s">
        <v>38</v>
      </c>
      <c r="Q16" s="1" t="s">
        <v>51</v>
      </c>
      <c r="U16" s="1">
        <v>808</v>
      </c>
      <c r="X16" s="1">
        <v>3</v>
      </c>
    </row>
    <row r="17" spans="1:24" x14ac:dyDescent="0.2">
      <c r="A17" s="1" t="s">
        <v>1105</v>
      </c>
      <c r="B17" s="1" t="s">
        <v>1787</v>
      </c>
      <c r="C17" s="1" t="s">
        <v>1107</v>
      </c>
      <c r="D17" s="1" t="s">
        <v>951</v>
      </c>
      <c r="E17" s="1" t="s">
        <v>26</v>
      </c>
      <c r="F17" s="1" t="s">
        <v>1788</v>
      </c>
      <c r="G17" s="1" t="s">
        <v>35</v>
      </c>
      <c r="J17" s="1" t="s">
        <v>27</v>
      </c>
      <c r="K17" s="1" t="s">
        <v>43</v>
      </c>
      <c r="L17" s="1" t="s">
        <v>94</v>
      </c>
      <c r="M17" s="1">
        <v>1</v>
      </c>
      <c r="N17" s="1">
        <v>228612921</v>
      </c>
      <c r="O17" s="1">
        <v>228612921</v>
      </c>
      <c r="P17" s="1" t="s">
        <v>38</v>
      </c>
      <c r="Q17" s="1" t="s">
        <v>28</v>
      </c>
      <c r="X17" s="1">
        <v>37</v>
      </c>
    </row>
    <row r="18" spans="1:24" x14ac:dyDescent="0.2">
      <c r="A18" s="1" t="s">
        <v>138</v>
      </c>
      <c r="B18" s="1" t="s">
        <v>1789</v>
      </c>
      <c r="C18" s="1" t="s">
        <v>140</v>
      </c>
      <c r="D18" s="1" t="s">
        <v>263</v>
      </c>
      <c r="E18" s="1" t="s">
        <v>26</v>
      </c>
      <c r="F18" s="1" t="s">
        <v>1790</v>
      </c>
      <c r="G18" s="1" t="s">
        <v>35</v>
      </c>
      <c r="I18" s="1">
        <v>1</v>
      </c>
      <c r="J18" s="1" t="s">
        <v>27</v>
      </c>
      <c r="K18" s="1" t="s">
        <v>27</v>
      </c>
      <c r="L18" s="1" t="s">
        <v>142</v>
      </c>
      <c r="M18" s="1">
        <v>1</v>
      </c>
      <c r="N18" s="1">
        <v>228612911</v>
      </c>
      <c r="O18" s="1">
        <v>228612911</v>
      </c>
      <c r="P18" s="1" t="s">
        <v>29</v>
      </c>
      <c r="Q18" s="1" t="s">
        <v>51</v>
      </c>
      <c r="X18" s="1">
        <v>5638</v>
      </c>
    </row>
    <row r="19" spans="1:24" x14ac:dyDescent="0.2">
      <c r="A19" s="1" t="s">
        <v>24</v>
      </c>
      <c r="B19" s="1" t="s">
        <v>1791</v>
      </c>
      <c r="C19" s="1" t="s">
        <v>492</v>
      </c>
      <c r="D19" s="1" t="s">
        <v>263</v>
      </c>
      <c r="E19" s="1" t="s">
        <v>26</v>
      </c>
      <c r="F19" s="1" t="s">
        <v>1790</v>
      </c>
      <c r="G19" s="1" t="s">
        <v>35</v>
      </c>
      <c r="I19" s="1">
        <v>1</v>
      </c>
      <c r="J19" s="1" t="s">
        <v>27</v>
      </c>
      <c r="K19" s="1" t="s">
        <v>27</v>
      </c>
      <c r="L19" s="1" t="s">
        <v>27</v>
      </c>
      <c r="M19" s="1">
        <v>1</v>
      </c>
      <c r="N19" s="1">
        <v>228612911</v>
      </c>
      <c r="O19" s="1">
        <v>228612911</v>
      </c>
      <c r="P19" s="1" t="s">
        <v>29</v>
      </c>
      <c r="Q19" s="1" t="s">
        <v>51</v>
      </c>
      <c r="U19" s="1">
        <v>1587</v>
      </c>
      <c r="X19" s="1">
        <v>10</v>
      </c>
    </row>
    <row r="20" spans="1:24" x14ac:dyDescent="0.2">
      <c r="A20" s="1" t="s">
        <v>39</v>
      </c>
      <c r="B20" s="1" t="s">
        <v>1792</v>
      </c>
      <c r="C20" s="1" t="s">
        <v>41</v>
      </c>
      <c r="D20" s="1" t="s">
        <v>263</v>
      </c>
      <c r="E20" s="1" t="s">
        <v>26</v>
      </c>
      <c r="F20" s="1" t="s">
        <v>1790</v>
      </c>
      <c r="G20" s="1" t="s">
        <v>35</v>
      </c>
      <c r="I20" s="1">
        <v>1</v>
      </c>
      <c r="J20" s="1" t="s">
        <v>36</v>
      </c>
      <c r="K20" s="1" t="s">
        <v>43</v>
      </c>
      <c r="L20" s="1" t="s">
        <v>44</v>
      </c>
      <c r="M20" s="1">
        <v>1</v>
      </c>
      <c r="N20" s="1">
        <v>228612911</v>
      </c>
      <c r="O20" s="1">
        <v>228612911</v>
      </c>
      <c r="P20" s="1" t="s">
        <v>29</v>
      </c>
      <c r="Q20" s="1" t="s">
        <v>51</v>
      </c>
      <c r="T20" s="1">
        <v>18</v>
      </c>
      <c r="U20" s="1">
        <v>35</v>
      </c>
      <c r="X20" s="1">
        <v>35</v>
      </c>
    </row>
    <row r="21" spans="1:24" x14ac:dyDescent="0.2">
      <c r="A21" s="1" t="s">
        <v>237</v>
      </c>
      <c r="B21" s="1" t="s">
        <v>1793</v>
      </c>
      <c r="C21" s="1" t="s">
        <v>113</v>
      </c>
      <c r="D21" s="1" t="s">
        <v>263</v>
      </c>
      <c r="E21" s="1" t="s">
        <v>26</v>
      </c>
      <c r="F21" s="1" t="s">
        <v>1790</v>
      </c>
      <c r="G21" s="1" t="s">
        <v>35</v>
      </c>
      <c r="I21" s="1">
        <v>1</v>
      </c>
      <c r="J21" s="1" t="s">
        <v>36</v>
      </c>
      <c r="K21" s="1" t="s">
        <v>27</v>
      </c>
      <c r="L21" s="1" t="s">
        <v>64</v>
      </c>
      <c r="M21" s="1">
        <v>1</v>
      </c>
      <c r="N21" s="1">
        <v>228612911</v>
      </c>
      <c r="O21" s="1">
        <v>228612911</v>
      </c>
      <c r="P21" s="1" t="s">
        <v>29</v>
      </c>
      <c r="Q21" s="1" t="s">
        <v>51</v>
      </c>
      <c r="T21" s="1">
        <v>23</v>
      </c>
      <c r="U21" s="1">
        <v>90</v>
      </c>
      <c r="X21" s="1">
        <v>111</v>
      </c>
    </row>
    <row r="22" spans="1:24" x14ac:dyDescent="0.2">
      <c r="A22" s="1" t="s">
        <v>105</v>
      </c>
      <c r="B22" s="1" t="s">
        <v>1794</v>
      </c>
      <c r="C22" s="1" t="s">
        <v>75</v>
      </c>
      <c r="D22" s="1" t="s">
        <v>677</v>
      </c>
      <c r="E22" s="1" t="s">
        <v>26</v>
      </c>
      <c r="F22" s="1" t="s">
        <v>1795</v>
      </c>
      <c r="G22" s="1" t="s">
        <v>35</v>
      </c>
      <c r="J22" s="1" t="s">
        <v>27</v>
      </c>
      <c r="K22" s="1" t="s">
        <v>27</v>
      </c>
      <c r="L22" s="1" t="s">
        <v>108</v>
      </c>
      <c r="M22" s="1">
        <v>1</v>
      </c>
      <c r="N22" s="1">
        <v>228612906</v>
      </c>
      <c r="O22" s="1">
        <v>228612906</v>
      </c>
      <c r="P22" s="1" t="s">
        <v>29</v>
      </c>
      <c r="Q22" s="1" t="s">
        <v>51</v>
      </c>
      <c r="X22" s="1">
        <v>192</v>
      </c>
    </row>
    <row r="23" spans="1:24" x14ac:dyDescent="0.2">
      <c r="A23" s="1" t="s">
        <v>105</v>
      </c>
      <c r="B23" s="1" t="s">
        <v>1796</v>
      </c>
      <c r="C23" s="1" t="s">
        <v>75</v>
      </c>
      <c r="D23" s="1" t="s">
        <v>1631</v>
      </c>
      <c r="E23" s="1" t="s">
        <v>26</v>
      </c>
      <c r="F23" s="1" t="s">
        <v>1797</v>
      </c>
      <c r="G23" s="1" t="s">
        <v>35</v>
      </c>
      <c r="J23" s="1" t="s">
        <v>27</v>
      </c>
      <c r="K23" s="1" t="s">
        <v>27</v>
      </c>
      <c r="L23" s="1" t="s">
        <v>108</v>
      </c>
      <c r="M23" s="1">
        <v>1</v>
      </c>
      <c r="N23" s="1">
        <v>228612905</v>
      </c>
      <c r="O23" s="1">
        <v>228612905</v>
      </c>
      <c r="P23" s="1" t="s">
        <v>38</v>
      </c>
      <c r="Q23" s="1" t="s">
        <v>28</v>
      </c>
      <c r="X23" s="1">
        <v>411</v>
      </c>
    </row>
    <row r="24" spans="1:24" x14ac:dyDescent="0.2">
      <c r="A24" s="1" t="s">
        <v>1798</v>
      </c>
      <c r="B24" s="1" t="s">
        <v>1799</v>
      </c>
      <c r="C24" s="1" t="s">
        <v>1020</v>
      </c>
      <c r="D24" s="1" t="s">
        <v>1401</v>
      </c>
      <c r="E24" s="1" t="s">
        <v>26</v>
      </c>
      <c r="F24" s="1" t="s">
        <v>1800</v>
      </c>
      <c r="G24" s="1" t="s">
        <v>35</v>
      </c>
      <c r="J24" s="1" t="s">
        <v>27</v>
      </c>
      <c r="K24" s="1" t="s">
        <v>27</v>
      </c>
      <c r="L24" s="1" t="s">
        <v>27</v>
      </c>
      <c r="M24" s="1">
        <v>1</v>
      </c>
      <c r="N24" s="1">
        <v>228612899</v>
      </c>
      <c r="O24" s="1">
        <v>228612899</v>
      </c>
      <c r="P24" s="1" t="s">
        <v>38</v>
      </c>
      <c r="Q24" s="1" t="s">
        <v>28</v>
      </c>
      <c r="X24" s="1">
        <v>45</v>
      </c>
    </row>
    <row r="25" spans="1:24" x14ac:dyDescent="0.2">
      <c r="A25" s="1" t="s">
        <v>880</v>
      </c>
      <c r="B25" s="1" t="s">
        <v>1801</v>
      </c>
      <c r="C25" s="1" t="s">
        <v>665</v>
      </c>
      <c r="D25" s="1" t="s">
        <v>1401</v>
      </c>
      <c r="E25" s="1" t="s">
        <v>26</v>
      </c>
      <c r="F25" s="1" t="s">
        <v>1800</v>
      </c>
      <c r="G25" s="1" t="s">
        <v>35</v>
      </c>
      <c r="J25" s="1" t="s">
        <v>27</v>
      </c>
      <c r="K25" s="1" t="s">
        <v>27</v>
      </c>
      <c r="L25" s="1" t="s">
        <v>64</v>
      </c>
      <c r="M25" s="1">
        <v>1</v>
      </c>
      <c r="N25" s="1">
        <v>228612899</v>
      </c>
      <c r="O25" s="1">
        <v>228612899</v>
      </c>
      <c r="P25" s="1" t="s">
        <v>38</v>
      </c>
      <c r="Q25" s="1" t="s">
        <v>28</v>
      </c>
      <c r="T25" s="1">
        <v>4</v>
      </c>
      <c r="U25" s="1">
        <v>147</v>
      </c>
      <c r="X25" s="1">
        <v>631</v>
      </c>
    </row>
    <row r="26" spans="1:24" x14ac:dyDescent="0.2">
      <c r="A26" s="1" t="s">
        <v>24</v>
      </c>
      <c r="B26" s="1" t="s">
        <v>1802</v>
      </c>
      <c r="C26" s="1" t="s">
        <v>41</v>
      </c>
      <c r="D26" s="1" t="s">
        <v>1403</v>
      </c>
      <c r="E26" s="1" t="s">
        <v>26</v>
      </c>
      <c r="F26" s="1" t="s">
        <v>1803</v>
      </c>
      <c r="G26" s="1" t="s">
        <v>35</v>
      </c>
      <c r="J26" s="1" t="s">
        <v>27</v>
      </c>
      <c r="K26" s="1" t="s">
        <v>27</v>
      </c>
      <c r="L26" s="1" t="s">
        <v>27</v>
      </c>
      <c r="M26" s="1">
        <v>1</v>
      </c>
      <c r="N26" s="1">
        <v>228612900</v>
      </c>
      <c r="O26" s="1">
        <v>228612900</v>
      </c>
      <c r="P26" s="1" t="s">
        <v>29</v>
      </c>
      <c r="Q26" s="1" t="s">
        <v>51</v>
      </c>
      <c r="U26" s="1">
        <v>1036</v>
      </c>
      <c r="X26" s="1">
        <v>20</v>
      </c>
    </row>
    <row r="27" spans="1:24" x14ac:dyDescent="0.2">
      <c r="A27" s="1" t="s">
        <v>105</v>
      </c>
      <c r="B27" s="1" t="s">
        <v>1804</v>
      </c>
      <c r="C27" s="1" t="s">
        <v>75</v>
      </c>
      <c r="D27" s="1" t="s">
        <v>1403</v>
      </c>
      <c r="E27" s="1" t="s">
        <v>26</v>
      </c>
      <c r="F27" s="1" t="s">
        <v>1803</v>
      </c>
      <c r="G27" s="1" t="s">
        <v>35</v>
      </c>
      <c r="J27" s="1" t="s">
        <v>27</v>
      </c>
      <c r="K27" s="1" t="s">
        <v>27</v>
      </c>
      <c r="L27" s="1" t="s">
        <v>108</v>
      </c>
      <c r="M27" s="1">
        <v>1</v>
      </c>
      <c r="N27" s="1">
        <v>228612900</v>
      </c>
      <c r="O27" s="1">
        <v>228612900</v>
      </c>
      <c r="P27" s="1" t="s">
        <v>29</v>
      </c>
      <c r="Q27" s="1" t="s">
        <v>51</v>
      </c>
      <c r="X27" s="1">
        <v>1422</v>
      </c>
    </row>
    <row r="28" spans="1:24" x14ac:dyDescent="0.2">
      <c r="A28" s="1" t="s">
        <v>24</v>
      </c>
      <c r="B28" s="1" t="s">
        <v>1805</v>
      </c>
      <c r="C28" s="1" t="s">
        <v>41</v>
      </c>
      <c r="D28" s="1" t="s">
        <v>1278</v>
      </c>
      <c r="E28" s="1" t="s">
        <v>26</v>
      </c>
      <c r="F28" s="1" t="s">
        <v>1806</v>
      </c>
      <c r="G28" s="1" t="s">
        <v>35</v>
      </c>
      <c r="J28" s="1" t="s">
        <v>27</v>
      </c>
      <c r="K28" s="1" t="s">
        <v>27</v>
      </c>
      <c r="L28" s="1" t="s">
        <v>27</v>
      </c>
      <c r="M28" s="1">
        <v>1</v>
      </c>
      <c r="N28" s="1">
        <v>228612897</v>
      </c>
      <c r="O28" s="1">
        <v>228612897</v>
      </c>
      <c r="P28" s="1" t="s">
        <v>29</v>
      </c>
      <c r="Q28" s="1" t="s">
        <v>51</v>
      </c>
      <c r="U28" s="1">
        <v>677</v>
      </c>
      <c r="X28" s="1">
        <v>8</v>
      </c>
    </row>
    <row r="29" spans="1:24" x14ac:dyDescent="0.2">
      <c r="A29" s="1" t="s">
        <v>105</v>
      </c>
      <c r="B29" s="1" t="s">
        <v>1807</v>
      </c>
      <c r="C29" s="1" t="s">
        <v>75</v>
      </c>
      <c r="D29" s="1" t="s">
        <v>282</v>
      </c>
      <c r="E29" s="1" t="s">
        <v>26</v>
      </c>
      <c r="F29" s="1" t="s">
        <v>1808</v>
      </c>
      <c r="G29" s="1" t="s">
        <v>35</v>
      </c>
      <c r="J29" s="1" t="s">
        <v>27</v>
      </c>
      <c r="K29" s="1" t="s">
        <v>27</v>
      </c>
      <c r="L29" s="1" t="s">
        <v>108</v>
      </c>
      <c r="M29" s="1">
        <v>1</v>
      </c>
      <c r="N29" s="1">
        <v>228612893</v>
      </c>
      <c r="O29" s="1">
        <v>228612893</v>
      </c>
      <c r="P29" s="1" t="s">
        <v>38</v>
      </c>
      <c r="Q29" s="1" t="s">
        <v>28</v>
      </c>
      <c r="X29" s="1">
        <v>199</v>
      </c>
    </row>
    <row r="30" spans="1:24" x14ac:dyDescent="0.2">
      <c r="A30" s="1" t="s">
        <v>61</v>
      </c>
      <c r="B30" s="1" t="s">
        <v>1809</v>
      </c>
      <c r="C30" s="1" t="s">
        <v>54</v>
      </c>
      <c r="D30" s="1" t="s">
        <v>1810</v>
      </c>
      <c r="E30" s="1" t="s">
        <v>26</v>
      </c>
      <c r="F30" s="1" t="s">
        <v>1811</v>
      </c>
      <c r="G30" s="1" t="s">
        <v>35</v>
      </c>
      <c r="I30" s="1">
        <v>2</v>
      </c>
      <c r="J30" s="1" t="s">
        <v>36</v>
      </c>
      <c r="K30" s="1" t="s">
        <v>27</v>
      </c>
      <c r="L30" s="1" t="s">
        <v>64</v>
      </c>
      <c r="M30" s="1">
        <v>1</v>
      </c>
      <c r="N30" s="1">
        <v>228612890</v>
      </c>
      <c r="O30" s="1">
        <v>228612890</v>
      </c>
      <c r="P30" s="1" t="s">
        <v>29</v>
      </c>
      <c r="Q30" s="1" t="s">
        <v>28</v>
      </c>
      <c r="T30" s="1">
        <v>14</v>
      </c>
      <c r="U30" s="1">
        <v>111</v>
      </c>
      <c r="W30" s="1">
        <v>157</v>
      </c>
      <c r="X30" s="1">
        <v>550</v>
      </c>
    </row>
    <row r="31" spans="1:24" x14ac:dyDescent="0.2">
      <c r="A31" s="1" t="s">
        <v>245</v>
      </c>
      <c r="B31" s="1">
        <v>587278</v>
      </c>
      <c r="C31" s="1" t="s">
        <v>75</v>
      </c>
      <c r="D31" s="1" t="s">
        <v>838</v>
      </c>
      <c r="E31" s="1" t="s">
        <v>26</v>
      </c>
      <c r="F31" s="1" t="s">
        <v>1812</v>
      </c>
      <c r="G31" s="1" t="s">
        <v>35</v>
      </c>
      <c r="I31" s="1">
        <v>2</v>
      </c>
      <c r="J31" s="1" t="s">
        <v>27</v>
      </c>
      <c r="K31" s="1" t="s">
        <v>27</v>
      </c>
      <c r="L31" s="1" t="s">
        <v>248</v>
      </c>
      <c r="M31" s="1">
        <v>1</v>
      </c>
      <c r="N31" s="1">
        <v>228612890</v>
      </c>
      <c r="O31" s="1">
        <v>228612890</v>
      </c>
      <c r="P31" s="1" t="s">
        <v>29</v>
      </c>
      <c r="Q31" s="1" t="s">
        <v>51</v>
      </c>
      <c r="X31" s="1">
        <v>1581</v>
      </c>
    </row>
    <row r="32" spans="1:24" x14ac:dyDescent="0.2">
      <c r="A32" s="1" t="s">
        <v>105</v>
      </c>
      <c r="B32" s="1" t="s">
        <v>1060</v>
      </c>
      <c r="C32" s="1" t="s">
        <v>75</v>
      </c>
      <c r="D32" s="1" t="s">
        <v>838</v>
      </c>
      <c r="E32" s="1" t="s">
        <v>26</v>
      </c>
      <c r="F32" s="1" t="s">
        <v>1812</v>
      </c>
      <c r="G32" s="1" t="s">
        <v>35</v>
      </c>
      <c r="I32" s="1">
        <v>2</v>
      </c>
      <c r="J32" s="1" t="s">
        <v>27</v>
      </c>
      <c r="K32" s="1" t="s">
        <v>27</v>
      </c>
      <c r="L32" s="1" t="s">
        <v>108</v>
      </c>
      <c r="M32" s="1">
        <v>1</v>
      </c>
      <c r="N32" s="1">
        <v>228612890</v>
      </c>
      <c r="O32" s="1">
        <v>228612890</v>
      </c>
      <c r="P32" s="1" t="s">
        <v>29</v>
      </c>
      <c r="Q32" s="1" t="s">
        <v>51</v>
      </c>
      <c r="X32" s="1">
        <v>847</v>
      </c>
    </row>
    <row r="33" spans="1:24" x14ac:dyDescent="0.2">
      <c r="A33" s="1" t="s">
        <v>105</v>
      </c>
      <c r="B33" s="1" t="s">
        <v>1813</v>
      </c>
      <c r="C33" s="1" t="s">
        <v>75</v>
      </c>
      <c r="D33" s="1" t="s">
        <v>838</v>
      </c>
      <c r="E33" s="1" t="s">
        <v>26</v>
      </c>
      <c r="F33" s="1" t="s">
        <v>1812</v>
      </c>
      <c r="G33" s="1" t="s">
        <v>35</v>
      </c>
      <c r="I33" s="1">
        <v>2</v>
      </c>
      <c r="J33" s="1" t="s">
        <v>27</v>
      </c>
      <c r="K33" s="1" t="s">
        <v>27</v>
      </c>
      <c r="L33" s="1" t="s">
        <v>108</v>
      </c>
      <c r="M33" s="1">
        <v>1</v>
      </c>
      <c r="N33" s="1">
        <v>228612890</v>
      </c>
      <c r="O33" s="1">
        <v>228612890</v>
      </c>
      <c r="P33" s="1" t="s">
        <v>29</v>
      </c>
      <c r="Q33" s="1" t="s">
        <v>51</v>
      </c>
      <c r="X33" s="1">
        <v>125</v>
      </c>
    </row>
    <row r="34" spans="1:24" x14ac:dyDescent="0.2">
      <c r="A34" s="1" t="s">
        <v>61</v>
      </c>
      <c r="B34" s="1" t="s">
        <v>1814</v>
      </c>
      <c r="C34" s="1" t="s">
        <v>54</v>
      </c>
      <c r="D34" s="1" t="s">
        <v>1815</v>
      </c>
      <c r="E34" s="1" t="s">
        <v>26</v>
      </c>
      <c r="F34" s="1" t="s">
        <v>1816</v>
      </c>
      <c r="G34" s="1" t="s">
        <v>35</v>
      </c>
      <c r="J34" s="1" t="s">
        <v>36</v>
      </c>
      <c r="K34" s="1" t="s">
        <v>27</v>
      </c>
      <c r="L34" s="1" t="s">
        <v>64</v>
      </c>
      <c r="M34" s="1">
        <v>1</v>
      </c>
      <c r="N34" s="1">
        <v>228612884</v>
      </c>
      <c r="O34" s="1">
        <v>228612884</v>
      </c>
      <c r="P34" s="1" t="s">
        <v>29</v>
      </c>
      <c r="Q34" s="1" t="s">
        <v>28</v>
      </c>
      <c r="T34" s="1">
        <v>158</v>
      </c>
      <c r="U34" s="1">
        <v>130</v>
      </c>
      <c r="V34" s="1">
        <v>1</v>
      </c>
      <c r="W34" s="1">
        <v>228</v>
      </c>
      <c r="X34" s="1">
        <v>293</v>
      </c>
    </row>
    <row r="35" spans="1:24" x14ac:dyDescent="0.2">
      <c r="A35" s="1" t="s">
        <v>24</v>
      </c>
      <c r="B35" s="1" t="s">
        <v>1817</v>
      </c>
      <c r="C35" s="1" t="s">
        <v>67</v>
      </c>
      <c r="D35" s="1" t="s">
        <v>689</v>
      </c>
      <c r="E35" s="1" t="s">
        <v>26</v>
      </c>
      <c r="F35" s="1" t="s">
        <v>1818</v>
      </c>
      <c r="G35" s="1" t="s">
        <v>35</v>
      </c>
      <c r="I35" s="1">
        <v>1</v>
      </c>
      <c r="J35" s="1" t="s">
        <v>27</v>
      </c>
      <c r="K35" s="1" t="s">
        <v>27</v>
      </c>
      <c r="L35" s="1" t="s">
        <v>27</v>
      </c>
      <c r="M35" s="1">
        <v>1</v>
      </c>
      <c r="N35" s="1">
        <v>228612879</v>
      </c>
      <c r="O35" s="1">
        <v>228612879</v>
      </c>
      <c r="P35" s="1" t="s">
        <v>29</v>
      </c>
      <c r="Q35" s="1" t="s">
        <v>51</v>
      </c>
      <c r="U35" s="1">
        <v>1649</v>
      </c>
      <c r="X35" s="1">
        <v>8</v>
      </c>
    </row>
    <row r="36" spans="1:24" x14ac:dyDescent="0.2">
      <c r="A36" s="1" t="s">
        <v>666</v>
      </c>
      <c r="B36" s="1" t="s">
        <v>1819</v>
      </c>
      <c r="C36" s="1" t="s">
        <v>25</v>
      </c>
      <c r="D36" s="1" t="s">
        <v>694</v>
      </c>
      <c r="E36" s="1" t="s">
        <v>26</v>
      </c>
      <c r="F36" s="1" t="s">
        <v>1820</v>
      </c>
      <c r="G36" s="1" t="s">
        <v>35</v>
      </c>
      <c r="I36" s="1">
        <v>1</v>
      </c>
      <c r="J36" s="1" t="s">
        <v>36</v>
      </c>
      <c r="K36" s="1" t="s">
        <v>49</v>
      </c>
      <c r="L36" s="1" t="s">
        <v>64</v>
      </c>
      <c r="M36" s="1">
        <v>1</v>
      </c>
      <c r="N36" s="1">
        <v>228612878</v>
      </c>
      <c r="O36" s="1">
        <v>228612878</v>
      </c>
      <c r="P36" s="1" t="s">
        <v>38</v>
      </c>
      <c r="Q36" s="1" t="s">
        <v>28</v>
      </c>
      <c r="X36" s="1">
        <v>10</v>
      </c>
    </row>
    <row r="37" spans="1:24" x14ac:dyDescent="0.2">
      <c r="A37" s="1" t="s">
        <v>52</v>
      </c>
      <c r="B37" s="1" t="s">
        <v>1821</v>
      </c>
      <c r="C37" s="1" t="s">
        <v>54</v>
      </c>
      <c r="D37" s="1" t="s">
        <v>1822</v>
      </c>
      <c r="E37" s="1" t="s">
        <v>26</v>
      </c>
      <c r="F37" s="1" t="s">
        <v>1823</v>
      </c>
      <c r="G37" s="1" t="s">
        <v>35</v>
      </c>
      <c r="I37" s="1">
        <v>1</v>
      </c>
      <c r="J37" s="1" t="s">
        <v>56</v>
      </c>
      <c r="K37" s="1" t="s">
        <v>27</v>
      </c>
      <c r="L37" s="1" t="s">
        <v>57</v>
      </c>
      <c r="M37" s="1">
        <v>1</v>
      </c>
      <c r="N37" s="1">
        <v>228612878</v>
      </c>
      <c r="O37" s="1">
        <v>228612878</v>
      </c>
      <c r="P37" s="1" t="s">
        <v>38</v>
      </c>
      <c r="Q37" s="1" t="s">
        <v>29</v>
      </c>
      <c r="X37" s="1">
        <v>17</v>
      </c>
    </row>
    <row r="38" spans="1:24" x14ac:dyDescent="0.2">
      <c r="A38" s="1" t="s">
        <v>701</v>
      </c>
      <c r="B38" s="1" t="s">
        <v>1824</v>
      </c>
      <c r="C38" s="1" t="s">
        <v>703</v>
      </c>
      <c r="D38" s="1" t="s">
        <v>118</v>
      </c>
      <c r="E38" s="1" t="s">
        <v>26</v>
      </c>
      <c r="F38" s="1" t="s">
        <v>1825</v>
      </c>
      <c r="G38" s="1" t="s">
        <v>35</v>
      </c>
      <c r="I38" s="1">
        <v>3</v>
      </c>
      <c r="J38" s="1" t="s">
        <v>27</v>
      </c>
      <c r="K38" s="1" t="s">
        <v>27</v>
      </c>
      <c r="L38" s="1" t="s">
        <v>1151</v>
      </c>
      <c r="M38" s="1">
        <v>1</v>
      </c>
      <c r="N38" s="1">
        <v>228612870</v>
      </c>
      <c r="O38" s="1">
        <v>228612870</v>
      </c>
      <c r="P38" s="1" t="s">
        <v>29</v>
      </c>
      <c r="Q38" s="1" t="s">
        <v>51</v>
      </c>
      <c r="T38" s="1">
        <v>59</v>
      </c>
      <c r="U38" s="1">
        <v>81</v>
      </c>
      <c r="W38" s="1">
        <v>70</v>
      </c>
      <c r="X38" s="1">
        <v>47</v>
      </c>
    </row>
    <row r="39" spans="1:24" x14ac:dyDescent="0.2">
      <c r="A39" s="1" t="s">
        <v>154</v>
      </c>
      <c r="B39" s="1" t="s">
        <v>1065</v>
      </c>
      <c r="C39" s="1" t="s">
        <v>156</v>
      </c>
      <c r="D39" s="1" t="s">
        <v>118</v>
      </c>
      <c r="E39" s="1" t="s">
        <v>26</v>
      </c>
      <c r="F39" s="1" t="s">
        <v>1825</v>
      </c>
      <c r="G39" s="1" t="s">
        <v>35</v>
      </c>
      <c r="I39" s="1">
        <v>3</v>
      </c>
      <c r="J39" s="1" t="s">
        <v>36</v>
      </c>
      <c r="K39" s="1" t="s">
        <v>43</v>
      </c>
      <c r="L39" s="1" t="s">
        <v>44</v>
      </c>
      <c r="M39" s="1">
        <v>1</v>
      </c>
      <c r="N39" s="1">
        <v>228612870</v>
      </c>
      <c r="O39" s="1">
        <v>228612870</v>
      </c>
      <c r="P39" s="1" t="s">
        <v>29</v>
      </c>
      <c r="Q39" s="1" t="s">
        <v>51</v>
      </c>
      <c r="T39" s="1">
        <v>7</v>
      </c>
      <c r="U39" s="1">
        <v>12</v>
      </c>
      <c r="W39" s="1">
        <v>10</v>
      </c>
      <c r="X39" s="1">
        <v>8228</v>
      </c>
    </row>
    <row r="40" spans="1:24" x14ac:dyDescent="0.2">
      <c r="A40" s="1" t="s">
        <v>1105</v>
      </c>
      <c r="B40" s="1" t="s">
        <v>1826</v>
      </c>
      <c r="C40" s="1" t="s">
        <v>1107</v>
      </c>
      <c r="D40" s="1" t="s">
        <v>118</v>
      </c>
      <c r="E40" s="1" t="s">
        <v>26</v>
      </c>
      <c r="F40" s="1" t="s">
        <v>1825</v>
      </c>
      <c r="G40" s="1" t="s">
        <v>35</v>
      </c>
      <c r="I40" s="1">
        <v>3</v>
      </c>
      <c r="J40" s="1" t="s">
        <v>27</v>
      </c>
      <c r="K40" s="1" t="s">
        <v>43</v>
      </c>
      <c r="L40" s="1" t="s">
        <v>94</v>
      </c>
      <c r="M40" s="1">
        <v>1</v>
      </c>
      <c r="N40" s="1">
        <v>228612870</v>
      </c>
      <c r="O40" s="1">
        <v>228612870</v>
      </c>
      <c r="P40" s="1" t="s">
        <v>29</v>
      </c>
      <c r="Q40" s="1" t="s">
        <v>51</v>
      </c>
      <c r="X40" s="1">
        <v>19</v>
      </c>
    </row>
    <row r="41" spans="1:24" x14ac:dyDescent="0.2">
      <c r="A41" s="1" t="s">
        <v>24</v>
      </c>
      <c r="B41" s="1" t="s">
        <v>1827</v>
      </c>
      <c r="C41" s="1" t="s">
        <v>92</v>
      </c>
      <c r="D41" s="1" t="s">
        <v>1828</v>
      </c>
      <c r="E41" s="1" t="s">
        <v>26</v>
      </c>
      <c r="F41" s="1" t="s">
        <v>1829</v>
      </c>
      <c r="G41" s="1" t="s">
        <v>35</v>
      </c>
      <c r="I41" s="1">
        <v>3</v>
      </c>
      <c r="J41" s="1" t="s">
        <v>27</v>
      </c>
      <c r="K41" s="1" t="s">
        <v>27</v>
      </c>
      <c r="L41" s="1" t="s">
        <v>27</v>
      </c>
      <c r="M41" s="1">
        <v>1</v>
      </c>
      <c r="N41" s="1">
        <v>228612869</v>
      </c>
      <c r="O41" s="1">
        <v>228612869</v>
      </c>
      <c r="P41" s="1" t="s">
        <v>38</v>
      </c>
      <c r="Q41" s="1" t="s">
        <v>28</v>
      </c>
      <c r="U41" s="1">
        <v>1225</v>
      </c>
      <c r="X41" s="1">
        <v>80</v>
      </c>
    </row>
    <row r="42" spans="1:24" x14ac:dyDescent="0.2">
      <c r="A42" s="1" t="s">
        <v>39</v>
      </c>
      <c r="B42" s="1" t="s">
        <v>1830</v>
      </c>
      <c r="C42" s="1" t="s">
        <v>321</v>
      </c>
      <c r="D42" s="1" t="s">
        <v>332</v>
      </c>
      <c r="E42" s="1" t="s">
        <v>26</v>
      </c>
      <c r="F42" s="1" t="s">
        <v>1831</v>
      </c>
      <c r="G42" s="1" t="s">
        <v>35</v>
      </c>
      <c r="I42" s="1">
        <v>1</v>
      </c>
      <c r="J42" s="1" t="s">
        <v>36</v>
      </c>
      <c r="K42" s="1" t="s">
        <v>43</v>
      </c>
      <c r="L42" s="1" t="s">
        <v>44</v>
      </c>
      <c r="M42" s="1">
        <v>1</v>
      </c>
      <c r="N42" s="1">
        <v>228612849</v>
      </c>
      <c r="O42" s="1">
        <v>228612849</v>
      </c>
      <c r="P42" s="1" t="s">
        <v>38</v>
      </c>
      <c r="Q42" s="1" t="s">
        <v>28</v>
      </c>
      <c r="T42" s="1">
        <v>32</v>
      </c>
      <c r="U42" s="1">
        <v>91</v>
      </c>
      <c r="X42" s="1">
        <v>291</v>
      </c>
    </row>
    <row r="43" spans="1:24" x14ac:dyDescent="0.2">
      <c r="A43" s="1" t="s">
        <v>136</v>
      </c>
      <c r="B43" s="1" t="s">
        <v>1501</v>
      </c>
      <c r="C43" s="1" t="s">
        <v>75</v>
      </c>
      <c r="D43" s="1" t="s">
        <v>1150</v>
      </c>
      <c r="E43" s="1" t="s">
        <v>26</v>
      </c>
      <c r="F43" s="1" t="s">
        <v>1832</v>
      </c>
      <c r="G43" s="1" t="s">
        <v>35</v>
      </c>
      <c r="J43" s="1" t="s">
        <v>27</v>
      </c>
      <c r="K43" s="1" t="s">
        <v>27</v>
      </c>
      <c r="L43" s="1" t="s">
        <v>137</v>
      </c>
      <c r="M43" s="1">
        <v>1</v>
      </c>
      <c r="N43" s="1">
        <v>228612836</v>
      </c>
      <c r="O43" s="1">
        <v>228612836</v>
      </c>
      <c r="P43" s="1" t="s">
        <v>38</v>
      </c>
      <c r="Q43" s="1" t="s">
        <v>28</v>
      </c>
      <c r="X43" s="1">
        <v>5093</v>
      </c>
    </row>
    <row r="44" spans="1:24" x14ac:dyDescent="0.2">
      <c r="A44" s="1" t="s">
        <v>105</v>
      </c>
      <c r="B44" s="1" t="s">
        <v>1833</v>
      </c>
      <c r="C44" s="1" t="s">
        <v>75</v>
      </c>
      <c r="D44" s="1" t="s">
        <v>1150</v>
      </c>
      <c r="E44" s="1" t="s">
        <v>26</v>
      </c>
      <c r="F44" s="1" t="s">
        <v>1832</v>
      </c>
      <c r="G44" s="1" t="s">
        <v>35</v>
      </c>
      <c r="J44" s="1" t="s">
        <v>27</v>
      </c>
      <c r="K44" s="1" t="s">
        <v>27</v>
      </c>
      <c r="L44" s="1" t="s">
        <v>108</v>
      </c>
      <c r="M44" s="1">
        <v>1</v>
      </c>
      <c r="N44" s="1">
        <v>228612836</v>
      </c>
      <c r="O44" s="1">
        <v>228612836</v>
      </c>
      <c r="P44" s="1" t="s">
        <v>38</v>
      </c>
      <c r="Q44" s="1" t="s">
        <v>28</v>
      </c>
      <c r="X44" s="1">
        <v>160</v>
      </c>
    </row>
    <row r="45" spans="1:24" x14ac:dyDescent="0.2">
      <c r="A45" s="1" t="s">
        <v>378</v>
      </c>
      <c r="B45" s="1" t="s">
        <v>573</v>
      </c>
      <c r="C45" s="1" t="s">
        <v>372</v>
      </c>
      <c r="D45" s="1" t="s">
        <v>133</v>
      </c>
      <c r="E45" s="1" t="s">
        <v>26</v>
      </c>
      <c r="G45" s="1" t="s">
        <v>35</v>
      </c>
      <c r="I45" s="1">
        <v>1</v>
      </c>
      <c r="J45" s="1" t="s">
        <v>36</v>
      </c>
      <c r="K45" s="1" t="s">
        <v>43</v>
      </c>
      <c r="L45" s="1" t="s">
        <v>236</v>
      </c>
      <c r="M45" s="1">
        <v>1</v>
      </c>
      <c r="N45" s="1">
        <v>228612826</v>
      </c>
      <c r="O45" s="1">
        <v>228612827</v>
      </c>
      <c r="P45" s="1" t="s">
        <v>624</v>
      </c>
      <c r="Q45" s="1" t="s">
        <v>625</v>
      </c>
      <c r="X45" s="1">
        <v>3349</v>
      </c>
    </row>
    <row r="46" spans="1:24" x14ac:dyDescent="0.2">
      <c r="A46" s="1" t="s">
        <v>237</v>
      </c>
      <c r="B46" s="1" t="s">
        <v>1834</v>
      </c>
      <c r="C46" s="1" t="s">
        <v>113</v>
      </c>
      <c r="D46" s="1" t="s">
        <v>1835</v>
      </c>
      <c r="E46" s="1" t="s">
        <v>26</v>
      </c>
      <c r="F46" s="1" t="s">
        <v>1836</v>
      </c>
      <c r="G46" s="1" t="s">
        <v>35</v>
      </c>
      <c r="J46" s="1" t="s">
        <v>36</v>
      </c>
      <c r="K46" s="1" t="s">
        <v>27</v>
      </c>
      <c r="L46" s="1" t="s">
        <v>64</v>
      </c>
      <c r="M46" s="1">
        <v>1</v>
      </c>
      <c r="N46" s="1">
        <v>228612821</v>
      </c>
      <c r="O46" s="1">
        <v>228612821</v>
      </c>
      <c r="P46" s="1" t="s">
        <v>28</v>
      </c>
      <c r="Q46" s="1" t="s">
        <v>51</v>
      </c>
      <c r="T46" s="1">
        <v>66</v>
      </c>
      <c r="U46" s="1">
        <v>161</v>
      </c>
      <c r="X46" s="1">
        <v>101</v>
      </c>
    </row>
    <row r="47" spans="1:24" x14ac:dyDescent="0.2">
      <c r="A47" s="1" t="s">
        <v>24</v>
      </c>
      <c r="B47" s="1" t="s">
        <v>1495</v>
      </c>
      <c r="C47" s="1" t="s">
        <v>372</v>
      </c>
      <c r="D47" s="1" t="s">
        <v>1837</v>
      </c>
      <c r="E47" s="1" t="s">
        <v>26</v>
      </c>
      <c r="F47" s="1" t="s">
        <v>1838</v>
      </c>
      <c r="G47" s="1" t="s">
        <v>35</v>
      </c>
      <c r="J47" s="1" t="s">
        <v>27</v>
      </c>
      <c r="K47" s="1" t="s">
        <v>27</v>
      </c>
      <c r="L47" s="1" t="s">
        <v>27</v>
      </c>
      <c r="M47" s="1">
        <v>1</v>
      </c>
      <c r="N47" s="1">
        <v>228612818</v>
      </c>
      <c r="O47" s="1">
        <v>228612818</v>
      </c>
      <c r="P47" s="1" t="s">
        <v>38</v>
      </c>
      <c r="Q47" s="1" t="s">
        <v>28</v>
      </c>
      <c r="U47" s="1">
        <v>1031</v>
      </c>
      <c r="X47" s="1">
        <v>73</v>
      </c>
    </row>
    <row r="48" spans="1:24" x14ac:dyDescent="0.2">
      <c r="A48" s="1" t="s">
        <v>24</v>
      </c>
      <c r="B48" s="1" t="s">
        <v>1839</v>
      </c>
      <c r="C48" s="1" t="s">
        <v>92</v>
      </c>
      <c r="D48" s="1" t="s">
        <v>1840</v>
      </c>
      <c r="E48" s="1" t="s">
        <v>26</v>
      </c>
      <c r="F48" s="1" t="s">
        <v>1841</v>
      </c>
      <c r="G48" s="1" t="s">
        <v>35</v>
      </c>
      <c r="J48" s="1" t="s">
        <v>27</v>
      </c>
      <c r="K48" s="1" t="s">
        <v>27</v>
      </c>
      <c r="L48" s="1" t="s">
        <v>27</v>
      </c>
      <c r="M48" s="1">
        <v>1</v>
      </c>
      <c r="N48" s="1">
        <v>228612819</v>
      </c>
      <c r="O48" s="1">
        <v>228612819</v>
      </c>
      <c r="P48" s="1" t="s">
        <v>29</v>
      </c>
      <c r="Q48" s="1" t="s">
        <v>51</v>
      </c>
      <c r="U48" s="1">
        <v>789</v>
      </c>
      <c r="X48" s="1">
        <v>69</v>
      </c>
    </row>
    <row r="49" spans="1:24" x14ac:dyDescent="0.2">
      <c r="A49" s="1" t="s">
        <v>105</v>
      </c>
      <c r="B49" s="1" t="s">
        <v>1842</v>
      </c>
      <c r="C49" s="1" t="s">
        <v>75</v>
      </c>
      <c r="D49" s="1" t="s">
        <v>1840</v>
      </c>
      <c r="E49" s="1" t="s">
        <v>26</v>
      </c>
      <c r="F49" s="1" t="s">
        <v>1841</v>
      </c>
      <c r="G49" s="1" t="s">
        <v>35</v>
      </c>
      <c r="J49" s="1" t="s">
        <v>27</v>
      </c>
      <c r="K49" s="1" t="s">
        <v>27</v>
      </c>
      <c r="L49" s="1" t="s">
        <v>108</v>
      </c>
      <c r="M49" s="1">
        <v>1</v>
      </c>
      <c r="N49" s="1">
        <v>228612819</v>
      </c>
      <c r="O49" s="1">
        <v>228612819</v>
      </c>
      <c r="P49" s="1" t="s">
        <v>29</v>
      </c>
      <c r="Q49" s="1" t="s">
        <v>51</v>
      </c>
      <c r="X49" s="1">
        <v>1105</v>
      </c>
    </row>
    <row r="50" spans="1:24" x14ac:dyDescent="0.2">
      <c r="A50" s="1" t="s">
        <v>24</v>
      </c>
      <c r="B50" s="1" t="s">
        <v>1843</v>
      </c>
      <c r="C50" s="1" t="s">
        <v>156</v>
      </c>
      <c r="D50" s="1" t="s">
        <v>1170</v>
      </c>
      <c r="E50" s="1" t="s">
        <v>26</v>
      </c>
      <c r="F50" s="1" t="s">
        <v>1844</v>
      </c>
      <c r="G50" s="1" t="s">
        <v>35</v>
      </c>
      <c r="I50" s="1">
        <v>1</v>
      </c>
      <c r="J50" s="1" t="s">
        <v>27</v>
      </c>
      <c r="K50" s="1" t="s">
        <v>27</v>
      </c>
      <c r="L50" s="1" t="s">
        <v>27</v>
      </c>
      <c r="M50" s="1">
        <v>1</v>
      </c>
      <c r="N50" s="1">
        <v>228612810</v>
      </c>
      <c r="O50" s="1">
        <v>228612810</v>
      </c>
      <c r="P50" s="1" t="s">
        <v>29</v>
      </c>
      <c r="Q50" s="1" t="s">
        <v>51</v>
      </c>
      <c r="U50" s="1">
        <v>1040</v>
      </c>
      <c r="X50" s="1">
        <v>52</v>
      </c>
    </row>
    <row r="51" spans="1:24" x14ac:dyDescent="0.2">
      <c r="A51" s="1" t="s">
        <v>480</v>
      </c>
      <c r="B51" s="1" t="s">
        <v>1845</v>
      </c>
      <c r="C51" s="1" t="s">
        <v>92</v>
      </c>
      <c r="D51" s="1" t="s">
        <v>1846</v>
      </c>
      <c r="E51" s="1" t="s">
        <v>26</v>
      </c>
      <c r="F51" s="1" t="s">
        <v>1847</v>
      </c>
      <c r="G51" s="1" t="s">
        <v>35</v>
      </c>
      <c r="I51" s="1">
        <v>1</v>
      </c>
      <c r="J51" s="1" t="s">
        <v>36</v>
      </c>
      <c r="K51" s="1" t="s">
        <v>89</v>
      </c>
      <c r="L51" s="1" t="s">
        <v>64</v>
      </c>
      <c r="M51" s="1">
        <v>1</v>
      </c>
      <c r="N51" s="1">
        <v>228612809</v>
      </c>
      <c r="O51" s="1">
        <v>228612809</v>
      </c>
      <c r="P51" s="1" t="s">
        <v>38</v>
      </c>
      <c r="Q51" s="1" t="s">
        <v>28</v>
      </c>
      <c r="X51" s="1">
        <v>6561</v>
      </c>
    </row>
    <row r="52" spans="1:24" x14ac:dyDescent="0.2">
      <c r="A52" s="1" t="s">
        <v>426</v>
      </c>
      <c r="B52" s="1" t="s">
        <v>1848</v>
      </c>
      <c r="C52" s="1" t="s">
        <v>428</v>
      </c>
      <c r="D52" s="1" t="s">
        <v>1849</v>
      </c>
      <c r="E52" s="1" t="s">
        <v>26</v>
      </c>
      <c r="F52" s="1" t="s">
        <v>1850</v>
      </c>
      <c r="G52" s="1" t="s">
        <v>35</v>
      </c>
      <c r="I52" s="1">
        <v>1</v>
      </c>
      <c r="J52" s="1" t="s">
        <v>94</v>
      </c>
      <c r="K52" s="1" t="s">
        <v>94</v>
      </c>
      <c r="L52" s="1" t="s">
        <v>94</v>
      </c>
      <c r="M52" s="1">
        <v>1</v>
      </c>
      <c r="N52" s="1">
        <v>228612801</v>
      </c>
      <c r="O52" s="1">
        <v>228612801</v>
      </c>
      <c r="P52" s="1" t="s">
        <v>38</v>
      </c>
      <c r="Q52" s="1" t="s">
        <v>28</v>
      </c>
      <c r="T52" s="1">
        <v>10</v>
      </c>
      <c r="U52" s="1">
        <v>45</v>
      </c>
      <c r="W52" s="1">
        <v>51</v>
      </c>
      <c r="X52" s="1">
        <v>4932</v>
      </c>
    </row>
    <row r="53" spans="1:24" x14ac:dyDescent="0.2">
      <c r="A53" s="1" t="s">
        <v>30</v>
      </c>
      <c r="B53" s="1" t="s">
        <v>1851</v>
      </c>
      <c r="C53" s="1" t="s">
        <v>32</v>
      </c>
      <c r="D53" s="1" t="s">
        <v>1000</v>
      </c>
      <c r="E53" s="1" t="s">
        <v>26</v>
      </c>
      <c r="F53" s="1" t="s">
        <v>1852</v>
      </c>
      <c r="G53" s="1" t="s">
        <v>35</v>
      </c>
      <c r="J53" s="1" t="s">
        <v>36</v>
      </c>
      <c r="K53" s="1" t="s">
        <v>27</v>
      </c>
      <c r="L53" s="1" t="s">
        <v>37</v>
      </c>
      <c r="M53" s="1">
        <v>1</v>
      </c>
      <c r="N53" s="1">
        <v>228612798</v>
      </c>
      <c r="O53" s="1">
        <v>228612798</v>
      </c>
      <c r="P53" s="1" t="s">
        <v>29</v>
      </c>
      <c r="Q53" s="1" t="s">
        <v>38</v>
      </c>
      <c r="T53" s="1">
        <v>58</v>
      </c>
      <c r="U53" s="1">
        <v>66</v>
      </c>
      <c r="V53" s="1">
        <v>1</v>
      </c>
      <c r="W53" s="1">
        <v>55</v>
      </c>
      <c r="X53" s="1">
        <v>60</v>
      </c>
    </row>
    <row r="54" spans="1:24" x14ac:dyDescent="0.2">
      <c r="A54" s="1" t="s">
        <v>378</v>
      </c>
      <c r="B54" s="1" t="s">
        <v>1853</v>
      </c>
      <c r="C54" s="1" t="s">
        <v>372</v>
      </c>
      <c r="D54" s="1" t="s">
        <v>148</v>
      </c>
      <c r="E54" s="1" t="s">
        <v>26</v>
      </c>
      <c r="F54" s="1" t="s">
        <v>1854</v>
      </c>
      <c r="G54" s="1" t="s">
        <v>35</v>
      </c>
      <c r="J54" s="1" t="s">
        <v>36</v>
      </c>
      <c r="K54" s="1" t="s">
        <v>43</v>
      </c>
      <c r="L54" s="1" t="s">
        <v>236</v>
      </c>
      <c r="M54" s="1">
        <v>1</v>
      </c>
      <c r="N54" s="1">
        <v>228612795</v>
      </c>
      <c r="O54" s="1">
        <v>228612795</v>
      </c>
      <c r="P54" s="1" t="s">
        <v>38</v>
      </c>
      <c r="Q54" s="1" t="s">
        <v>28</v>
      </c>
      <c r="T54" s="1">
        <v>18</v>
      </c>
      <c r="U54" s="1">
        <v>98</v>
      </c>
      <c r="W54" s="1">
        <v>102</v>
      </c>
      <c r="X54" s="1">
        <v>2406</v>
      </c>
    </row>
    <row r="55" spans="1:24" x14ac:dyDescent="0.2">
      <c r="A55" s="1" t="s">
        <v>24</v>
      </c>
      <c r="B55" s="1" t="s">
        <v>1856</v>
      </c>
      <c r="C55" s="1" t="s">
        <v>508</v>
      </c>
      <c r="D55" s="1" t="s">
        <v>408</v>
      </c>
      <c r="E55" s="1" t="s">
        <v>26</v>
      </c>
      <c r="F55" s="1" t="s">
        <v>1855</v>
      </c>
      <c r="G55" s="1" t="s">
        <v>35</v>
      </c>
      <c r="J55" s="1" t="s">
        <v>27</v>
      </c>
      <c r="K55" s="1" t="s">
        <v>27</v>
      </c>
      <c r="L55" s="1" t="s">
        <v>27</v>
      </c>
      <c r="M55" s="1">
        <v>1</v>
      </c>
      <c r="N55" s="1">
        <v>228612777</v>
      </c>
      <c r="O55" s="1">
        <v>228612777</v>
      </c>
      <c r="P55" s="1" t="s">
        <v>29</v>
      </c>
      <c r="Q55" s="1" t="s">
        <v>51</v>
      </c>
      <c r="U55" s="1">
        <v>1444</v>
      </c>
      <c r="X55" s="1">
        <v>413</v>
      </c>
    </row>
    <row r="56" spans="1:24" x14ac:dyDescent="0.2">
      <c r="A56" s="1" t="s">
        <v>24</v>
      </c>
      <c r="B56" s="1" t="s">
        <v>1857</v>
      </c>
      <c r="C56" s="1" t="s">
        <v>156</v>
      </c>
      <c r="D56" s="1" t="s">
        <v>1180</v>
      </c>
      <c r="E56" s="1" t="s">
        <v>26</v>
      </c>
      <c r="F56" s="1" t="s">
        <v>1858</v>
      </c>
      <c r="G56" s="1" t="s">
        <v>35</v>
      </c>
      <c r="J56" s="1" t="s">
        <v>27</v>
      </c>
      <c r="K56" s="1" t="s">
        <v>27</v>
      </c>
      <c r="L56" s="1" t="s">
        <v>27</v>
      </c>
      <c r="M56" s="1">
        <v>1</v>
      </c>
      <c r="N56" s="1">
        <v>228612764</v>
      </c>
      <c r="O56" s="1">
        <v>228612764</v>
      </c>
      <c r="P56" s="1" t="s">
        <v>29</v>
      </c>
      <c r="Q56" s="1" t="s">
        <v>51</v>
      </c>
      <c r="U56" s="1">
        <v>1660</v>
      </c>
      <c r="X56" s="1">
        <v>112</v>
      </c>
    </row>
    <row r="57" spans="1:24" x14ac:dyDescent="0.2">
      <c r="A57" s="1" t="s">
        <v>24</v>
      </c>
      <c r="B57" s="1" t="s">
        <v>1859</v>
      </c>
      <c r="C57" s="1" t="s">
        <v>54</v>
      </c>
      <c r="D57" s="1" t="s">
        <v>1860</v>
      </c>
      <c r="E57" s="1" t="s">
        <v>26</v>
      </c>
      <c r="F57" s="1" t="s">
        <v>1861</v>
      </c>
      <c r="G57" s="1" t="s">
        <v>35</v>
      </c>
      <c r="J57" s="1" t="s">
        <v>27</v>
      </c>
      <c r="K57" s="1" t="s">
        <v>27</v>
      </c>
      <c r="L57" s="1" t="s">
        <v>27</v>
      </c>
      <c r="M57" s="1">
        <v>1</v>
      </c>
      <c r="N57" s="1">
        <v>228612761</v>
      </c>
      <c r="O57" s="1">
        <v>228612761</v>
      </c>
      <c r="P57" s="1" t="s">
        <v>29</v>
      </c>
      <c r="Q57" s="1" t="s">
        <v>28</v>
      </c>
      <c r="U57" s="1">
        <v>1461</v>
      </c>
      <c r="X57" s="1">
        <v>11</v>
      </c>
    </row>
    <row r="58" spans="1:24" x14ac:dyDescent="0.2">
      <c r="A58" s="1" t="s">
        <v>183</v>
      </c>
      <c r="B58" s="1" t="s">
        <v>1862</v>
      </c>
      <c r="C58" s="1" t="s">
        <v>54</v>
      </c>
      <c r="D58" s="1" t="s">
        <v>439</v>
      </c>
      <c r="E58" s="1" t="s">
        <v>26</v>
      </c>
      <c r="F58" s="1" t="s">
        <v>1863</v>
      </c>
      <c r="G58" s="1" t="s">
        <v>35</v>
      </c>
      <c r="J58" s="1" t="s">
        <v>56</v>
      </c>
      <c r="K58" s="1" t="s">
        <v>49</v>
      </c>
      <c r="L58" s="1" t="s">
        <v>57</v>
      </c>
      <c r="M58" s="1">
        <v>1</v>
      </c>
      <c r="N58" s="1">
        <v>228612754</v>
      </c>
      <c r="O58" s="1">
        <v>228612754</v>
      </c>
      <c r="P58" s="1" t="s">
        <v>38</v>
      </c>
      <c r="Q58" s="1" t="s">
        <v>51</v>
      </c>
      <c r="T58" s="1">
        <v>286</v>
      </c>
      <c r="U58" s="1">
        <v>1382</v>
      </c>
      <c r="V58" s="1">
        <v>1</v>
      </c>
      <c r="W58" s="1">
        <v>1238</v>
      </c>
      <c r="X58" s="1">
        <v>35</v>
      </c>
    </row>
    <row r="59" spans="1:24" x14ac:dyDescent="0.2">
      <c r="A59" s="1" t="s">
        <v>105</v>
      </c>
      <c r="B59" s="1" t="s">
        <v>166</v>
      </c>
      <c r="C59" s="1" t="s">
        <v>75</v>
      </c>
      <c r="D59" s="1" t="s">
        <v>1534</v>
      </c>
      <c r="E59" s="1" t="s">
        <v>26</v>
      </c>
      <c r="F59" s="1" t="s">
        <v>1864</v>
      </c>
      <c r="G59" s="1" t="s">
        <v>35</v>
      </c>
      <c r="J59" s="1" t="s">
        <v>27</v>
      </c>
      <c r="K59" s="1" t="s">
        <v>27</v>
      </c>
      <c r="L59" s="1" t="s">
        <v>108</v>
      </c>
      <c r="M59" s="1">
        <v>1</v>
      </c>
      <c r="N59" s="1">
        <v>228612755</v>
      </c>
      <c r="O59" s="1">
        <v>228612755</v>
      </c>
      <c r="P59" s="1" t="s">
        <v>51</v>
      </c>
      <c r="Q59" s="1" t="s">
        <v>29</v>
      </c>
      <c r="X59" s="1">
        <v>1887</v>
      </c>
    </row>
    <row r="60" spans="1:24" x14ac:dyDescent="0.2">
      <c r="A60" s="1" t="s">
        <v>24</v>
      </c>
      <c r="B60" s="1" t="s">
        <v>1865</v>
      </c>
      <c r="C60" s="1" t="s">
        <v>1866</v>
      </c>
      <c r="D60" s="1" t="s">
        <v>1867</v>
      </c>
      <c r="E60" s="1" t="s">
        <v>26</v>
      </c>
      <c r="F60" s="1" t="s">
        <v>1868</v>
      </c>
      <c r="G60" s="1" t="s">
        <v>35</v>
      </c>
      <c r="I60" s="1">
        <v>1</v>
      </c>
      <c r="J60" s="1" t="s">
        <v>27</v>
      </c>
      <c r="K60" s="1" t="s">
        <v>27</v>
      </c>
      <c r="L60" s="1" t="s">
        <v>27</v>
      </c>
      <c r="M60" s="1">
        <v>1</v>
      </c>
      <c r="N60" s="1">
        <v>228612753</v>
      </c>
      <c r="O60" s="1">
        <v>228612753</v>
      </c>
      <c r="P60" s="1" t="s">
        <v>38</v>
      </c>
      <c r="Q60" s="1" t="s">
        <v>51</v>
      </c>
      <c r="U60" s="1">
        <v>1257</v>
      </c>
      <c r="X60" s="1">
        <v>26</v>
      </c>
    </row>
    <row r="61" spans="1:24" x14ac:dyDescent="0.2">
      <c r="A61" s="1" t="s">
        <v>39</v>
      </c>
      <c r="B61" s="1" t="s">
        <v>1869</v>
      </c>
      <c r="C61" s="1" t="s">
        <v>41</v>
      </c>
      <c r="D61" s="1" t="s">
        <v>1017</v>
      </c>
      <c r="E61" s="1" t="s">
        <v>26</v>
      </c>
      <c r="F61" s="1" t="s">
        <v>1870</v>
      </c>
      <c r="G61" s="1" t="s">
        <v>35</v>
      </c>
      <c r="I61" s="1">
        <v>1</v>
      </c>
      <c r="J61" s="1" t="s">
        <v>36</v>
      </c>
      <c r="K61" s="1" t="s">
        <v>43</v>
      </c>
      <c r="L61" s="1" t="s">
        <v>44</v>
      </c>
      <c r="M61" s="1">
        <v>1</v>
      </c>
      <c r="N61" s="1">
        <v>228612752</v>
      </c>
      <c r="O61" s="1">
        <v>228612752</v>
      </c>
      <c r="P61" s="1" t="s">
        <v>29</v>
      </c>
      <c r="Q61" s="1" t="s">
        <v>51</v>
      </c>
      <c r="T61" s="1">
        <v>5</v>
      </c>
      <c r="U61" s="1">
        <v>28</v>
      </c>
      <c r="X61" s="1">
        <v>230</v>
      </c>
    </row>
    <row r="62" spans="1:24" x14ac:dyDescent="0.2">
      <c r="A62" s="1" t="s">
        <v>1871</v>
      </c>
      <c r="B62" s="1" t="s">
        <v>1872</v>
      </c>
      <c r="C62" s="1" t="s">
        <v>425</v>
      </c>
      <c r="D62" s="1" t="s">
        <v>165</v>
      </c>
      <c r="E62" s="1" t="s">
        <v>26</v>
      </c>
      <c r="F62" s="1" t="s">
        <v>1873</v>
      </c>
      <c r="G62" s="1" t="s">
        <v>35</v>
      </c>
      <c r="I62" s="1">
        <v>1</v>
      </c>
      <c r="J62" s="1" t="s">
        <v>27</v>
      </c>
      <c r="K62" s="1" t="s">
        <v>27</v>
      </c>
      <c r="L62" s="1" t="s">
        <v>1874</v>
      </c>
      <c r="M62" s="1">
        <v>1</v>
      </c>
      <c r="N62" s="1">
        <v>228612740</v>
      </c>
      <c r="O62" s="1">
        <v>228612740</v>
      </c>
      <c r="P62" s="1" t="s">
        <v>29</v>
      </c>
      <c r="Q62" s="1" t="s">
        <v>51</v>
      </c>
      <c r="X62" s="1">
        <v>651</v>
      </c>
    </row>
    <row r="63" spans="1:24" x14ac:dyDescent="0.2">
      <c r="A63" s="1" t="s">
        <v>1268</v>
      </c>
      <c r="B63" s="1" t="s">
        <v>1875</v>
      </c>
      <c r="C63" s="1" t="s">
        <v>413</v>
      </c>
      <c r="D63" s="1" t="s">
        <v>1876</v>
      </c>
      <c r="E63" s="1" t="s">
        <v>26</v>
      </c>
      <c r="F63" s="1" t="s">
        <v>1877</v>
      </c>
      <c r="G63" s="1" t="s">
        <v>35</v>
      </c>
      <c r="J63" s="1" t="s">
        <v>36</v>
      </c>
      <c r="K63" s="1" t="s">
        <v>43</v>
      </c>
      <c r="L63" s="1" t="s">
        <v>64</v>
      </c>
      <c r="M63" s="1">
        <v>1</v>
      </c>
      <c r="N63" s="1">
        <v>228612733</v>
      </c>
      <c r="O63" s="1">
        <v>228612733</v>
      </c>
      <c r="P63" s="1" t="s">
        <v>38</v>
      </c>
      <c r="Q63" s="1" t="s">
        <v>51</v>
      </c>
      <c r="T63" s="1">
        <v>26</v>
      </c>
      <c r="U63" s="1">
        <v>446</v>
      </c>
      <c r="W63" s="1">
        <v>67</v>
      </c>
      <c r="X63" s="1">
        <v>56</v>
      </c>
    </row>
    <row r="64" spans="1:24" x14ac:dyDescent="0.2">
      <c r="A64" s="1" t="s">
        <v>24</v>
      </c>
      <c r="B64" s="1" t="s">
        <v>1878</v>
      </c>
      <c r="C64" s="1" t="s">
        <v>508</v>
      </c>
      <c r="D64" s="1" t="s">
        <v>463</v>
      </c>
      <c r="E64" s="1" t="s">
        <v>26</v>
      </c>
      <c r="F64" s="1" t="s">
        <v>1879</v>
      </c>
      <c r="G64" s="1" t="s">
        <v>35</v>
      </c>
      <c r="J64" s="1" t="s">
        <v>27</v>
      </c>
      <c r="K64" s="1" t="s">
        <v>27</v>
      </c>
      <c r="L64" s="1" t="s">
        <v>27</v>
      </c>
      <c r="M64" s="1">
        <v>1</v>
      </c>
      <c r="N64" s="1">
        <v>228612735</v>
      </c>
      <c r="O64" s="1">
        <v>228612735</v>
      </c>
      <c r="P64" s="1" t="s">
        <v>38</v>
      </c>
      <c r="Q64" s="1" t="s">
        <v>28</v>
      </c>
      <c r="U64" s="1">
        <v>911</v>
      </c>
      <c r="X64" s="1">
        <v>9</v>
      </c>
    </row>
    <row r="65" spans="1:24" x14ac:dyDescent="0.2">
      <c r="A65" s="1" t="s">
        <v>24</v>
      </c>
      <c r="B65" s="1" t="s">
        <v>1880</v>
      </c>
      <c r="C65" s="1" t="s">
        <v>71</v>
      </c>
      <c r="D65" s="1" t="s">
        <v>463</v>
      </c>
      <c r="E65" s="1" t="s">
        <v>26</v>
      </c>
      <c r="F65" s="1" t="s">
        <v>1879</v>
      </c>
      <c r="G65" s="1" t="s">
        <v>35</v>
      </c>
      <c r="J65" s="1" t="s">
        <v>27</v>
      </c>
      <c r="K65" s="1" t="s">
        <v>27</v>
      </c>
      <c r="L65" s="1" t="s">
        <v>27</v>
      </c>
      <c r="M65" s="1">
        <v>1</v>
      </c>
      <c r="N65" s="1">
        <v>228612735</v>
      </c>
      <c r="O65" s="1">
        <v>228612735</v>
      </c>
      <c r="P65" s="1" t="s">
        <v>38</v>
      </c>
      <c r="Q65" s="1" t="s">
        <v>28</v>
      </c>
      <c r="U65" s="1">
        <v>812</v>
      </c>
      <c r="X65" s="1">
        <v>20</v>
      </c>
    </row>
    <row r="66" spans="1:24" x14ac:dyDescent="0.2">
      <c r="A66" s="1" t="s">
        <v>1370</v>
      </c>
      <c r="B66" s="1" t="s">
        <v>1525</v>
      </c>
      <c r="C66" s="1" t="s">
        <v>79</v>
      </c>
      <c r="D66" s="1" t="s">
        <v>1881</v>
      </c>
      <c r="E66" s="1" t="s">
        <v>26</v>
      </c>
      <c r="F66" s="1" t="s">
        <v>1882</v>
      </c>
      <c r="G66" s="1" t="s">
        <v>35</v>
      </c>
      <c r="I66" s="1">
        <v>1</v>
      </c>
      <c r="J66" s="1" t="s">
        <v>27</v>
      </c>
      <c r="K66" s="1" t="s">
        <v>49</v>
      </c>
      <c r="L66" s="1" t="s">
        <v>1372</v>
      </c>
      <c r="M66" s="1">
        <v>1</v>
      </c>
      <c r="N66" s="1">
        <v>228612722</v>
      </c>
      <c r="O66" s="1">
        <v>228612722</v>
      </c>
      <c r="P66" s="1" t="s">
        <v>51</v>
      </c>
      <c r="Q66" s="1" t="s">
        <v>29</v>
      </c>
      <c r="X66" s="1">
        <v>443</v>
      </c>
    </row>
    <row r="67" spans="1:24" x14ac:dyDescent="0.2">
      <c r="A67" s="1" t="s">
        <v>105</v>
      </c>
      <c r="B67" s="1" t="s">
        <v>115</v>
      </c>
      <c r="C67" s="1" t="s">
        <v>75</v>
      </c>
      <c r="D67" s="1" t="s">
        <v>1038</v>
      </c>
      <c r="E67" s="1" t="s">
        <v>26</v>
      </c>
      <c r="F67" s="1" t="s">
        <v>1883</v>
      </c>
      <c r="G67" s="1" t="s">
        <v>35</v>
      </c>
      <c r="J67" s="1" t="s">
        <v>27</v>
      </c>
      <c r="K67" s="1" t="s">
        <v>27</v>
      </c>
      <c r="L67" s="1" t="s">
        <v>108</v>
      </c>
      <c r="M67" s="1">
        <v>1</v>
      </c>
      <c r="N67" s="1">
        <v>228612710</v>
      </c>
      <c r="O67" s="1">
        <v>228612710</v>
      </c>
      <c r="P67" s="1" t="s">
        <v>28</v>
      </c>
      <c r="Q67" s="1" t="s">
        <v>38</v>
      </c>
      <c r="X67" s="1">
        <v>1041</v>
      </c>
    </row>
    <row r="68" spans="1:24" x14ac:dyDescent="0.2">
      <c r="A68" s="1" t="s">
        <v>24</v>
      </c>
      <c r="B68" s="1" t="s">
        <v>1884</v>
      </c>
      <c r="C68" s="1" t="s">
        <v>397</v>
      </c>
      <c r="D68" s="1" t="s">
        <v>483</v>
      </c>
      <c r="E68" s="1" t="s">
        <v>26</v>
      </c>
      <c r="F68" s="1" t="s">
        <v>1885</v>
      </c>
      <c r="G68" s="1" t="s">
        <v>35</v>
      </c>
      <c r="J68" s="1" t="s">
        <v>27</v>
      </c>
      <c r="K68" s="1" t="s">
        <v>27</v>
      </c>
      <c r="L68" s="1" t="s">
        <v>27</v>
      </c>
      <c r="M68" s="1">
        <v>1</v>
      </c>
      <c r="N68" s="1">
        <v>228612711</v>
      </c>
      <c r="O68" s="1">
        <v>228612711</v>
      </c>
      <c r="P68" s="1" t="s">
        <v>38</v>
      </c>
      <c r="Q68" s="1" t="s">
        <v>28</v>
      </c>
      <c r="U68" s="1">
        <v>1113</v>
      </c>
      <c r="X68" s="1">
        <v>26</v>
      </c>
    </row>
    <row r="69" spans="1:24" x14ac:dyDescent="0.2">
      <c r="A69" s="1" t="s">
        <v>61</v>
      </c>
      <c r="B69" s="1" t="s">
        <v>1886</v>
      </c>
      <c r="C69" s="1" t="s">
        <v>54</v>
      </c>
      <c r="D69" s="1" t="s">
        <v>494</v>
      </c>
      <c r="E69" s="1" t="s">
        <v>26</v>
      </c>
      <c r="F69" s="1" t="s">
        <v>1887</v>
      </c>
      <c r="G69" s="1" t="s">
        <v>35</v>
      </c>
      <c r="J69" s="1" t="s">
        <v>36</v>
      </c>
      <c r="K69" s="1" t="s">
        <v>27</v>
      </c>
      <c r="L69" s="1" t="s">
        <v>64</v>
      </c>
      <c r="M69" s="1">
        <v>1</v>
      </c>
      <c r="N69" s="1">
        <v>228612711</v>
      </c>
      <c r="O69" s="1">
        <v>228612711</v>
      </c>
      <c r="P69" s="1" t="s">
        <v>38</v>
      </c>
      <c r="Q69" s="1" t="s">
        <v>29</v>
      </c>
      <c r="T69" s="1">
        <v>6</v>
      </c>
      <c r="U69" s="1">
        <v>76</v>
      </c>
      <c r="W69" s="1">
        <v>80</v>
      </c>
      <c r="X69" s="1">
        <v>212</v>
      </c>
    </row>
    <row r="70" spans="1:24" x14ac:dyDescent="0.2">
      <c r="A70" s="1" t="s">
        <v>61</v>
      </c>
      <c r="B70" s="1" t="s">
        <v>1888</v>
      </c>
      <c r="C70" s="1" t="s">
        <v>59</v>
      </c>
      <c r="D70" s="1" t="s">
        <v>494</v>
      </c>
      <c r="E70" s="1" t="s">
        <v>26</v>
      </c>
      <c r="F70" s="1" t="s">
        <v>1887</v>
      </c>
      <c r="G70" s="1" t="s">
        <v>35</v>
      </c>
      <c r="J70" s="1" t="s">
        <v>36</v>
      </c>
      <c r="K70" s="1" t="s">
        <v>27</v>
      </c>
      <c r="L70" s="1" t="s">
        <v>64</v>
      </c>
      <c r="M70" s="1">
        <v>1</v>
      </c>
      <c r="N70" s="1">
        <v>228612711</v>
      </c>
      <c r="O70" s="1">
        <v>228612711</v>
      </c>
      <c r="P70" s="1" t="s">
        <v>38</v>
      </c>
      <c r="Q70" s="1" t="s">
        <v>29</v>
      </c>
      <c r="T70" s="1">
        <v>27</v>
      </c>
      <c r="U70" s="1">
        <v>67</v>
      </c>
      <c r="W70" s="1">
        <v>94</v>
      </c>
      <c r="X70" s="1">
        <v>320</v>
      </c>
    </row>
    <row r="71" spans="1:24" x14ac:dyDescent="0.2">
      <c r="A71" s="1" t="s">
        <v>61</v>
      </c>
      <c r="B71" s="1" t="s">
        <v>1889</v>
      </c>
      <c r="C71" s="1" t="s">
        <v>54</v>
      </c>
      <c r="D71" s="1" t="s">
        <v>503</v>
      </c>
      <c r="E71" s="1" t="s">
        <v>26</v>
      </c>
      <c r="F71" s="1" t="s">
        <v>1890</v>
      </c>
      <c r="G71" s="1" t="s">
        <v>35</v>
      </c>
      <c r="J71" s="1" t="s">
        <v>36</v>
      </c>
      <c r="K71" s="1" t="s">
        <v>27</v>
      </c>
      <c r="L71" s="1" t="s">
        <v>64</v>
      </c>
      <c r="M71" s="1">
        <v>1</v>
      </c>
      <c r="N71" s="1">
        <v>228612708</v>
      </c>
      <c r="O71" s="1">
        <v>228612708</v>
      </c>
      <c r="P71" s="1" t="s">
        <v>38</v>
      </c>
      <c r="Q71" s="1" t="s">
        <v>28</v>
      </c>
      <c r="T71" s="1">
        <v>15</v>
      </c>
      <c r="U71" s="1">
        <v>77</v>
      </c>
      <c r="W71" s="1">
        <v>97</v>
      </c>
      <c r="X71" s="1">
        <v>403</v>
      </c>
    </row>
    <row r="72" spans="1:24" x14ac:dyDescent="0.2">
      <c r="A72" s="1" t="s">
        <v>105</v>
      </c>
      <c r="B72" s="1" t="s">
        <v>1891</v>
      </c>
      <c r="C72" s="1" t="s">
        <v>75</v>
      </c>
      <c r="D72" s="1" t="s">
        <v>1892</v>
      </c>
      <c r="E72" s="1" t="s">
        <v>26</v>
      </c>
      <c r="F72" s="1" t="s">
        <v>1893</v>
      </c>
      <c r="G72" s="1" t="s">
        <v>35</v>
      </c>
      <c r="J72" s="1" t="s">
        <v>27</v>
      </c>
      <c r="K72" s="1" t="s">
        <v>27</v>
      </c>
      <c r="L72" s="1" t="s">
        <v>108</v>
      </c>
      <c r="M72" s="1">
        <v>1</v>
      </c>
      <c r="N72" s="1">
        <v>228612692</v>
      </c>
      <c r="O72" s="1">
        <v>228612692</v>
      </c>
      <c r="P72" s="1" t="s">
        <v>51</v>
      </c>
      <c r="Q72" s="1" t="s">
        <v>29</v>
      </c>
      <c r="X72" s="1">
        <v>808</v>
      </c>
    </row>
    <row r="73" spans="1:24" x14ac:dyDescent="0.2">
      <c r="A73" s="1" t="s">
        <v>90</v>
      </c>
      <c r="B73" s="1" t="s">
        <v>256</v>
      </c>
      <c r="C73" s="1" t="s">
        <v>92</v>
      </c>
      <c r="D73" s="1" t="s">
        <v>528</v>
      </c>
      <c r="E73" s="1" t="s">
        <v>26</v>
      </c>
      <c r="F73" s="1" t="s">
        <v>1894</v>
      </c>
      <c r="G73" s="1" t="s">
        <v>35</v>
      </c>
      <c r="I73" s="1">
        <v>3</v>
      </c>
      <c r="J73" s="1" t="s">
        <v>94</v>
      </c>
      <c r="K73" s="1" t="s">
        <v>94</v>
      </c>
      <c r="L73" s="1" t="s">
        <v>94</v>
      </c>
      <c r="M73" s="1">
        <v>1</v>
      </c>
      <c r="N73" s="1">
        <v>228612677</v>
      </c>
      <c r="O73" s="1">
        <v>228612677</v>
      </c>
      <c r="P73" s="1" t="s">
        <v>38</v>
      </c>
      <c r="Q73" s="1" t="s">
        <v>28</v>
      </c>
      <c r="T73" s="1">
        <v>63</v>
      </c>
      <c r="U73" s="1">
        <v>245</v>
      </c>
      <c r="W73" s="1">
        <v>295</v>
      </c>
      <c r="X73" s="1">
        <v>1015</v>
      </c>
    </row>
    <row r="74" spans="1:24" x14ac:dyDescent="0.2">
      <c r="A74" s="1" t="s">
        <v>701</v>
      </c>
      <c r="B74" s="1" t="s">
        <v>1895</v>
      </c>
      <c r="C74" s="1" t="s">
        <v>703</v>
      </c>
      <c r="D74" s="1" t="s">
        <v>1441</v>
      </c>
      <c r="E74" s="1" t="s">
        <v>26</v>
      </c>
      <c r="F74" s="1" t="s">
        <v>1896</v>
      </c>
      <c r="G74" s="1" t="s">
        <v>35</v>
      </c>
      <c r="I74" s="1">
        <v>3</v>
      </c>
      <c r="J74" s="1" t="s">
        <v>27</v>
      </c>
      <c r="K74" s="1" t="s">
        <v>27</v>
      </c>
      <c r="L74" s="1" t="s">
        <v>1151</v>
      </c>
      <c r="M74" s="1">
        <v>1</v>
      </c>
      <c r="N74" s="1">
        <v>228612678</v>
      </c>
      <c r="O74" s="1">
        <v>228612678</v>
      </c>
      <c r="P74" s="1" t="s">
        <v>29</v>
      </c>
      <c r="Q74" s="1" t="s">
        <v>51</v>
      </c>
      <c r="T74" s="1">
        <v>39</v>
      </c>
      <c r="U74" s="1">
        <v>58</v>
      </c>
      <c r="W74" s="1">
        <v>124</v>
      </c>
      <c r="X74" s="1">
        <v>59</v>
      </c>
    </row>
    <row r="75" spans="1:24" x14ac:dyDescent="0.2">
      <c r="A75" s="1" t="s">
        <v>105</v>
      </c>
      <c r="B75" s="1" t="s">
        <v>1897</v>
      </c>
      <c r="C75" s="1" t="s">
        <v>75</v>
      </c>
      <c r="D75" s="1" t="s">
        <v>1441</v>
      </c>
      <c r="E75" s="1" t="s">
        <v>26</v>
      </c>
      <c r="F75" s="1" t="s">
        <v>1896</v>
      </c>
      <c r="G75" s="1" t="s">
        <v>35</v>
      </c>
      <c r="I75" s="1">
        <v>3</v>
      </c>
      <c r="J75" s="1" t="s">
        <v>27</v>
      </c>
      <c r="K75" s="1" t="s">
        <v>27</v>
      </c>
      <c r="L75" s="1" t="s">
        <v>108</v>
      </c>
      <c r="M75" s="1">
        <v>1</v>
      </c>
      <c r="N75" s="1">
        <v>228612678</v>
      </c>
      <c r="O75" s="1">
        <v>228612678</v>
      </c>
      <c r="P75" s="1" t="s">
        <v>29</v>
      </c>
      <c r="Q75" s="1" t="s">
        <v>51</v>
      </c>
      <c r="X75" s="1">
        <v>3618</v>
      </c>
    </row>
    <row r="76" spans="1:24" x14ac:dyDescent="0.2">
      <c r="A76" s="1" t="s">
        <v>501</v>
      </c>
      <c r="B76" s="1" t="s">
        <v>1898</v>
      </c>
      <c r="C76" s="1" t="s">
        <v>235</v>
      </c>
      <c r="D76" s="1" t="s">
        <v>535</v>
      </c>
      <c r="E76" s="1" t="s">
        <v>26</v>
      </c>
      <c r="F76" s="1" t="s">
        <v>1899</v>
      </c>
      <c r="G76" s="1" t="s">
        <v>35</v>
      </c>
      <c r="J76" s="1" t="s">
        <v>27</v>
      </c>
      <c r="K76" s="1" t="s">
        <v>27</v>
      </c>
      <c r="L76" s="1" t="s">
        <v>505</v>
      </c>
      <c r="M76" s="1">
        <v>1</v>
      </c>
      <c r="N76" s="1">
        <v>228612663</v>
      </c>
      <c r="O76" s="1">
        <v>228612663</v>
      </c>
      <c r="P76" s="1" t="s">
        <v>29</v>
      </c>
      <c r="Q76" s="1" t="s">
        <v>51</v>
      </c>
      <c r="X76" s="1">
        <v>4025</v>
      </c>
    </row>
    <row r="77" spans="1:24" x14ac:dyDescent="0.2">
      <c r="A77" s="1" t="s">
        <v>426</v>
      </c>
      <c r="B77" s="1" t="s">
        <v>1900</v>
      </c>
      <c r="C77" s="1" t="s">
        <v>428</v>
      </c>
      <c r="D77" s="1" t="s">
        <v>1733</v>
      </c>
      <c r="E77" s="1" t="s">
        <v>26</v>
      </c>
      <c r="F77" s="1" t="s">
        <v>1901</v>
      </c>
      <c r="G77" s="1" t="s">
        <v>35</v>
      </c>
      <c r="J77" s="1" t="s">
        <v>94</v>
      </c>
      <c r="K77" s="1" t="s">
        <v>94</v>
      </c>
      <c r="L77" s="1" t="s">
        <v>94</v>
      </c>
      <c r="M77" s="1">
        <v>1</v>
      </c>
      <c r="N77" s="1">
        <v>228612657</v>
      </c>
      <c r="O77" s="1">
        <v>228612657</v>
      </c>
      <c r="P77" s="1" t="s">
        <v>38</v>
      </c>
      <c r="Q77" s="1" t="s">
        <v>51</v>
      </c>
      <c r="T77" s="1">
        <v>8</v>
      </c>
      <c r="U77" s="1">
        <v>55</v>
      </c>
      <c r="W77" s="1">
        <v>55</v>
      </c>
      <c r="X77" s="1">
        <v>102</v>
      </c>
    </row>
    <row r="78" spans="1:24" x14ac:dyDescent="0.2">
      <c r="A78" s="1" t="s">
        <v>24</v>
      </c>
      <c r="B78" s="1" t="s">
        <v>1902</v>
      </c>
      <c r="C78" s="1" t="s">
        <v>156</v>
      </c>
      <c r="D78" s="1" t="s">
        <v>763</v>
      </c>
      <c r="E78" s="1" t="s">
        <v>26</v>
      </c>
      <c r="F78" s="1" t="s">
        <v>1903</v>
      </c>
      <c r="G78" s="1" t="s">
        <v>35</v>
      </c>
      <c r="J78" s="1" t="s">
        <v>27</v>
      </c>
      <c r="K78" s="1" t="s">
        <v>27</v>
      </c>
      <c r="L78" s="1" t="s">
        <v>27</v>
      </c>
      <c r="M78" s="1">
        <v>1</v>
      </c>
      <c r="N78" s="1">
        <v>228612648</v>
      </c>
      <c r="O78" s="1">
        <v>228612648</v>
      </c>
      <c r="P78" s="1" t="s">
        <v>29</v>
      </c>
      <c r="Q78" s="1" t="s">
        <v>28</v>
      </c>
      <c r="U78" s="1">
        <v>1346</v>
      </c>
      <c r="X78" s="1">
        <v>244</v>
      </c>
    </row>
    <row r="79" spans="1:24" x14ac:dyDescent="0.2">
      <c r="A79" s="1" t="s">
        <v>1084</v>
      </c>
      <c r="B79" s="1" t="s">
        <v>1904</v>
      </c>
      <c r="C79" s="1" t="s">
        <v>25</v>
      </c>
      <c r="D79" s="1" t="s">
        <v>768</v>
      </c>
      <c r="E79" s="1" t="s">
        <v>26</v>
      </c>
      <c r="F79" s="1" t="s">
        <v>1905</v>
      </c>
      <c r="G79" s="1" t="s">
        <v>35</v>
      </c>
      <c r="I79" s="1">
        <v>1</v>
      </c>
      <c r="J79" s="1" t="s">
        <v>27</v>
      </c>
      <c r="K79" s="1" t="s">
        <v>27</v>
      </c>
      <c r="L79" s="1" t="s">
        <v>64</v>
      </c>
      <c r="M79" s="1">
        <v>1</v>
      </c>
      <c r="N79" s="1">
        <v>228612642</v>
      </c>
      <c r="O79" s="1">
        <v>228612642</v>
      </c>
      <c r="P79" s="1" t="s">
        <v>29</v>
      </c>
      <c r="Q79" s="1" t="s">
        <v>51</v>
      </c>
      <c r="T79" s="1">
        <v>6</v>
      </c>
      <c r="U79" s="1">
        <v>85</v>
      </c>
      <c r="X79" s="1">
        <v>17</v>
      </c>
    </row>
    <row r="80" spans="1:24" x14ac:dyDescent="0.2">
      <c r="A80" s="1" t="s">
        <v>1386</v>
      </c>
      <c r="B80" s="1" t="s">
        <v>1906</v>
      </c>
      <c r="C80" s="1" t="s">
        <v>1388</v>
      </c>
      <c r="D80" s="1" t="s">
        <v>1066</v>
      </c>
      <c r="E80" s="1" t="s">
        <v>26</v>
      </c>
      <c r="F80" s="1" t="s">
        <v>1907</v>
      </c>
      <c r="G80" s="1" t="s">
        <v>35</v>
      </c>
      <c r="I80" s="1">
        <v>1</v>
      </c>
      <c r="J80" s="1" t="s">
        <v>27</v>
      </c>
      <c r="K80" s="1" t="s">
        <v>27</v>
      </c>
      <c r="L80" s="1" t="s">
        <v>27</v>
      </c>
      <c r="M80" s="1">
        <v>1</v>
      </c>
      <c r="N80" s="1">
        <v>228612641</v>
      </c>
      <c r="O80" s="1">
        <v>228612641</v>
      </c>
      <c r="P80" s="1" t="s">
        <v>38</v>
      </c>
      <c r="Q80" s="1" t="s">
        <v>28</v>
      </c>
      <c r="X80" s="1">
        <v>141</v>
      </c>
    </row>
    <row r="81" spans="1:26" x14ac:dyDescent="0.2">
      <c r="A81" s="1" t="s">
        <v>426</v>
      </c>
      <c r="B81" s="1" t="s">
        <v>1908</v>
      </c>
      <c r="C81" s="1" t="s">
        <v>428</v>
      </c>
      <c r="D81" s="1" t="s">
        <v>1066</v>
      </c>
      <c r="E81" s="1" t="s">
        <v>26</v>
      </c>
      <c r="F81" s="1" t="s">
        <v>1907</v>
      </c>
      <c r="G81" s="1" t="s">
        <v>35</v>
      </c>
      <c r="I81" s="1">
        <v>1</v>
      </c>
      <c r="J81" s="1" t="s">
        <v>94</v>
      </c>
      <c r="K81" s="1" t="s">
        <v>94</v>
      </c>
      <c r="L81" s="1" t="s">
        <v>94</v>
      </c>
      <c r="M81" s="1">
        <v>1</v>
      </c>
      <c r="N81" s="1">
        <v>228612641</v>
      </c>
      <c r="O81" s="1">
        <v>228612641</v>
      </c>
      <c r="P81" s="1" t="s">
        <v>38</v>
      </c>
      <c r="Q81" s="1" t="s">
        <v>28</v>
      </c>
      <c r="T81" s="1">
        <v>59</v>
      </c>
      <c r="U81" s="1">
        <v>78</v>
      </c>
      <c r="W81" s="1">
        <v>161</v>
      </c>
      <c r="X81" s="1">
        <v>113</v>
      </c>
    </row>
    <row r="82" spans="1:26" x14ac:dyDescent="0.2">
      <c r="A82" s="1" t="s">
        <v>880</v>
      </c>
      <c r="B82" s="1" t="s">
        <v>1909</v>
      </c>
      <c r="C82" s="1" t="s">
        <v>665</v>
      </c>
      <c r="D82" s="1" t="s">
        <v>1066</v>
      </c>
      <c r="E82" s="1" t="s">
        <v>26</v>
      </c>
      <c r="F82" s="1" t="s">
        <v>1907</v>
      </c>
      <c r="G82" s="1" t="s">
        <v>35</v>
      </c>
      <c r="I82" s="1">
        <v>1</v>
      </c>
      <c r="J82" s="1" t="s">
        <v>27</v>
      </c>
      <c r="K82" s="1" t="s">
        <v>27</v>
      </c>
      <c r="L82" s="1" t="s">
        <v>64</v>
      </c>
      <c r="M82" s="1">
        <v>1</v>
      </c>
      <c r="N82" s="1">
        <v>228612641</v>
      </c>
      <c r="O82" s="1">
        <v>228612641</v>
      </c>
      <c r="P82" s="1" t="s">
        <v>38</v>
      </c>
      <c r="Q82" s="1" t="s">
        <v>28</v>
      </c>
      <c r="T82" s="1">
        <v>4</v>
      </c>
      <c r="U82" s="1">
        <v>121</v>
      </c>
      <c r="X82" s="1">
        <v>886</v>
      </c>
    </row>
    <row r="83" spans="1:26" x14ac:dyDescent="0.2">
      <c r="A83" s="1" t="s">
        <v>880</v>
      </c>
      <c r="B83" s="1" t="s">
        <v>881</v>
      </c>
      <c r="C83" s="1" t="s">
        <v>665</v>
      </c>
      <c r="D83" s="1" t="s">
        <v>189</v>
      </c>
      <c r="E83" s="1" t="s">
        <v>26</v>
      </c>
      <c r="F83" s="1" t="s">
        <v>1910</v>
      </c>
      <c r="G83" s="1" t="s">
        <v>35</v>
      </c>
      <c r="J83" s="1" t="s">
        <v>27</v>
      </c>
      <c r="K83" s="1" t="s">
        <v>27</v>
      </c>
      <c r="L83" s="1" t="s">
        <v>64</v>
      </c>
      <c r="M83" s="1">
        <v>1</v>
      </c>
      <c r="N83" s="1">
        <v>228612633</v>
      </c>
      <c r="O83" s="1">
        <v>228612633</v>
      </c>
      <c r="P83" s="1" t="s">
        <v>29</v>
      </c>
      <c r="Q83" s="1" t="s">
        <v>51</v>
      </c>
      <c r="T83" s="1">
        <v>14</v>
      </c>
      <c r="U83" s="1">
        <v>198</v>
      </c>
      <c r="X83" s="1">
        <v>5847</v>
      </c>
    </row>
    <row r="84" spans="1:26" x14ac:dyDescent="0.2">
      <c r="A84" s="1" t="s">
        <v>61</v>
      </c>
      <c r="B84" s="1" t="s">
        <v>1911</v>
      </c>
      <c r="C84" s="1" t="s">
        <v>54</v>
      </c>
      <c r="D84" s="1" t="s">
        <v>1071</v>
      </c>
      <c r="E84" s="1" t="s">
        <v>26</v>
      </c>
      <c r="F84" s="1" t="s">
        <v>1912</v>
      </c>
      <c r="G84" s="1" t="s">
        <v>35</v>
      </c>
      <c r="J84" s="1" t="s">
        <v>36</v>
      </c>
      <c r="K84" s="1" t="s">
        <v>27</v>
      </c>
      <c r="L84" s="1" t="s">
        <v>64</v>
      </c>
      <c r="M84" s="1">
        <v>1</v>
      </c>
      <c r="N84" s="1">
        <v>228612632</v>
      </c>
      <c r="O84" s="1">
        <v>228612632</v>
      </c>
      <c r="P84" s="1" t="s">
        <v>38</v>
      </c>
      <c r="Q84" s="1" t="s">
        <v>28</v>
      </c>
      <c r="T84" s="1">
        <v>9</v>
      </c>
      <c r="U84" s="1">
        <v>87</v>
      </c>
      <c r="W84" s="1">
        <v>111</v>
      </c>
      <c r="X84" s="1">
        <v>1555</v>
      </c>
    </row>
    <row r="85" spans="1:26" x14ac:dyDescent="0.2">
      <c r="A85" s="1" t="s">
        <v>52</v>
      </c>
      <c r="B85" s="1" t="s">
        <v>1913</v>
      </c>
      <c r="C85" s="1" t="s">
        <v>54</v>
      </c>
      <c r="D85" s="1" t="s">
        <v>1071</v>
      </c>
      <c r="E85" s="1" t="s">
        <v>26</v>
      </c>
      <c r="F85" s="1" t="s">
        <v>1912</v>
      </c>
      <c r="G85" s="1" t="s">
        <v>35</v>
      </c>
      <c r="J85" s="1" t="s">
        <v>56</v>
      </c>
      <c r="K85" s="1" t="s">
        <v>27</v>
      </c>
      <c r="L85" s="1" t="s">
        <v>57</v>
      </c>
      <c r="M85" s="1">
        <v>1</v>
      </c>
      <c r="N85" s="1">
        <v>228612632</v>
      </c>
      <c r="O85" s="1">
        <v>228612632</v>
      </c>
      <c r="P85" s="1" t="s">
        <v>38</v>
      </c>
      <c r="Q85" s="1" t="s">
        <v>28</v>
      </c>
      <c r="X85" s="1">
        <v>4</v>
      </c>
    </row>
    <row r="86" spans="1:26" x14ac:dyDescent="0.2">
      <c r="A86" s="1" t="s">
        <v>480</v>
      </c>
      <c r="B86" s="1" t="s">
        <v>1914</v>
      </c>
      <c r="C86" s="1" t="s">
        <v>92</v>
      </c>
      <c r="D86" s="1" t="s">
        <v>1915</v>
      </c>
      <c r="E86" s="1" t="s">
        <v>26</v>
      </c>
      <c r="F86" s="1" t="s">
        <v>1916</v>
      </c>
      <c r="G86" s="1" t="s">
        <v>35</v>
      </c>
      <c r="J86" s="1" t="s">
        <v>36</v>
      </c>
      <c r="K86" s="1" t="s">
        <v>49</v>
      </c>
      <c r="L86" s="1" t="s">
        <v>236</v>
      </c>
      <c r="M86" s="1">
        <v>1</v>
      </c>
      <c r="N86" s="1">
        <v>228612626</v>
      </c>
      <c r="O86" s="1">
        <v>228612626</v>
      </c>
      <c r="P86" s="1" t="s">
        <v>28</v>
      </c>
      <c r="Q86" s="1" t="s">
        <v>29</v>
      </c>
      <c r="X86" s="1">
        <v>326</v>
      </c>
    </row>
    <row r="87" spans="1:26" x14ac:dyDescent="0.2">
      <c r="A87" s="1" t="s">
        <v>61</v>
      </c>
      <c r="B87" s="1" t="s">
        <v>1917</v>
      </c>
      <c r="C87" s="1" t="s">
        <v>54</v>
      </c>
      <c r="D87" s="1" t="s">
        <v>575</v>
      </c>
      <c r="E87" s="1" t="s">
        <v>26</v>
      </c>
      <c r="F87" s="1" t="s">
        <v>1918</v>
      </c>
      <c r="G87" s="1" t="s">
        <v>35</v>
      </c>
      <c r="J87" s="1" t="s">
        <v>36</v>
      </c>
      <c r="K87" s="1" t="s">
        <v>27</v>
      </c>
      <c r="L87" s="1" t="s">
        <v>64</v>
      </c>
      <c r="M87" s="1">
        <v>1</v>
      </c>
      <c r="N87" s="1">
        <v>228612627</v>
      </c>
      <c r="O87" s="1">
        <v>228612627</v>
      </c>
      <c r="P87" s="1" t="s">
        <v>38</v>
      </c>
      <c r="Q87" s="1" t="s">
        <v>29</v>
      </c>
      <c r="T87" s="1">
        <v>51</v>
      </c>
      <c r="U87" s="1">
        <v>78</v>
      </c>
      <c r="W87" s="1">
        <v>97</v>
      </c>
      <c r="X87" s="1">
        <v>470</v>
      </c>
    </row>
    <row r="88" spans="1:26" x14ac:dyDescent="0.2">
      <c r="A88" s="1" t="s">
        <v>921</v>
      </c>
      <c r="B88" s="1" t="s">
        <v>1919</v>
      </c>
      <c r="C88" s="1" t="s">
        <v>178</v>
      </c>
      <c r="D88" s="1" t="s">
        <v>1750</v>
      </c>
      <c r="E88" s="1" t="s">
        <v>26</v>
      </c>
      <c r="F88" s="1" t="s">
        <v>1920</v>
      </c>
      <c r="G88" s="1" t="s">
        <v>35</v>
      </c>
      <c r="J88" s="1" t="s">
        <v>27</v>
      </c>
      <c r="K88" s="1" t="s">
        <v>27</v>
      </c>
      <c r="L88" s="1" t="s">
        <v>925</v>
      </c>
      <c r="M88" s="1">
        <v>1</v>
      </c>
      <c r="N88" s="1">
        <v>228612623</v>
      </c>
      <c r="O88" s="1">
        <v>228612623</v>
      </c>
      <c r="P88" s="1" t="s">
        <v>38</v>
      </c>
      <c r="Q88" s="1" t="s">
        <v>28</v>
      </c>
      <c r="T88" s="1">
        <v>39</v>
      </c>
      <c r="U88" s="1">
        <v>111</v>
      </c>
      <c r="W88" s="1">
        <v>68</v>
      </c>
      <c r="X88" s="1">
        <v>425</v>
      </c>
    </row>
    <row r="89" spans="1:26" x14ac:dyDescent="0.2">
      <c r="A89" s="1" t="s">
        <v>2455</v>
      </c>
      <c r="B89" s="1" t="s">
        <v>2456</v>
      </c>
      <c r="C89" s="1" t="s">
        <v>2457</v>
      </c>
      <c r="D89" s="1" t="s">
        <v>790</v>
      </c>
      <c r="E89" s="1" t="s">
        <v>26</v>
      </c>
      <c r="F89" s="1" t="s">
        <v>2458</v>
      </c>
      <c r="G89" s="1" t="s">
        <v>35</v>
      </c>
      <c r="H89" s="1" t="s">
        <v>2437</v>
      </c>
      <c r="J89" s="1" t="s">
        <v>94</v>
      </c>
      <c r="K89" s="1" t="s">
        <v>94</v>
      </c>
      <c r="L89" s="1" t="s">
        <v>94</v>
      </c>
      <c r="M89" s="1">
        <v>1</v>
      </c>
      <c r="N89" s="1">
        <v>228612992</v>
      </c>
      <c r="O89" s="1">
        <v>228612992</v>
      </c>
      <c r="P89" s="1" t="s">
        <v>29</v>
      </c>
      <c r="Q89" s="1" t="s">
        <v>51</v>
      </c>
      <c r="R89" s="1">
        <v>0.28999999999999998</v>
      </c>
      <c r="T89" s="1">
        <v>28</v>
      </c>
      <c r="U89" s="1">
        <v>67</v>
      </c>
      <c r="W89" s="1">
        <v>97</v>
      </c>
      <c r="X89" s="1">
        <v>1211</v>
      </c>
      <c r="Y89" s="2">
        <v>43466</v>
      </c>
      <c r="Z89" s="1" t="s">
        <v>2459</v>
      </c>
    </row>
    <row r="90" spans="1:26" x14ac:dyDescent="0.2">
      <c r="A90" s="1" t="s">
        <v>2460</v>
      </c>
      <c r="B90" s="1" t="s">
        <v>2461</v>
      </c>
      <c r="C90" s="1" t="s">
        <v>156</v>
      </c>
      <c r="D90" s="1" t="s">
        <v>656</v>
      </c>
      <c r="E90" s="1" t="s">
        <v>26</v>
      </c>
      <c r="F90" s="1" t="s">
        <v>2462</v>
      </c>
      <c r="G90" s="1" t="s">
        <v>35</v>
      </c>
      <c r="H90" s="1" t="s">
        <v>2440</v>
      </c>
      <c r="J90" s="1" t="s">
        <v>94</v>
      </c>
      <c r="K90" s="1" t="s">
        <v>94</v>
      </c>
      <c r="L90" s="1" t="s">
        <v>94</v>
      </c>
      <c r="M90" s="1">
        <v>1</v>
      </c>
      <c r="N90" s="1">
        <v>228612936</v>
      </c>
      <c r="O90" s="1">
        <v>228612936</v>
      </c>
      <c r="P90" s="1" t="s">
        <v>29</v>
      </c>
      <c r="Q90" s="1" t="s">
        <v>51</v>
      </c>
      <c r="R90" s="1">
        <v>0.28000000000000003</v>
      </c>
      <c r="T90" s="1">
        <v>23</v>
      </c>
      <c r="U90" s="1">
        <v>59</v>
      </c>
      <c r="W90" s="1">
        <v>56</v>
      </c>
      <c r="X90" s="1">
        <v>4277</v>
      </c>
      <c r="Y90" s="2">
        <v>43466</v>
      </c>
      <c r="Z90" s="1" t="s">
        <v>2463</v>
      </c>
    </row>
    <row r="91" spans="1:26" x14ac:dyDescent="0.2">
      <c r="A91" s="1" t="s">
        <v>2460</v>
      </c>
      <c r="B91" s="1" t="s">
        <v>2464</v>
      </c>
      <c r="C91" s="1" t="s">
        <v>156</v>
      </c>
      <c r="D91" s="1" t="s">
        <v>1491</v>
      </c>
      <c r="E91" s="1" t="s">
        <v>26</v>
      </c>
      <c r="F91" s="1" t="s">
        <v>2465</v>
      </c>
      <c r="G91" s="1" t="s">
        <v>35</v>
      </c>
      <c r="H91" s="1" t="s">
        <v>2437</v>
      </c>
      <c r="J91" s="1" t="s">
        <v>94</v>
      </c>
      <c r="K91" s="1" t="s">
        <v>94</v>
      </c>
      <c r="L91" s="1" t="s">
        <v>94</v>
      </c>
      <c r="M91" s="1">
        <v>1</v>
      </c>
      <c r="N91" s="1">
        <v>228612916</v>
      </c>
      <c r="O91" s="1">
        <v>228612916</v>
      </c>
      <c r="P91" s="1" t="s">
        <v>38</v>
      </c>
      <c r="Q91" s="1" t="s">
        <v>51</v>
      </c>
      <c r="R91" s="1">
        <v>0.49</v>
      </c>
      <c r="T91" s="1">
        <v>52</v>
      </c>
      <c r="U91" s="1">
        <v>55</v>
      </c>
      <c r="W91" s="1">
        <v>107</v>
      </c>
      <c r="X91" s="1">
        <v>12986</v>
      </c>
      <c r="Y91" s="2">
        <v>43466</v>
      </c>
      <c r="Z91" s="1" t="s">
        <v>2466</v>
      </c>
    </row>
    <row r="92" spans="1:26" x14ac:dyDescent="0.2">
      <c r="A92" s="1" t="s">
        <v>2460</v>
      </c>
      <c r="B92" s="1" t="s">
        <v>2467</v>
      </c>
      <c r="C92" s="1" t="s">
        <v>242</v>
      </c>
      <c r="D92" s="1" t="s">
        <v>292</v>
      </c>
      <c r="E92" s="1" t="s">
        <v>26</v>
      </c>
      <c r="F92" s="1" t="s">
        <v>2468</v>
      </c>
      <c r="G92" s="1" t="s">
        <v>35</v>
      </c>
      <c r="H92" s="1" t="s">
        <v>2440</v>
      </c>
      <c r="J92" s="1" t="s">
        <v>94</v>
      </c>
      <c r="K92" s="1" t="s">
        <v>94</v>
      </c>
      <c r="L92" s="1" t="s">
        <v>94</v>
      </c>
      <c r="M92" s="1">
        <v>1</v>
      </c>
      <c r="N92" s="1">
        <v>228612888</v>
      </c>
      <c r="O92" s="1">
        <v>228612888</v>
      </c>
      <c r="P92" s="1" t="s">
        <v>38</v>
      </c>
      <c r="Q92" s="1" t="s">
        <v>28</v>
      </c>
      <c r="R92" s="1">
        <v>0.26</v>
      </c>
      <c r="T92" s="1">
        <v>23</v>
      </c>
      <c r="U92" s="1">
        <v>67</v>
      </c>
      <c r="W92" s="1">
        <v>77</v>
      </c>
      <c r="X92" s="1">
        <v>25730</v>
      </c>
      <c r="Y92" s="2">
        <v>43466</v>
      </c>
      <c r="Z92" s="1" t="s">
        <v>2469</v>
      </c>
    </row>
    <row r="93" spans="1:26" x14ac:dyDescent="0.2">
      <c r="A93" s="1" t="s">
        <v>2460</v>
      </c>
      <c r="B93" s="1" t="s">
        <v>2470</v>
      </c>
      <c r="C93" s="1" t="s">
        <v>156</v>
      </c>
      <c r="D93" s="1" t="s">
        <v>689</v>
      </c>
      <c r="E93" s="1" t="s">
        <v>26</v>
      </c>
      <c r="F93" s="1" t="s">
        <v>1818</v>
      </c>
      <c r="G93" s="1" t="s">
        <v>35</v>
      </c>
      <c r="H93" s="1" t="s">
        <v>2437</v>
      </c>
      <c r="I93" s="1">
        <v>1</v>
      </c>
      <c r="J93" s="1" t="s">
        <v>94</v>
      </c>
      <c r="K93" s="1" t="s">
        <v>94</v>
      </c>
      <c r="L93" s="1" t="s">
        <v>94</v>
      </c>
      <c r="M93" s="1">
        <v>1</v>
      </c>
      <c r="N93" s="1">
        <v>228612879</v>
      </c>
      <c r="O93" s="1">
        <v>228612879</v>
      </c>
      <c r="P93" s="1" t="s">
        <v>29</v>
      </c>
      <c r="Q93" s="1" t="s">
        <v>51</v>
      </c>
      <c r="R93" s="1">
        <v>0.21</v>
      </c>
      <c r="T93" s="1">
        <v>21</v>
      </c>
      <c r="U93" s="1">
        <v>77</v>
      </c>
      <c r="W93" s="1">
        <v>50</v>
      </c>
      <c r="X93" s="1">
        <v>12696</v>
      </c>
      <c r="Y93" s="2">
        <v>43466</v>
      </c>
      <c r="Z93" s="1" t="s">
        <v>2471</v>
      </c>
    </row>
    <row r="94" spans="1:26" x14ac:dyDescent="0.2">
      <c r="A94" s="1" t="s">
        <v>105</v>
      </c>
      <c r="B94" s="1" t="s">
        <v>1794</v>
      </c>
      <c r="C94" s="1" t="s">
        <v>75</v>
      </c>
      <c r="D94" s="1" t="s">
        <v>118</v>
      </c>
      <c r="E94" s="1" t="s">
        <v>26</v>
      </c>
      <c r="F94" s="1" t="s">
        <v>1825</v>
      </c>
      <c r="G94" s="1" t="s">
        <v>35</v>
      </c>
      <c r="I94" s="1">
        <v>3</v>
      </c>
      <c r="J94" s="1" t="s">
        <v>27</v>
      </c>
      <c r="K94" s="1" t="s">
        <v>27</v>
      </c>
      <c r="L94" s="1" t="s">
        <v>108</v>
      </c>
      <c r="M94" s="1">
        <v>1</v>
      </c>
      <c r="N94" s="1">
        <v>228612870</v>
      </c>
      <c r="O94" s="1">
        <v>228612870</v>
      </c>
      <c r="P94" s="1" t="s">
        <v>29</v>
      </c>
      <c r="Q94" s="1" t="s">
        <v>51</v>
      </c>
      <c r="X94" s="1">
        <v>210</v>
      </c>
      <c r="Y94" s="2">
        <v>43466</v>
      </c>
      <c r="Z94" s="1" t="s">
        <v>2472</v>
      </c>
    </row>
    <row r="95" spans="1:26" x14ac:dyDescent="0.2">
      <c r="A95" s="1" t="s">
        <v>2460</v>
      </c>
      <c r="B95" s="1" t="s">
        <v>1781</v>
      </c>
      <c r="C95" s="1" t="s">
        <v>156</v>
      </c>
      <c r="D95" s="1" t="s">
        <v>2473</v>
      </c>
      <c r="E95" s="1" t="s">
        <v>26</v>
      </c>
      <c r="F95" s="1" t="s">
        <v>2474</v>
      </c>
      <c r="G95" s="1" t="s">
        <v>35</v>
      </c>
      <c r="H95" s="1" t="s">
        <v>2437</v>
      </c>
      <c r="I95" s="1">
        <v>1</v>
      </c>
      <c r="J95" s="1" t="s">
        <v>94</v>
      </c>
      <c r="K95" s="1" t="s">
        <v>94</v>
      </c>
      <c r="L95" s="1" t="s">
        <v>94</v>
      </c>
      <c r="M95" s="1">
        <v>1</v>
      </c>
      <c r="N95" s="1">
        <v>228612855</v>
      </c>
      <c r="O95" s="1">
        <v>228612855</v>
      </c>
      <c r="P95" s="1" t="s">
        <v>51</v>
      </c>
      <c r="Q95" s="1" t="s">
        <v>29</v>
      </c>
      <c r="R95" s="1">
        <v>0.26</v>
      </c>
      <c r="T95" s="1">
        <v>25</v>
      </c>
      <c r="U95" s="1">
        <v>73</v>
      </c>
      <c r="W95" s="1">
        <v>65</v>
      </c>
      <c r="X95" s="1">
        <v>6855</v>
      </c>
      <c r="Y95" s="2">
        <v>43466</v>
      </c>
      <c r="Z95" s="1" t="s">
        <v>2475</v>
      </c>
    </row>
    <row r="96" spans="1:26" x14ac:dyDescent="0.2">
      <c r="A96" s="1" t="s">
        <v>2460</v>
      </c>
      <c r="B96" s="1" t="s">
        <v>2476</v>
      </c>
      <c r="C96" s="1" t="s">
        <v>156</v>
      </c>
      <c r="D96" s="1" t="s">
        <v>2473</v>
      </c>
      <c r="E96" s="1" t="s">
        <v>26</v>
      </c>
      <c r="F96" s="1" t="s">
        <v>2474</v>
      </c>
      <c r="G96" s="1" t="s">
        <v>35</v>
      </c>
      <c r="H96" s="1" t="s">
        <v>2437</v>
      </c>
      <c r="I96" s="1">
        <v>1</v>
      </c>
      <c r="J96" s="1" t="s">
        <v>94</v>
      </c>
      <c r="K96" s="1" t="s">
        <v>94</v>
      </c>
      <c r="L96" s="1" t="s">
        <v>94</v>
      </c>
      <c r="M96" s="1">
        <v>1</v>
      </c>
      <c r="N96" s="1">
        <v>228612855</v>
      </c>
      <c r="O96" s="1">
        <v>228612855</v>
      </c>
      <c r="P96" s="1" t="s">
        <v>51</v>
      </c>
      <c r="Q96" s="1" t="s">
        <v>29</v>
      </c>
      <c r="R96" s="1">
        <v>0.09</v>
      </c>
      <c r="T96" s="1">
        <v>12</v>
      </c>
      <c r="U96" s="1">
        <v>119</v>
      </c>
      <c r="W96" s="1">
        <v>97</v>
      </c>
      <c r="X96" s="1">
        <v>13874</v>
      </c>
      <c r="Y96" s="2">
        <v>43466</v>
      </c>
      <c r="Z96" s="1" t="s">
        <v>2475</v>
      </c>
    </row>
    <row r="97" spans="1:26" x14ac:dyDescent="0.2">
      <c r="A97" s="1" t="s">
        <v>105</v>
      </c>
      <c r="B97" s="1" t="s">
        <v>1842</v>
      </c>
      <c r="C97" s="1" t="s">
        <v>75</v>
      </c>
      <c r="D97" s="1" t="s">
        <v>1846</v>
      </c>
      <c r="E97" s="1" t="s">
        <v>26</v>
      </c>
      <c r="F97" s="1" t="s">
        <v>1847</v>
      </c>
      <c r="G97" s="1" t="s">
        <v>35</v>
      </c>
      <c r="I97" s="1">
        <v>1</v>
      </c>
      <c r="J97" s="1" t="s">
        <v>27</v>
      </c>
      <c r="K97" s="1" t="s">
        <v>27</v>
      </c>
      <c r="L97" s="1" t="s">
        <v>108</v>
      </c>
      <c r="M97" s="1">
        <v>1</v>
      </c>
      <c r="N97" s="1">
        <v>228612809</v>
      </c>
      <c r="O97" s="1">
        <v>228612809</v>
      </c>
      <c r="P97" s="1" t="s">
        <v>38</v>
      </c>
      <c r="Q97" s="1" t="s">
        <v>28</v>
      </c>
      <c r="X97" s="1">
        <v>1250</v>
      </c>
      <c r="Y97" s="2">
        <v>43466</v>
      </c>
      <c r="Z97" s="1" t="s">
        <v>2477</v>
      </c>
    </row>
    <row r="98" spans="1:26" x14ac:dyDescent="0.2">
      <c r="A98" s="1" t="s">
        <v>2478</v>
      </c>
      <c r="B98" s="1" t="s">
        <v>2479</v>
      </c>
      <c r="C98" s="1" t="s">
        <v>67</v>
      </c>
      <c r="D98" s="1" t="s">
        <v>1849</v>
      </c>
      <c r="E98" s="1" t="s">
        <v>26</v>
      </c>
      <c r="F98" s="1" t="s">
        <v>1850</v>
      </c>
      <c r="G98" s="1" t="s">
        <v>35</v>
      </c>
      <c r="H98" s="1" t="s">
        <v>2450</v>
      </c>
      <c r="I98" s="1">
        <v>1</v>
      </c>
      <c r="J98" s="1" t="s">
        <v>94</v>
      </c>
      <c r="K98" s="1" t="s">
        <v>94</v>
      </c>
      <c r="L98" s="1" t="s">
        <v>94</v>
      </c>
      <c r="M98" s="1">
        <v>1</v>
      </c>
      <c r="N98" s="1">
        <v>228612801</v>
      </c>
      <c r="O98" s="1">
        <v>228612801</v>
      </c>
      <c r="P98" s="1" t="s">
        <v>38</v>
      </c>
      <c r="Q98" s="1" t="s">
        <v>28</v>
      </c>
      <c r="R98" s="1">
        <v>0.21</v>
      </c>
      <c r="T98" s="1">
        <v>15</v>
      </c>
      <c r="U98" s="1">
        <v>56</v>
      </c>
      <c r="W98" s="1">
        <v>119</v>
      </c>
      <c r="X98" s="1">
        <v>66</v>
      </c>
      <c r="Y98" s="2">
        <v>43466</v>
      </c>
      <c r="Z98" s="1" t="s">
        <v>2480</v>
      </c>
    </row>
    <row r="99" spans="1:26" x14ac:dyDescent="0.2">
      <c r="A99" s="1" t="s">
        <v>2481</v>
      </c>
      <c r="B99" s="1" t="s">
        <v>944</v>
      </c>
      <c r="C99" s="1" t="s">
        <v>825</v>
      </c>
      <c r="D99" s="1" t="s">
        <v>408</v>
      </c>
      <c r="E99" s="1" t="s">
        <v>26</v>
      </c>
      <c r="F99" s="1" t="s">
        <v>1855</v>
      </c>
      <c r="G99" s="1" t="s">
        <v>35</v>
      </c>
      <c r="J99" s="1" t="s">
        <v>27</v>
      </c>
      <c r="K99" s="1" t="s">
        <v>27</v>
      </c>
      <c r="L99" s="1" t="s">
        <v>64</v>
      </c>
      <c r="M99" s="1">
        <v>1</v>
      </c>
      <c r="N99" s="1">
        <v>228612777</v>
      </c>
      <c r="O99" s="1">
        <v>228612777</v>
      </c>
      <c r="P99" s="1" t="s">
        <v>29</v>
      </c>
      <c r="Q99" s="1" t="s">
        <v>51</v>
      </c>
      <c r="R99" s="1">
        <v>0.41</v>
      </c>
      <c r="T99" s="1">
        <v>34</v>
      </c>
      <c r="U99" s="1">
        <v>49</v>
      </c>
      <c r="X99" s="1">
        <v>4284</v>
      </c>
      <c r="Y99" s="2">
        <v>43466</v>
      </c>
      <c r="Z99" s="1" t="s">
        <v>2482</v>
      </c>
    </row>
    <row r="100" spans="1:26" x14ac:dyDescent="0.2">
      <c r="A100" s="1" t="s">
        <v>2460</v>
      </c>
      <c r="B100" s="1" t="s">
        <v>2483</v>
      </c>
      <c r="C100" s="1" t="s">
        <v>156</v>
      </c>
      <c r="D100" s="1" t="s">
        <v>2076</v>
      </c>
      <c r="E100" s="1" t="s">
        <v>26</v>
      </c>
      <c r="F100" s="1" t="s">
        <v>2484</v>
      </c>
      <c r="G100" s="1" t="s">
        <v>35</v>
      </c>
      <c r="H100" s="1" t="s">
        <v>2440</v>
      </c>
      <c r="J100" s="1" t="s">
        <v>94</v>
      </c>
      <c r="K100" s="1" t="s">
        <v>94</v>
      </c>
      <c r="L100" s="1" t="s">
        <v>94</v>
      </c>
      <c r="M100" s="1">
        <v>1</v>
      </c>
      <c r="N100" s="1">
        <v>228612776</v>
      </c>
      <c r="O100" s="1">
        <v>228612776</v>
      </c>
      <c r="P100" s="1" t="s">
        <v>38</v>
      </c>
      <c r="Q100" s="1" t="s">
        <v>28</v>
      </c>
      <c r="R100" s="1">
        <v>0.12</v>
      </c>
      <c r="T100" s="1">
        <v>22</v>
      </c>
      <c r="U100" s="1">
        <v>156</v>
      </c>
      <c r="W100" s="1">
        <v>213</v>
      </c>
      <c r="X100" s="1">
        <v>8318</v>
      </c>
      <c r="Y100" s="2">
        <v>43466</v>
      </c>
      <c r="Z100" s="1" t="s">
        <v>2485</v>
      </c>
    </row>
    <row r="101" spans="1:26" x14ac:dyDescent="0.2">
      <c r="A101" s="1" t="s">
        <v>2460</v>
      </c>
      <c r="B101" s="1" t="s">
        <v>2486</v>
      </c>
      <c r="C101" s="1" t="s">
        <v>242</v>
      </c>
      <c r="D101" s="1" t="s">
        <v>726</v>
      </c>
      <c r="E101" s="1" t="s">
        <v>26</v>
      </c>
      <c r="F101" s="1" t="s">
        <v>2487</v>
      </c>
      <c r="G101" s="1" t="s">
        <v>35</v>
      </c>
      <c r="H101" s="1" t="s">
        <v>2437</v>
      </c>
      <c r="J101" s="1" t="s">
        <v>94</v>
      </c>
      <c r="K101" s="1" t="s">
        <v>94</v>
      </c>
      <c r="L101" s="1" t="s">
        <v>94</v>
      </c>
      <c r="M101" s="1">
        <v>1</v>
      </c>
      <c r="N101" s="1">
        <v>228612759</v>
      </c>
      <c r="O101" s="1">
        <v>228612759</v>
      </c>
      <c r="P101" s="1" t="s">
        <v>38</v>
      </c>
      <c r="Q101" s="1" t="s">
        <v>28</v>
      </c>
      <c r="R101" s="1">
        <v>0.1</v>
      </c>
      <c r="T101" s="1">
        <v>9</v>
      </c>
      <c r="U101" s="1">
        <v>80</v>
      </c>
      <c r="W101" s="1">
        <v>117</v>
      </c>
      <c r="X101" s="1">
        <v>10823</v>
      </c>
      <c r="Y101" s="2">
        <v>43466</v>
      </c>
      <c r="Z101" s="1" t="s">
        <v>2488</v>
      </c>
    </row>
    <row r="102" spans="1:26" x14ac:dyDescent="0.2">
      <c r="A102" s="1" t="s">
        <v>2460</v>
      </c>
      <c r="B102" s="1" t="s">
        <v>2483</v>
      </c>
      <c r="C102" s="1" t="s">
        <v>156</v>
      </c>
      <c r="D102" s="1" t="s">
        <v>1017</v>
      </c>
      <c r="E102" s="1" t="s">
        <v>26</v>
      </c>
      <c r="F102" s="1" t="s">
        <v>1870</v>
      </c>
      <c r="G102" s="1" t="s">
        <v>35</v>
      </c>
      <c r="H102" s="1" t="s">
        <v>2440</v>
      </c>
      <c r="I102" s="1">
        <v>1</v>
      </c>
      <c r="J102" s="1" t="s">
        <v>94</v>
      </c>
      <c r="K102" s="1" t="s">
        <v>94</v>
      </c>
      <c r="L102" s="1" t="s">
        <v>94</v>
      </c>
      <c r="M102" s="1">
        <v>1</v>
      </c>
      <c r="N102" s="1">
        <v>228612752</v>
      </c>
      <c r="O102" s="1">
        <v>228612752</v>
      </c>
      <c r="P102" s="1" t="s">
        <v>29</v>
      </c>
      <c r="Q102" s="1" t="s">
        <v>51</v>
      </c>
      <c r="R102" s="1">
        <v>0.11</v>
      </c>
      <c r="T102" s="1">
        <v>19</v>
      </c>
      <c r="U102" s="1">
        <v>154</v>
      </c>
      <c r="W102" s="1">
        <v>220</v>
      </c>
      <c r="X102" s="1">
        <v>8318</v>
      </c>
      <c r="Y102" s="2">
        <v>43466</v>
      </c>
      <c r="Z102" s="1" t="s">
        <v>2489</v>
      </c>
    </row>
    <row r="103" spans="1:26" x14ac:dyDescent="0.2">
      <c r="A103" s="1" t="s">
        <v>2460</v>
      </c>
      <c r="B103" s="1" t="s">
        <v>2486</v>
      </c>
      <c r="C103" s="1" t="s">
        <v>242</v>
      </c>
      <c r="D103" s="1" t="s">
        <v>1021</v>
      </c>
      <c r="E103" s="1" t="s">
        <v>26</v>
      </c>
      <c r="F103" s="1" t="s">
        <v>2490</v>
      </c>
      <c r="G103" s="1" t="s">
        <v>35</v>
      </c>
      <c r="H103" s="1" t="s">
        <v>2437</v>
      </c>
      <c r="J103" s="1" t="s">
        <v>94</v>
      </c>
      <c r="K103" s="1" t="s">
        <v>94</v>
      </c>
      <c r="L103" s="1" t="s">
        <v>94</v>
      </c>
      <c r="M103" s="1">
        <v>1</v>
      </c>
      <c r="N103" s="1">
        <v>228612742</v>
      </c>
      <c r="O103" s="1">
        <v>228612742</v>
      </c>
      <c r="P103" s="1" t="s">
        <v>38</v>
      </c>
      <c r="Q103" s="1" t="s">
        <v>51</v>
      </c>
      <c r="R103" s="1">
        <v>0.1</v>
      </c>
      <c r="T103" s="1">
        <v>9</v>
      </c>
      <c r="U103" s="1">
        <v>79</v>
      </c>
      <c r="W103" s="1">
        <v>117</v>
      </c>
      <c r="X103" s="1">
        <v>10823</v>
      </c>
      <c r="Y103" s="2">
        <v>43466</v>
      </c>
      <c r="Z103" s="1" t="s">
        <v>2491</v>
      </c>
    </row>
    <row r="104" spans="1:26" x14ac:dyDescent="0.2">
      <c r="A104" s="1" t="s">
        <v>2492</v>
      </c>
      <c r="B104" s="1" t="s">
        <v>2493</v>
      </c>
      <c r="C104" s="1" t="s">
        <v>285</v>
      </c>
      <c r="D104" s="1" t="s">
        <v>463</v>
      </c>
      <c r="E104" s="1" t="s">
        <v>26</v>
      </c>
      <c r="F104" s="1" t="s">
        <v>1879</v>
      </c>
      <c r="G104" s="1" t="s">
        <v>35</v>
      </c>
      <c r="H104" s="1" t="s">
        <v>2437</v>
      </c>
      <c r="J104" s="1" t="s">
        <v>56</v>
      </c>
      <c r="K104" s="1" t="s">
        <v>49</v>
      </c>
      <c r="L104" s="1" t="s">
        <v>57</v>
      </c>
      <c r="M104" s="1">
        <v>1</v>
      </c>
      <c r="N104" s="1">
        <v>228612735</v>
      </c>
      <c r="O104" s="1">
        <v>228612735</v>
      </c>
      <c r="P104" s="1" t="s">
        <v>38</v>
      </c>
      <c r="Q104" s="1" t="s">
        <v>28</v>
      </c>
      <c r="R104" s="1">
        <v>7.0000000000000007E-2</v>
      </c>
      <c r="S104" s="1">
        <v>0</v>
      </c>
      <c r="T104" s="1">
        <v>76</v>
      </c>
      <c r="U104" s="1">
        <v>1010</v>
      </c>
      <c r="V104" s="1">
        <v>1</v>
      </c>
      <c r="W104" s="1">
        <v>467</v>
      </c>
      <c r="X104" s="1">
        <v>43</v>
      </c>
      <c r="Y104" s="2">
        <v>43466</v>
      </c>
      <c r="Z104" s="1" t="s">
        <v>2494</v>
      </c>
    </row>
    <row r="105" spans="1:26" x14ac:dyDescent="0.2">
      <c r="A105" s="1" t="s">
        <v>2492</v>
      </c>
      <c r="B105" s="1" t="s">
        <v>2495</v>
      </c>
      <c r="C105" s="1" t="s">
        <v>59</v>
      </c>
      <c r="D105" s="1" t="s">
        <v>463</v>
      </c>
      <c r="E105" s="1" t="s">
        <v>26</v>
      </c>
      <c r="F105" s="1" t="s">
        <v>1879</v>
      </c>
      <c r="G105" s="1" t="s">
        <v>35</v>
      </c>
      <c r="H105" s="1" t="s">
        <v>2437</v>
      </c>
      <c r="J105" s="1" t="s">
        <v>56</v>
      </c>
      <c r="K105" s="1" t="s">
        <v>27</v>
      </c>
      <c r="L105" s="1" t="s">
        <v>2496</v>
      </c>
      <c r="M105" s="1">
        <v>1</v>
      </c>
      <c r="N105" s="1">
        <v>228612735</v>
      </c>
      <c r="O105" s="1">
        <v>228612735</v>
      </c>
      <c r="P105" s="1" t="s">
        <v>38</v>
      </c>
      <c r="Q105" s="1" t="s">
        <v>28</v>
      </c>
      <c r="R105" s="1">
        <v>0.33</v>
      </c>
      <c r="S105" s="1">
        <v>0</v>
      </c>
      <c r="T105" s="1">
        <v>254</v>
      </c>
      <c r="U105" s="1">
        <v>507</v>
      </c>
      <c r="V105" s="1">
        <v>1</v>
      </c>
      <c r="W105" s="1">
        <v>468</v>
      </c>
      <c r="X105" s="1">
        <v>40</v>
      </c>
      <c r="Y105" s="2">
        <v>43466</v>
      </c>
      <c r="Z105" s="1" t="s">
        <v>2494</v>
      </c>
    </row>
    <row r="106" spans="1:26" x14ac:dyDescent="0.2">
      <c r="A106" s="1" t="s">
        <v>2460</v>
      </c>
      <c r="B106" s="1" t="s">
        <v>2497</v>
      </c>
      <c r="C106" s="1" t="s">
        <v>156</v>
      </c>
      <c r="D106" s="1" t="s">
        <v>2444</v>
      </c>
      <c r="E106" s="1" t="s">
        <v>26</v>
      </c>
      <c r="F106" s="1" t="s">
        <v>2498</v>
      </c>
      <c r="G106" s="1" t="s">
        <v>35</v>
      </c>
      <c r="H106" s="1" t="s">
        <v>2437</v>
      </c>
      <c r="J106" s="1" t="s">
        <v>94</v>
      </c>
      <c r="K106" s="1" t="s">
        <v>94</v>
      </c>
      <c r="L106" s="1" t="s">
        <v>94</v>
      </c>
      <c r="M106" s="1">
        <v>1</v>
      </c>
      <c r="N106" s="1">
        <v>228612699</v>
      </c>
      <c r="O106" s="1">
        <v>228612699</v>
      </c>
      <c r="P106" s="1" t="s">
        <v>29</v>
      </c>
      <c r="Q106" s="1" t="s">
        <v>28</v>
      </c>
      <c r="R106" s="1">
        <v>0.14000000000000001</v>
      </c>
      <c r="T106" s="1">
        <v>16</v>
      </c>
      <c r="U106" s="1">
        <v>102</v>
      </c>
      <c r="W106" s="1">
        <v>52</v>
      </c>
      <c r="X106" s="1">
        <v>3206</v>
      </c>
      <c r="Y106" s="2">
        <v>43466</v>
      </c>
      <c r="Z106" s="1" t="s">
        <v>2499</v>
      </c>
    </row>
    <row r="107" spans="1:26" x14ac:dyDescent="0.2">
      <c r="A107" s="1" t="s">
        <v>2460</v>
      </c>
      <c r="B107" s="1" t="s">
        <v>2500</v>
      </c>
      <c r="C107" s="1" t="s">
        <v>156</v>
      </c>
      <c r="D107" s="1" t="s">
        <v>1209</v>
      </c>
      <c r="E107" s="1" t="s">
        <v>26</v>
      </c>
      <c r="F107" s="1" t="s">
        <v>2501</v>
      </c>
      <c r="G107" s="1" t="s">
        <v>35</v>
      </c>
      <c r="H107" s="1" t="s">
        <v>2437</v>
      </c>
      <c r="J107" s="1" t="s">
        <v>94</v>
      </c>
      <c r="K107" s="1" t="s">
        <v>94</v>
      </c>
      <c r="L107" s="1" t="s">
        <v>94</v>
      </c>
      <c r="M107" s="1">
        <v>1</v>
      </c>
      <c r="N107" s="1">
        <v>228612680</v>
      </c>
      <c r="O107" s="1">
        <v>228612680</v>
      </c>
      <c r="P107" s="1" t="s">
        <v>28</v>
      </c>
      <c r="Q107" s="1" t="s">
        <v>29</v>
      </c>
      <c r="R107" s="1">
        <v>0.43</v>
      </c>
      <c r="T107" s="1">
        <v>30</v>
      </c>
      <c r="U107" s="1">
        <v>39</v>
      </c>
      <c r="W107" s="1">
        <v>88</v>
      </c>
      <c r="X107" s="1">
        <v>1737</v>
      </c>
      <c r="Y107" s="2">
        <v>43466</v>
      </c>
      <c r="Z107" s="1" t="s">
        <v>2502</v>
      </c>
    </row>
    <row r="108" spans="1:26" x14ac:dyDescent="0.2">
      <c r="A108" s="1" t="s">
        <v>2460</v>
      </c>
      <c r="B108" s="1" t="s">
        <v>2503</v>
      </c>
      <c r="C108" s="1" t="s">
        <v>156</v>
      </c>
      <c r="D108" s="1" t="s">
        <v>1063</v>
      </c>
      <c r="E108" s="1" t="s">
        <v>26</v>
      </c>
      <c r="F108" s="1" t="s">
        <v>2504</v>
      </c>
      <c r="G108" s="1" t="s">
        <v>35</v>
      </c>
      <c r="H108" s="1" t="s">
        <v>2437</v>
      </c>
      <c r="J108" s="1" t="s">
        <v>94</v>
      </c>
      <c r="K108" s="1" t="s">
        <v>94</v>
      </c>
      <c r="L108" s="1" t="s">
        <v>94</v>
      </c>
      <c r="M108" s="1">
        <v>1</v>
      </c>
      <c r="N108" s="1">
        <v>228612666</v>
      </c>
      <c r="O108" s="1">
        <v>228612666</v>
      </c>
      <c r="P108" s="1" t="s">
        <v>28</v>
      </c>
      <c r="Q108" s="1" t="s">
        <v>38</v>
      </c>
      <c r="R108" s="1">
        <v>0.25</v>
      </c>
      <c r="S108" s="1">
        <v>0.01</v>
      </c>
      <c r="T108" s="1">
        <v>16</v>
      </c>
      <c r="U108" s="1">
        <v>48</v>
      </c>
      <c r="V108" s="1">
        <v>1</v>
      </c>
      <c r="W108" s="1">
        <v>96</v>
      </c>
      <c r="X108" s="1">
        <v>2681</v>
      </c>
      <c r="Y108" s="2">
        <v>43466</v>
      </c>
      <c r="Z108" s="1" t="s">
        <v>2505</v>
      </c>
    </row>
    <row r="109" spans="1:26" x14ac:dyDescent="0.2">
      <c r="A109" s="1" t="s">
        <v>2460</v>
      </c>
      <c r="B109" s="1" t="s">
        <v>2464</v>
      </c>
      <c r="C109" s="1" t="s">
        <v>156</v>
      </c>
      <c r="D109" s="1" t="s">
        <v>189</v>
      </c>
      <c r="E109" s="1" t="s">
        <v>26</v>
      </c>
      <c r="F109" s="1" t="s">
        <v>1910</v>
      </c>
      <c r="G109" s="1" t="s">
        <v>35</v>
      </c>
      <c r="H109" s="1" t="s">
        <v>2437</v>
      </c>
      <c r="J109" s="1" t="s">
        <v>94</v>
      </c>
      <c r="K109" s="1" t="s">
        <v>94</v>
      </c>
      <c r="L109" s="1" t="s">
        <v>94</v>
      </c>
      <c r="M109" s="1">
        <v>1</v>
      </c>
      <c r="N109" s="1">
        <v>228612633</v>
      </c>
      <c r="O109" s="1">
        <v>228612633</v>
      </c>
      <c r="P109" s="1" t="s">
        <v>29</v>
      </c>
      <c r="Q109" s="1" t="s">
        <v>51</v>
      </c>
      <c r="R109" s="1">
        <v>0.51</v>
      </c>
      <c r="T109" s="1">
        <v>32</v>
      </c>
      <c r="U109" s="1">
        <v>31</v>
      </c>
      <c r="W109" s="1">
        <v>65</v>
      </c>
      <c r="X109" s="1">
        <v>12986</v>
      </c>
      <c r="Y109" s="2">
        <v>43466</v>
      </c>
      <c r="Z109" s="1" t="s">
        <v>2506</v>
      </c>
    </row>
    <row r="110" spans="1:26" x14ac:dyDescent="0.2">
      <c r="A110" s="1" t="s">
        <v>2460</v>
      </c>
      <c r="B110" s="1" t="s">
        <v>2507</v>
      </c>
      <c r="C110" s="1" t="s">
        <v>156</v>
      </c>
      <c r="D110" s="1" t="s">
        <v>1071</v>
      </c>
      <c r="E110" s="1" t="s">
        <v>26</v>
      </c>
      <c r="F110" s="1" t="s">
        <v>1912</v>
      </c>
      <c r="G110" s="1" t="s">
        <v>35</v>
      </c>
      <c r="H110" s="1" t="s">
        <v>2437</v>
      </c>
      <c r="J110" s="1" t="s">
        <v>94</v>
      </c>
      <c r="K110" s="1" t="s">
        <v>94</v>
      </c>
      <c r="L110" s="1" t="s">
        <v>94</v>
      </c>
      <c r="M110" s="1">
        <v>1</v>
      </c>
      <c r="N110" s="1">
        <v>228612632</v>
      </c>
      <c r="O110" s="1">
        <v>228612632</v>
      </c>
      <c r="P110" s="1" t="s">
        <v>38</v>
      </c>
      <c r="Q110" s="1" t="s">
        <v>28</v>
      </c>
      <c r="R110" s="1">
        <v>0.39</v>
      </c>
      <c r="T110" s="1">
        <v>26</v>
      </c>
      <c r="U110" s="1">
        <v>40</v>
      </c>
      <c r="W110" s="1">
        <v>57</v>
      </c>
      <c r="X110" s="1">
        <v>12071</v>
      </c>
      <c r="Y110" s="2">
        <v>43466</v>
      </c>
      <c r="Z110" s="1" t="s">
        <v>2508</v>
      </c>
    </row>
  </sheetData>
  <autoFilter ref="A1:X88">
    <sortState ref="A2:X95">
      <sortCondition ref="G1:G95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8"/>
  <sheetViews>
    <sheetView topLeftCell="A126" workbookViewId="0">
      <selection activeCell="D45" sqref="D45"/>
    </sheetView>
  </sheetViews>
  <sheetFormatPr defaultColWidth="11.44140625" defaultRowHeight="15" x14ac:dyDescent="0.2"/>
  <cols>
    <col min="1" max="1" width="11.109375" style="1" customWidth="1"/>
    <col min="2" max="2" width="9.33203125" style="1" customWidth="1"/>
    <col min="3" max="3" width="16.33203125" style="1" customWidth="1"/>
    <col min="4" max="16384" width="11.4414062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701</v>
      </c>
      <c r="B2" s="1" t="s">
        <v>1921</v>
      </c>
      <c r="C2" s="1" t="s">
        <v>703</v>
      </c>
      <c r="D2" s="1" t="s">
        <v>33</v>
      </c>
      <c r="E2" s="1" t="s">
        <v>26</v>
      </c>
      <c r="F2" s="1" t="s">
        <v>1922</v>
      </c>
      <c r="G2" s="1" t="s">
        <v>35</v>
      </c>
      <c r="I2" s="1">
        <v>2</v>
      </c>
      <c r="J2" s="1" t="s">
        <v>27</v>
      </c>
      <c r="K2" s="1" t="s">
        <v>27</v>
      </c>
      <c r="L2" s="1" t="s">
        <v>1151</v>
      </c>
      <c r="M2" s="1">
        <v>1</v>
      </c>
      <c r="N2" s="1">
        <v>226252059</v>
      </c>
      <c r="O2" s="1">
        <v>226252059</v>
      </c>
      <c r="P2" s="1" t="s">
        <v>38</v>
      </c>
      <c r="Q2" s="1" t="s">
        <v>28</v>
      </c>
      <c r="T2" s="1">
        <v>13</v>
      </c>
      <c r="U2" s="1">
        <v>21</v>
      </c>
      <c r="W2" s="1">
        <v>59</v>
      </c>
      <c r="X2" s="1">
        <v>26</v>
      </c>
    </row>
    <row r="3" spans="1:24" x14ac:dyDescent="0.2">
      <c r="A3" s="1" t="s">
        <v>65</v>
      </c>
      <c r="B3" s="1" t="s">
        <v>1923</v>
      </c>
      <c r="C3" s="1" t="s">
        <v>67</v>
      </c>
      <c r="D3" s="1" t="s">
        <v>33</v>
      </c>
      <c r="E3" s="1" t="s">
        <v>26</v>
      </c>
      <c r="F3" s="1" t="s">
        <v>1922</v>
      </c>
      <c r="G3" s="1" t="s">
        <v>35</v>
      </c>
      <c r="I3" s="1">
        <v>2</v>
      </c>
      <c r="J3" s="1" t="s">
        <v>36</v>
      </c>
      <c r="K3" s="1" t="s">
        <v>43</v>
      </c>
      <c r="L3" s="1" t="s">
        <v>44</v>
      </c>
      <c r="M3" s="1">
        <v>1</v>
      </c>
      <c r="N3" s="1">
        <v>226252059</v>
      </c>
      <c r="O3" s="1">
        <v>226252059</v>
      </c>
      <c r="P3" s="1" t="s">
        <v>38</v>
      </c>
      <c r="Q3" s="1" t="s">
        <v>28</v>
      </c>
      <c r="U3" s="1">
        <v>58</v>
      </c>
      <c r="W3" s="1">
        <v>67</v>
      </c>
      <c r="X3" s="1">
        <v>113</v>
      </c>
    </row>
    <row r="4" spans="1:24" x14ac:dyDescent="0.2">
      <c r="A4" s="1" t="s">
        <v>111</v>
      </c>
      <c r="B4" s="1" t="s">
        <v>1925</v>
      </c>
      <c r="C4" s="1" t="s">
        <v>113</v>
      </c>
      <c r="D4" s="1" t="s">
        <v>33</v>
      </c>
      <c r="E4" s="1" t="s">
        <v>26</v>
      </c>
      <c r="F4" s="1" t="s">
        <v>1922</v>
      </c>
      <c r="G4" s="1" t="s">
        <v>35</v>
      </c>
      <c r="I4" s="1">
        <v>2</v>
      </c>
      <c r="J4" s="1" t="s">
        <v>49</v>
      </c>
      <c r="K4" s="1" t="s">
        <v>49</v>
      </c>
      <c r="L4" s="1" t="s">
        <v>64</v>
      </c>
      <c r="M4" s="1">
        <v>1</v>
      </c>
      <c r="N4" s="1">
        <v>226252059</v>
      </c>
      <c r="O4" s="1">
        <v>226252059</v>
      </c>
      <c r="P4" s="1" t="s">
        <v>38</v>
      </c>
      <c r="Q4" s="1" t="s">
        <v>28</v>
      </c>
      <c r="T4" s="1">
        <v>17</v>
      </c>
      <c r="U4" s="1">
        <v>22</v>
      </c>
      <c r="X4" s="1">
        <v>452</v>
      </c>
    </row>
    <row r="5" spans="1:24" x14ac:dyDescent="0.2">
      <c r="A5" s="1" t="s">
        <v>609</v>
      </c>
      <c r="B5" s="1" t="s">
        <v>1926</v>
      </c>
      <c r="C5" s="1" t="s">
        <v>25</v>
      </c>
      <c r="D5" s="1" t="s">
        <v>48</v>
      </c>
      <c r="E5" s="1" t="s">
        <v>26</v>
      </c>
      <c r="F5" s="1" t="s">
        <v>1927</v>
      </c>
      <c r="G5" s="1" t="s">
        <v>35</v>
      </c>
      <c r="J5" s="1" t="s">
        <v>27</v>
      </c>
      <c r="K5" s="1" t="s">
        <v>27</v>
      </c>
      <c r="L5" s="1" t="s">
        <v>611</v>
      </c>
      <c r="M5" s="1">
        <v>1</v>
      </c>
      <c r="N5" s="1">
        <v>226252066</v>
      </c>
      <c r="O5" s="1">
        <v>226252066</v>
      </c>
      <c r="P5" s="1" t="s">
        <v>51</v>
      </c>
      <c r="Q5" s="1" t="s">
        <v>28</v>
      </c>
      <c r="U5" s="1">
        <v>192</v>
      </c>
      <c r="X5" s="1">
        <v>40</v>
      </c>
    </row>
    <row r="6" spans="1:24" x14ac:dyDescent="0.2">
      <c r="A6" s="1" t="s">
        <v>609</v>
      </c>
      <c r="B6" s="1" t="s">
        <v>1928</v>
      </c>
      <c r="C6" s="1" t="s">
        <v>25</v>
      </c>
      <c r="D6" s="1" t="s">
        <v>48</v>
      </c>
      <c r="E6" s="1" t="s">
        <v>26</v>
      </c>
      <c r="F6" s="1" t="s">
        <v>1927</v>
      </c>
      <c r="G6" s="1" t="s">
        <v>35</v>
      </c>
      <c r="J6" s="1" t="s">
        <v>27</v>
      </c>
      <c r="K6" s="1" t="s">
        <v>27</v>
      </c>
      <c r="L6" s="1" t="s">
        <v>611</v>
      </c>
      <c r="M6" s="1">
        <v>1</v>
      </c>
      <c r="N6" s="1">
        <v>226252066</v>
      </c>
      <c r="O6" s="1">
        <v>226252066</v>
      </c>
      <c r="P6" s="1" t="s">
        <v>51</v>
      </c>
      <c r="Q6" s="1" t="s">
        <v>28</v>
      </c>
      <c r="U6" s="1">
        <v>118</v>
      </c>
      <c r="X6" s="1">
        <v>44</v>
      </c>
    </row>
    <row r="7" spans="1:24" x14ac:dyDescent="0.2">
      <c r="A7" s="1" t="s">
        <v>65</v>
      </c>
      <c r="B7" s="1" t="s">
        <v>1929</v>
      </c>
      <c r="C7" s="1" t="s">
        <v>67</v>
      </c>
      <c r="D7" s="1" t="s">
        <v>48</v>
      </c>
      <c r="E7" s="1" t="s">
        <v>26</v>
      </c>
      <c r="F7" s="1" t="s">
        <v>1927</v>
      </c>
      <c r="G7" s="1" t="s">
        <v>35</v>
      </c>
      <c r="J7" s="1" t="s">
        <v>36</v>
      </c>
      <c r="K7" s="1" t="s">
        <v>43</v>
      </c>
      <c r="L7" s="1" t="s">
        <v>44</v>
      </c>
      <c r="M7" s="1">
        <v>1</v>
      </c>
      <c r="N7" s="1">
        <v>226252066</v>
      </c>
      <c r="O7" s="1">
        <v>226252066</v>
      </c>
      <c r="P7" s="1" t="s">
        <v>51</v>
      </c>
      <c r="Q7" s="1" t="s">
        <v>28</v>
      </c>
      <c r="U7" s="1">
        <v>61</v>
      </c>
      <c r="W7" s="1">
        <v>81</v>
      </c>
      <c r="X7" s="1">
        <v>102</v>
      </c>
    </row>
    <row r="8" spans="1:24" x14ac:dyDescent="0.2">
      <c r="A8" s="1" t="s">
        <v>24</v>
      </c>
      <c r="B8" s="1" t="s">
        <v>1930</v>
      </c>
      <c r="C8" s="1" t="s">
        <v>337</v>
      </c>
      <c r="D8" s="1" t="s">
        <v>1378</v>
      </c>
      <c r="E8" s="1" t="s">
        <v>26</v>
      </c>
      <c r="F8" s="1" t="s">
        <v>1931</v>
      </c>
      <c r="G8" s="1" t="s">
        <v>35</v>
      </c>
      <c r="I8" s="1">
        <v>2</v>
      </c>
      <c r="J8" s="1" t="s">
        <v>27</v>
      </c>
      <c r="K8" s="1" t="s">
        <v>27</v>
      </c>
      <c r="L8" s="1" t="s">
        <v>27</v>
      </c>
      <c r="M8" s="1">
        <v>1</v>
      </c>
      <c r="N8" s="1">
        <v>226252077</v>
      </c>
      <c r="O8" s="1">
        <v>226252077</v>
      </c>
      <c r="P8" s="1" t="s">
        <v>38</v>
      </c>
      <c r="Q8" s="1" t="s">
        <v>28</v>
      </c>
      <c r="U8" s="1">
        <v>316</v>
      </c>
      <c r="X8" s="1">
        <v>4</v>
      </c>
    </row>
    <row r="9" spans="1:24" x14ac:dyDescent="0.2">
      <c r="A9" s="1" t="s">
        <v>39</v>
      </c>
      <c r="B9" s="1" t="s">
        <v>1932</v>
      </c>
      <c r="C9" s="1" t="s">
        <v>41</v>
      </c>
      <c r="D9" s="1" t="s">
        <v>60</v>
      </c>
      <c r="E9" s="1" t="s">
        <v>26</v>
      </c>
      <c r="F9" s="1" t="s">
        <v>1933</v>
      </c>
      <c r="G9" s="1" t="s">
        <v>35</v>
      </c>
      <c r="I9" s="1">
        <v>2</v>
      </c>
      <c r="J9" s="1" t="s">
        <v>36</v>
      </c>
      <c r="K9" s="1" t="s">
        <v>43</v>
      </c>
      <c r="L9" s="1" t="s">
        <v>44</v>
      </c>
      <c r="M9" s="1">
        <v>1</v>
      </c>
      <c r="N9" s="1">
        <v>226252077</v>
      </c>
      <c r="O9" s="1">
        <v>226252077</v>
      </c>
      <c r="P9" s="1" t="s">
        <v>38</v>
      </c>
      <c r="Q9" s="1" t="s">
        <v>29</v>
      </c>
      <c r="T9" s="1">
        <v>12</v>
      </c>
      <c r="U9" s="1">
        <v>79</v>
      </c>
      <c r="X9" s="1">
        <v>40</v>
      </c>
    </row>
    <row r="10" spans="1:24" x14ac:dyDescent="0.2">
      <c r="A10" s="1" t="s">
        <v>634</v>
      </c>
      <c r="B10" s="1" t="s">
        <v>1934</v>
      </c>
      <c r="C10" s="1" t="s">
        <v>635</v>
      </c>
      <c r="D10" s="1" t="s">
        <v>929</v>
      </c>
      <c r="E10" s="1" t="s">
        <v>26</v>
      </c>
      <c r="F10" s="1" t="s">
        <v>1935</v>
      </c>
      <c r="G10" s="1" t="s">
        <v>35</v>
      </c>
      <c r="I10" s="1">
        <v>2</v>
      </c>
      <c r="J10" s="1" t="s">
        <v>27</v>
      </c>
      <c r="K10" s="1" t="s">
        <v>27</v>
      </c>
      <c r="L10" s="1" t="s">
        <v>636</v>
      </c>
      <c r="M10" s="1">
        <v>1</v>
      </c>
      <c r="N10" s="1">
        <v>226252078</v>
      </c>
      <c r="O10" s="1">
        <v>226252078</v>
      </c>
      <c r="P10" s="1" t="s">
        <v>29</v>
      </c>
      <c r="Q10" s="1" t="s">
        <v>51</v>
      </c>
      <c r="X10" s="1">
        <v>12</v>
      </c>
    </row>
    <row r="11" spans="1:24" x14ac:dyDescent="0.2">
      <c r="A11" s="1" t="s">
        <v>1662</v>
      </c>
      <c r="B11" s="1" t="s">
        <v>1936</v>
      </c>
      <c r="C11" s="1" t="s">
        <v>635</v>
      </c>
      <c r="D11" s="1" t="s">
        <v>929</v>
      </c>
      <c r="E11" s="1" t="s">
        <v>26</v>
      </c>
      <c r="F11" s="1" t="s">
        <v>1935</v>
      </c>
      <c r="G11" s="1" t="s">
        <v>35</v>
      </c>
      <c r="I11" s="1">
        <v>2</v>
      </c>
      <c r="J11" s="1" t="s">
        <v>27</v>
      </c>
      <c r="K11" s="1" t="s">
        <v>27</v>
      </c>
      <c r="L11" s="1" t="s">
        <v>64</v>
      </c>
      <c r="M11" s="1">
        <v>1</v>
      </c>
      <c r="N11" s="1">
        <v>226252078</v>
      </c>
      <c r="O11" s="1">
        <v>226252078</v>
      </c>
      <c r="P11" s="1" t="s">
        <v>29</v>
      </c>
      <c r="Q11" s="1" t="s">
        <v>51</v>
      </c>
      <c r="X11" s="1">
        <v>21</v>
      </c>
    </row>
    <row r="12" spans="1:24" x14ac:dyDescent="0.2">
      <c r="A12" s="1" t="s">
        <v>579</v>
      </c>
      <c r="B12" s="1" t="s">
        <v>580</v>
      </c>
      <c r="C12" s="1" t="s">
        <v>84</v>
      </c>
      <c r="D12" s="1" t="s">
        <v>1466</v>
      </c>
      <c r="E12" s="1" t="s">
        <v>26</v>
      </c>
      <c r="F12" s="1" t="s">
        <v>1937</v>
      </c>
      <c r="G12" s="1" t="s">
        <v>35</v>
      </c>
      <c r="J12" s="1" t="s">
        <v>36</v>
      </c>
      <c r="K12" s="1" t="s">
        <v>43</v>
      </c>
      <c r="L12" s="1" t="s">
        <v>236</v>
      </c>
      <c r="M12" s="1">
        <v>1</v>
      </c>
      <c r="N12" s="1">
        <v>226252097</v>
      </c>
      <c r="O12" s="1">
        <v>226252097</v>
      </c>
      <c r="P12" s="1" t="s">
        <v>51</v>
      </c>
      <c r="Q12" s="1" t="s">
        <v>38</v>
      </c>
      <c r="T12" s="1">
        <v>148</v>
      </c>
      <c r="U12" s="1">
        <v>91</v>
      </c>
      <c r="W12" s="1">
        <v>151</v>
      </c>
      <c r="X12" s="1">
        <v>119</v>
      </c>
    </row>
    <row r="13" spans="1:24" x14ac:dyDescent="0.2">
      <c r="A13" s="1" t="s">
        <v>149</v>
      </c>
      <c r="B13" s="1" t="s">
        <v>1938</v>
      </c>
      <c r="C13" s="1" t="s">
        <v>151</v>
      </c>
      <c r="D13" s="1" t="s">
        <v>1939</v>
      </c>
      <c r="E13" s="1" t="s">
        <v>26</v>
      </c>
      <c r="F13" s="1" t="s">
        <v>1940</v>
      </c>
      <c r="G13" s="1" t="s">
        <v>35</v>
      </c>
      <c r="J13" s="1" t="s">
        <v>36</v>
      </c>
      <c r="K13" s="1" t="s">
        <v>153</v>
      </c>
      <c r="L13" s="1" t="s">
        <v>64</v>
      </c>
      <c r="M13" s="1">
        <v>1</v>
      </c>
      <c r="N13" s="1">
        <v>226252098</v>
      </c>
      <c r="O13" s="1">
        <v>226252098</v>
      </c>
      <c r="P13" s="1" t="s">
        <v>29</v>
      </c>
      <c r="Q13" s="1" t="s">
        <v>28</v>
      </c>
      <c r="U13" s="1">
        <v>18</v>
      </c>
      <c r="X13" s="1">
        <v>67</v>
      </c>
    </row>
    <row r="14" spans="1:24" x14ac:dyDescent="0.2">
      <c r="A14" s="1" t="s">
        <v>180</v>
      </c>
      <c r="B14" s="1" t="s">
        <v>1941</v>
      </c>
      <c r="C14" s="1" t="s">
        <v>178</v>
      </c>
      <c r="D14" s="1" t="s">
        <v>1942</v>
      </c>
      <c r="E14" s="1" t="s">
        <v>26</v>
      </c>
      <c r="F14" s="1" t="s">
        <v>1943</v>
      </c>
      <c r="G14" s="1" t="s">
        <v>35</v>
      </c>
      <c r="J14" s="1" t="s">
        <v>36</v>
      </c>
      <c r="K14" s="1" t="s">
        <v>43</v>
      </c>
      <c r="L14" s="1" t="s">
        <v>44</v>
      </c>
      <c r="M14" s="1">
        <v>1</v>
      </c>
      <c r="N14" s="1">
        <v>226252104</v>
      </c>
      <c r="O14" s="1">
        <v>226252104</v>
      </c>
      <c r="P14" s="1" t="s">
        <v>51</v>
      </c>
      <c r="Q14" s="1" t="s">
        <v>29</v>
      </c>
      <c r="X14" s="1">
        <v>96</v>
      </c>
    </row>
    <row r="15" spans="1:24" x14ac:dyDescent="0.2">
      <c r="A15" s="1" t="s">
        <v>1156</v>
      </c>
      <c r="B15" s="1">
        <v>631052</v>
      </c>
      <c r="C15" s="1" t="s">
        <v>79</v>
      </c>
      <c r="D15" s="1" t="s">
        <v>85</v>
      </c>
      <c r="E15" s="1" t="s">
        <v>26</v>
      </c>
      <c r="F15" s="1" t="s">
        <v>1944</v>
      </c>
      <c r="G15" s="1" t="s">
        <v>35</v>
      </c>
      <c r="I15" s="1">
        <v>1</v>
      </c>
      <c r="J15" s="1" t="s">
        <v>27</v>
      </c>
      <c r="K15" s="1" t="s">
        <v>89</v>
      </c>
      <c r="L15" s="1" t="s">
        <v>1158</v>
      </c>
      <c r="M15" s="1">
        <v>1</v>
      </c>
      <c r="N15" s="1">
        <v>226252112</v>
      </c>
      <c r="O15" s="1">
        <v>226252112</v>
      </c>
      <c r="P15" s="1" t="s">
        <v>51</v>
      </c>
      <c r="Q15" s="1" t="s">
        <v>38</v>
      </c>
      <c r="X15" s="1">
        <v>126</v>
      </c>
    </row>
    <row r="16" spans="1:24" x14ac:dyDescent="0.2">
      <c r="A16" s="1" t="s">
        <v>1945</v>
      </c>
      <c r="B16" s="1" t="s">
        <v>1946</v>
      </c>
      <c r="C16" s="1" t="s">
        <v>1947</v>
      </c>
      <c r="D16" s="1" t="s">
        <v>811</v>
      </c>
      <c r="E16" s="1" t="s">
        <v>1948</v>
      </c>
      <c r="F16" s="1" t="s">
        <v>1949</v>
      </c>
      <c r="G16" s="1" t="s">
        <v>35</v>
      </c>
      <c r="I16" s="1">
        <v>179</v>
      </c>
      <c r="J16" s="1" t="s">
        <v>27</v>
      </c>
      <c r="K16" s="1" t="s">
        <v>27</v>
      </c>
      <c r="L16" s="1" t="s">
        <v>27</v>
      </c>
      <c r="M16" s="1">
        <v>1</v>
      </c>
      <c r="N16" s="1">
        <v>226252135</v>
      </c>
      <c r="O16" s="1">
        <v>226252135</v>
      </c>
      <c r="P16" s="1" t="s">
        <v>51</v>
      </c>
      <c r="Q16" s="1" t="s">
        <v>28</v>
      </c>
      <c r="X16" s="1">
        <v>6</v>
      </c>
    </row>
    <row r="17" spans="1:24" x14ac:dyDescent="0.2">
      <c r="A17" s="1" t="s">
        <v>701</v>
      </c>
      <c r="B17" s="1" t="s">
        <v>1950</v>
      </c>
      <c r="C17" s="1" t="s">
        <v>703</v>
      </c>
      <c r="D17" s="1" t="s">
        <v>811</v>
      </c>
      <c r="E17" s="1" t="s">
        <v>1948</v>
      </c>
      <c r="F17" s="1" t="s">
        <v>1949</v>
      </c>
      <c r="G17" s="1" t="s">
        <v>35</v>
      </c>
      <c r="I17" s="1">
        <v>179</v>
      </c>
      <c r="J17" s="1" t="s">
        <v>27</v>
      </c>
      <c r="K17" s="1" t="s">
        <v>27</v>
      </c>
      <c r="L17" s="1" t="s">
        <v>1151</v>
      </c>
      <c r="M17" s="1">
        <v>1</v>
      </c>
      <c r="N17" s="1">
        <v>226252135</v>
      </c>
      <c r="O17" s="1">
        <v>226252135</v>
      </c>
      <c r="P17" s="1" t="s">
        <v>51</v>
      </c>
      <c r="Q17" s="1" t="s">
        <v>28</v>
      </c>
      <c r="T17" s="1">
        <v>20</v>
      </c>
      <c r="U17" s="1">
        <v>23</v>
      </c>
      <c r="W17" s="1">
        <v>43</v>
      </c>
      <c r="X17" s="1">
        <v>15</v>
      </c>
    </row>
    <row r="18" spans="1:24" x14ac:dyDescent="0.2">
      <c r="A18" s="1" t="s">
        <v>24</v>
      </c>
      <c r="B18" s="1" t="s">
        <v>1951</v>
      </c>
      <c r="C18" s="1" t="s">
        <v>262</v>
      </c>
      <c r="D18" s="1" t="s">
        <v>811</v>
      </c>
      <c r="E18" s="1" t="s">
        <v>1948</v>
      </c>
      <c r="F18" s="1" t="s">
        <v>1949</v>
      </c>
      <c r="G18" s="1" t="s">
        <v>35</v>
      </c>
      <c r="I18" s="1">
        <v>179</v>
      </c>
      <c r="J18" s="1" t="s">
        <v>27</v>
      </c>
      <c r="K18" s="1" t="s">
        <v>27</v>
      </c>
      <c r="L18" s="1" t="s">
        <v>27</v>
      </c>
      <c r="M18" s="1">
        <v>1</v>
      </c>
      <c r="N18" s="1">
        <v>226252135</v>
      </c>
      <c r="O18" s="1">
        <v>226252135</v>
      </c>
      <c r="P18" s="1" t="s">
        <v>51</v>
      </c>
      <c r="Q18" s="1" t="s">
        <v>28</v>
      </c>
      <c r="U18" s="1">
        <v>31</v>
      </c>
      <c r="X18" s="1">
        <v>2</v>
      </c>
    </row>
    <row r="19" spans="1:24" x14ac:dyDescent="0.2">
      <c r="A19" s="1" t="s">
        <v>24</v>
      </c>
      <c r="B19" s="1" t="s">
        <v>1952</v>
      </c>
      <c r="C19" s="1" t="s">
        <v>1953</v>
      </c>
      <c r="D19" s="1" t="s">
        <v>811</v>
      </c>
      <c r="E19" s="1" t="s">
        <v>1948</v>
      </c>
      <c r="F19" s="1" t="s">
        <v>1949</v>
      </c>
      <c r="G19" s="1" t="s">
        <v>35</v>
      </c>
      <c r="I19" s="1">
        <v>179</v>
      </c>
      <c r="J19" s="1" t="s">
        <v>27</v>
      </c>
      <c r="K19" s="1" t="s">
        <v>27</v>
      </c>
      <c r="L19" s="1" t="s">
        <v>27</v>
      </c>
      <c r="M19" s="1">
        <v>1</v>
      </c>
      <c r="N19" s="1">
        <v>226252135</v>
      </c>
      <c r="O19" s="1">
        <v>226252135</v>
      </c>
      <c r="P19" s="1" t="s">
        <v>51</v>
      </c>
      <c r="Q19" s="1" t="s">
        <v>28</v>
      </c>
      <c r="U19" s="1">
        <v>6</v>
      </c>
      <c r="X19" s="1">
        <v>4</v>
      </c>
    </row>
    <row r="20" spans="1:24" x14ac:dyDescent="0.2">
      <c r="A20" s="1" t="s">
        <v>24</v>
      </c>
      <c r="B20" s="1" t="s">
        <v>1954</v>
      </c>
      <c r="C20" s="1" t="s">
        <v>1924</v>
      </c>
      <c r="D20" s="1" t="s">
        <v>811</v>
      </c>
      <c r="E20" s="1" t="s">
        <v>1948</v>
      </c>
      <c r="F20" s="1" t="s">
        <v>1949</v>
      </c>
      <c r="G20" s="1" t="s">
        <v>35</v>
      </c>
      <c r="I20" s="1">
        <v>179</v>
      </c>
      <c r="J20" s="1" t="s">
        <v>27</v>
      </c>
      <c r="K20" s="1" t="s">
        <v>27</v>
      </c>
      <c r="L20" s="1" t="s">
        <v>27</v>
      </c>
      <c r="M20" s="1">
        <v>1</v>
      </c>
      <c r="N20" s="1">
        <v>226252135</v>
      </c>
      <c r="O20" s="1">
        <v>226252135</v>
      </c>
      <c r="P20" s="1" t="s">
        <v>51</v>
      </c>
      <c r="Q20" s="1" t="s">
        <v>28</v>
      </c>
      <c r="U20" s="1">
        <v>60</v>
      </c>
      <c r="X20" s="1">
        <v>2</v>
      </c>
    </row>
    <row r="21" spans="1:24" x14ac:dyDescent="0.2">
      <c r="A21" s="1" t="s">
        <v>24</v>
      </c>
      <c r="B21" s="1" t="s">
        <v>1955</v>
      </c>
      <c r="C21" s="1" t="s">
        <v>1956</v>
      </c>
      <c r="D21" s="1" t="s">
        <v>811</v>
      </c>
      <c r="E21" s="1" t="s">
        <v>1948</v>
      </c>
      <c r="F21" s="1" t="s">
        <v>1949</v>
      </c>
      <c r="G21" s="1" t="s">
        <v>35</v>
      </c>
      <c r="I21" s="1">
        <v>179</v>
      </c>
      <c r="J21" s="1" t="s">
        <v>27</v>
      </c>
      <c r="K21" s="1" t="s">
        <v>27</v>
      </c>
      <c r="L21" s="1" t="s">
        <v>27</v>
      </c>
      <c r="M21" s="1">
        <v>1</v>
      </c>
      <c r="N21" s="1">
        <v>226252135</v>
      </c>
      <c r="O21" s="1">
        <v>226252135</v>
      </c>
      <c r="P21" s="1" t="s">
        <v>51</v>
      </c>
      <c r="Q21" s="1" t="s">
        <v>28</v>
      </c>
      <c r="U21" s="1">
        <v>36</v>
      </c>
      <c r="X21" s="1">
        <v>3</v>
      </c>
    </row>
    <row r="22" spans="1:24" x14ac:dyDescent="0.2">
      <c r="A22" s="1" t="s">
        <v>1105</v>
      </c>
      <c r="B22" s="1" t="s">
        <v>1957</v>
      </c>
      <c r="C22" s="1" t="s">
        <v>1107</v>
      </c>
      <c r="D22" s="1" t="s">
        <v>811</v>
      </c>
      <c r="E22" s="1" t="s">
        <v>1948</v>
      </c>
      <c r="F22" s="1" t="s">
        <v>1949</v>
      </c>
      <c r="G22" s="1" t="s">
        <v>35</v>
      </c>
      <c r="I22" s="1">
        <v>179</v>
      </c>
      <c r="J22" s="1" t="s">
        <v>27</v>
      </c>
      <c r="K22" s="1" t="s">
        <v>43</v>
      </c>
      <c r="L22" s="1" t="s">
        <v>94</v>
      </c>
      <c r="M22" s="1">
        <v>1</v>
      </c>
      <c r="N22" s="1">
        <v>226252135</v>
      </c>
      <c r="O22" s="1">
        <v>226252135</v>
      </c>
      <c r="P22" s="1" t="s">
        <v>51</v>
      </c>
      <c r="Q22" s="1" t="s">
        <v>28</v>
      </c>
      <c r="X22" s="1">
        <v>19</v>
      </c>
    </row>
    <row r="23" spans="1:24" x14ac:dyDescent="0.2">
      <c r="A23" s="1" t="s">
        <v>1105</v>
      </c>
      <c r="B23" s="1" t="s">
        <v>1958</v>
      </c>
      <c r="C23" s="1" t="s">
        <v>1107</v>
      </c>
      <c r="D23" s="1" t="s">
        <v>811</v>
      </c>
      <c r="E23" s="1" t="s">
        <v>1948</v>
      </c>
      <c r="F23" s="1" t="s">
        <v>1949</v>
      </c>
      <c r="G23" s="1" t="s">
        <v>35</v>
      </c>
      <c r="I23" s="1">
        <v>179</v>
      </c>
      <c r="J23" s="1" t="s">
        <v>27</v>
      </c>
      <c r="K23" s="1" t="s">
        <v>43</v>
      </c>
      <c r="L23" s="1" t="s">
        <v>94</v>
      </c>
      <c r="M23" s="1">
        <v>1</v>
      </c>
      <c r="N23" s="1">
        <v>226252135</v>
      </c>
      <c r="O23" s="1">
        <v>226252135</v>
      </c>
      <c r="P23" s="1" t="s">
        <v>51</v>
      </c>
      <c r="Q23" s="1" t="s">
        <v>28</v>
      </c>
      <c r="X23" s="1">
        <v>19</v>
      </c>
    </row>
    <row r="24" spans="1:24" x14ac:dyDescent="0.2">
      <c r="A24" s="1" t="s">
        <v>1105</v>
      </c>
      <c r="B24" s="1" t="s">
        <v>1959</v>
      </c>
      <c r="C24" s="1" t="s">
        <v>1107</v>
      </c>
      <c r="D24" s="1" t="s">
        <v>811</v>
      </c>
      <c r="E24" s="1" t="s">
        <v>1948</v>
      </c>
      <c r="F24" s="1" t="s">
        <v>1949</v>
      </c>
      <c r="G24" s="1" t="s">
        <v>35</v>
      </c>
      <c r="I24" s="1">
        <v>179</v>
      </c>
      <c r="J24" s="1" t="s">
        <v>27</v>
      </c>
      <c r="K24" s="1" t="s">
        <v>43</v>
      </c>
      <c r="L24" s="1" t="s">
        <v>94</v>
      </c>
      <c r="M24" s="1">
        <v>1</v>
      </c>
      <c r="N24" s="1">
        <v>226252135</v>
      </c>
      <c r="O24" s="1">
        <v>226252135</v>
      </c>
      <c r="P24" s="1" t="s">
        <v>51</v>
      </c>
      <c r="Q24" s="1" t="s">
        <v>28</v>
      </c>
      <c r="X24" s="1">
        <v>25</v>
      </c>
    </row>
    <row r="25" spans="1:24" x14ac:dyDescent="0.2">
      <c r="A25" s="1" t="s">
        <v>1105</v>
      </c>
      <c r="B25" s="1" t="s">
        <v>1960</v>
      </c>
      <c r="C25" s="1" t="s">
        <v>1107</v>
      </c>
      <c r="D25" s="1" t="s">
        <v>811</v>
      </c>
      <c r="E25" s="1" t="s">
        <v>1948</v>
      </c>
      <c r="F25" s="1" t="s">
        <v>1949</v>
      </c>
      <c r="G25" s="1" t="s">
        <v>35</v>
      </c>
      <c r="I25" s="1">
        <v>179</v>
      </c>
      <c r="J25" s="1" t="s">
        <v>27</v>
      </c>
      <c r="K25" s="1" t="s">
        <v>43</v>
      </c>
      <c r="L25" s="1" t="s">
        <v>94</v>
      </c>
      <c r="M25" s="1">
        <v>1</v>
      </c>
      <c r="N25" s="1">
        <v>226252135</v>
      </c>
      <c r="O25" s="1">
        <v>226252135</v>
      </c>
      <c r="P25" s="1" t="s">
        <v>51</v>
      </c>
      <c r="Q25" s="1" t="s">
        <v>28</v>
      </c>
      <c r="X25" s="1">
        <v>28</v>
      </c>
    </row>
    <row r="26" spans="1:24" x14ac:dyDescent="0.2">
      <c r="A26" s="1" t="s">
        <v>1105</v>
      </c>
      <c r="B26" s="1" t="s">
        <v>1961</v>
      </c>
      <c r="C26" s="1" t="s">
        <v>1107</v>
      </c>
      <c r="D26" s="1" t="s">
        <v>811</v>
      </c>
      <c r="E26" s="1" t="s">
        <v>1948</v>
      </c>
      <c r="F26" s="1" t="s">
        <v>1949</v>
      </c>
      <c r="G26" s="1" t="s">
        <v>35</v>
      </c>
      <c r="I26" s="1">
        <v>179</v>
      </c>
      <c r="J26" s="1" t="s">
        <v>27</v>
      </c>
      <c r="K26" s="1" t="s">
        <v>43</v>
      </c>
      <c r="L26" s="1" t="s">
        <v>94</v>
      </c>
      <c r="M26" s="1">
        <v>1</v>
      </c>
      <c r="N26" s="1">
        <v>226252135</v>
      </c>
      <c r="O26" s="1">
        <v>226252135</v>
      </c>
      <c r="P26" s="1" t="s">
        <v>51</v>
      </c>
      <c r="Q26" s="1" t="s">
        <v>28</v>
      </c>
      <c r="X26" s="1">
        <v>24</v>
      </c>
    </row>
    <row r="27" spans="1:24" x14ac:dyDescent="0.2">
      <c r="A27" s="1" t="s">
        <v>1105</v>
      </c>
      <c r="B27" s="1" t="s">
        <v>1962</v>
      </c>
      <c r="C27" s="1" t="s">
        <v>1107</v>
      </c>
      <c r="D27" s="1" t="s">
        <v>811</v>
      </c>
      <c r="E27" s="1" t="s">
        <v>1948</v>
      </c>
      <c r="F27" s="1" t="s">
        <v>1949</v>
      </c>
      <c r="G27" s="1" t="s">
        <v>35</v>
      </c>
      <c r="I27" s="1">
        <v>179</v>
      </c>
      <c r="J27" s="1" t="s">
        <v>27</v>
      </c>
      <c r="K27" s="1" t="s">
        <v>43</v>
      </c>
      <c r="L27" s="1" t="s">
        <v>94</v>
      </c>
      <c r="M27" s="1">
        <v>1</v>
      </c>
      <c r="N27" s="1">
        <v>226252135</v>
      </c>
      <c r="O27" s="1">
        <v>226252135</v>
      </c>
      <c r="P27" s="1" t="s">
        <v>51</v>
      </c>
      <c r="Q27" s="1" t="s">
        <v>28</v>
      </c>
      <c r="X27" s="1">
        <v>19</v>
      </c>
    </row>
    <row r="28" spans="1:24" x14ac:dyDescent="0.2">
      <c r="A28" s="1" t="s">
        <v>1105</v>
      </c>
      <c r="B28" s="1" t="s">
        <v>1963</v>
      </c>
      <c r="C28" s="1" t="s">
        <v>1107</v>
      </c>
      <c r="D28" s="1" t="s">
        <v>811</v>
      </c>
      <c r="E28" s="1" t="s">
        <v>1948</v>
      </c>
      <c r="F28" s="1" t="s">
        <v>1949</v>
      </c>
      <c r="G28" s="1" t="s">
        <v>35</v>
      </c>
      <c r="I28" s="1">
        <v>179</v>
      </c>
      <c r="J28" s="1" t="s">
        <v>27</v>
      </c>
      <c r="K28" s="1" t="s">
        <v>43</v>
      </c>
      <c r="L28" s="1" t="s">
        <v>94</v>
      </c>
      <c r="M28" s="1">
        <v>1</v>
      </c>
      <c r="N28" s="1">
        <v>226252135</v>
      </c>
      <c r="O28" s="1">
        <v>226252135</v>
      </c>
      <c r="P28" s="1" t="s">
        <v>51</v>
      </c>
      <c r="Q28" s="1" t="s">
        <v>28</v>
      </c>
      <c r="X28" s="1">
        <v>12</v>
      </c>
    </row>
    <row r="29" spans="1:24" x14ac:dyDescent="0.2">
      <c r="A29" s="1" t="s">
        <v>1105</v>
      </c>
      <c r="B29" s="1" t="s">
        <v>1964</v>
      </c>
      <c r="C29" s="1" t="s">
        <v>1107</v>
      </c>
      <c r="D29" s="1" t="s">
        <v>811</v>
      </c>
      <c r="E29" s="1" t="s">
        <v>1948</v>
      </c>
      <c r="F29" s="1" t="s">
        <v>1949</v>
      </c>
      <c r="G29" s="1" t="s">
        <v>35</v>
      </c>
      <c r="I29" s="1">
        <v>179</v>
      </c>
      <c r="J29" s="1" t="s">
        <v>27</v>
      </c>
      <c r="K29" s="1" t="s">
        <v>43</v>
      </c>
      <c r="L29" s="1" t="s">
        <v>94</v>
      </c>
      <c r="M29" s="1">
        <v>1</v>
      </c>
      <c r="N29" s="1">
        <v>226252135</v>
      </c>
      <c r="O29" s="1">
        <v>226252135</v>
      </c>
      <c r="P29" s="1" t="s">
        <v>51</v>
      </c>
      <c r="Q29" s="1" t="s">
        <v>28</v>
      </c>
      <c r="X29" s="1">
        <v>24</v>
      </c>
    </row>
    <row r="30" spans="1:24" x14ac:dyDescent="0.2">
      <c r="A30" s="1" t="s">
        <v>1105</v>
      </c>
      <c r="B30" s="1" t="s">
        <v>1965</v>
      </c>
      <c r="C30" s="1" t="s">
        <v>1107</v>
      </c>
      <c r="D30" s="1" t="s">
        <v>811</v>
      </c>
      <c r="E30" s="1" t="s">
        <v>1948</v>
      </c>
      <c r="F30" s="1" t="s">
        <v>1949</v>
      </c>
      <c r="G30" s="1" t="s">
        <v>35</v>
      </c>
      <c r="I30" s="1">
        <v>179</v>
      </c>
      <c r="J30" s="1" t="s">
        <v>27</v>
      </c>
      <c r="K30" s="1" t="s">
        <v>43</v>
      </c>
      <c r="L30" s="1" t="s">
        <v>94</v>
      </c>
      <c r="M30" s="1">
        <v>1</v>
      </c>
      <c r="N30" s="1">
        <v>226252135</v>
      </c>
      <c r="O30" s="1">
        <v>226252135</v>
      </c>
      <c r="P30" s="1" t="s">
        <v>51</v>
      </c>
      <c r="Q30" s="1" t="s">
        <v>28</v>
      </c>
      <c r="X30" s="1">
        <v>6</v>
      </c>
    </row>
    <row r="31" spans="1:24" x14ac:dyDescent="0.2">
      <c r="A31" s="1" t="s">
        <v>1105</v>
      </c>
      <c r="B31" s="1" t="s">
        <v>1966</v>
      </c>
      <c r="C31" s="1" t="s">
        <v>1107</v>
      </c>
      <c r="D31" s="1" t="s">
        <v>811</v>
      </c>
      <c r="E31" s="1" t="s">
        <v>1948</v>
      </c>
      <c r="F31" s="1" t="s">
        <v>1949</v>
      </c>
      <c r="G31" s="1" t="s">
        <v>35</v>
      </c>
      <c r="I31" s="1">
        <v>179</v>
      </c>
      <c r="J31" s="1" t="s">
        <v>27</v>
      </c>
      <c r="K31" s="1" t="s">
        <v>43</v>
      </c>
      <c r="L31" s="1" t="s">
        <v>94</v>
      </c>
      <c r="M31" s="1">
        <v>1</v>
      </c>
      <c r="N31" s="1">
        <v>226252135</v>
      </c>
      <c r="O31" s="1">
        <v>226252135</v>
      </c>
      <c r="P31" s="1" t="s">
        <v>51</v>
      </c>
      <c r="Q31" s="1" t="s">
        <v>28</v>
      </c>
      <c r="X31" s="1">
        <v>16</v>
      </c>
    </row>
    <row r="32" spans="1:24" x14ac:dyDescent="0.2">
      <c r="A32" s="1" t="s">
        <v>1105</v>
      </c>
      <c r="B32" s="1" t="s">
        <v>1967</v>
      </c>
      <c r="C32" s="1" t="s">
        <v>1107</v>
      </c>
      <c r="D32" s="1" t="s">
        <v>811</v>
      </c>
      <c r="E32" s="1" t="s">
        <v>1948</v>
      </c>
      <c r="F32" s="1" t="s">
        <v>1949</v>
      </c>
      <c r="G32" s="1" t="s">
        <v>35</v>
      </c>
      <c r="I32" s="1">
        <v>179</v>
      </c>
      <c r="J32" s="1" t="s">
        <v>27</v>
      </c>
      <c r="K32" s="1" t="s">
        <v>43</v>
      </c>
      <c r="L32" s="1" t="s">
        <v>94</v>
      </c>
      <c r="M32" s="1">
        <v>1</v>
      </c>
      <c r="N32" s="1">
        <v>226252135</v>
      </c>
      <c r="O32" s="1">
        <v>226252135</v>
      </c>
      <c r="P32" s="1" t="s">
        <v>51</v>
      </c>
      <c r="Q32" s="1" t="s">
        <v>28</v>
      </c>
      <c r="X32" s="1">
        <v>11</v>
      </c>
    </row>
    <row r="33" spans="1:24" x14ac:dyDescent="0.2">
      <c r="A33" s="1" t="s">
        <v>1105</v>
      </c>
      <c r="B33" s="1" t="s">
        <v>1968</v>
      </c>
      <c r="C33" s="1" t="s">
        <v>1107</v>
      </c>
      <c r="D33" s="1" t="s">
        <v>811</v>
      </c>
      <c r="E33" s="1" t="s">
        <v>1948</v>
      </c>
      <c r="F33" s="1" t="s">
        <v>1949</v>
      </c>
      <c r="G33" s="1" t="s">
        <v>35</v>
      </c>
      <c r="I33" s="1">
        <v>179</v>
      </c>
      <c r="J33" s="1" t="s">
        <v>27</v>
      </c>
      <c r="K33" s="1" t="s">
        <v>43</v>
      </c>
      <c r="L33" s="1" t="s">
        <v>94</v>
      </c>
      <c r="M33" s="1">
        <v>1</v>
      </c>
      <c r="N33" s="1">
        <v>226252135</v>
      </c>
      <c r="O33" s="1">
        <v>226252135</v>
      </c>
      <c r="P33" s="1" t="s">
        <v>51</v>
      </c>
      <c r="Q33" s="1" t="s">
        <v>28</v>
      </c>
      <c r="X33" s="1">
        <v>22</v>
      </c>
    </row>
    <row r="34" spans="1:24" x14ac:dyDescent="0.2">
      <c r="A34" s="1" t="s">
        <v>1105</v>
      </c>
      <c r="B34" s="1" t="s">
        <v>1969</v>
      </c>
      <c r="C34" s="1" t="s">
        <v>1107</v>
      </c>
      <c r="D34" s="1" t="s">
        <v>811</v>
      </c>
      <c r="E34" s="1" t="s">
        <v>1948</v>
      </c>
      <c r="F34" s="1" t="s">
        <v>1949</v>
      </c>
      <c r="G34" s="1" t="s">
        <v>35</v>
      </c>
      <c r="I34" s="1">
        <v>179</v>
      </c>
      <c r="J34" s="1" t="s">
        <v>27</v>
      </c>
      <c r="K34" s="1" t="s">
        <v>43</v>
      </c>
      <c r="L34" s="1" t="s">
        <v>94</v>
      </c>
      <c r="M34" s="1">
        <v>1</v>
      </c>
      <c r="N34" s="1">
        <v>226252135</v>
      </c>
      <c r="O34" s="1">
        <v>226252135</v>
      </c>
      <c r="P34" s="1" t="s">
        <v>51</v>
      </c>
      <c r="Q34" s="1" t="s">
        <v>28</v>
      </c>
      <c r="X34" s="1">
        <v>21</v>
      </c>
    </row>
    <row r="35" spans="1:24" x14ac:dyDescent="0.2">
      <c r="A35" s="1" t="s">
        <v>1105</v>
      </c>
      <c r="B35" s="1" t="s">
        <v>1970</v>
      </c>
      <c r="C35" s="1" t="s">
        <v>1107</v>
      </c>
      <c r="D35" s="1" t="s">
        <v>811</v>
      </c>
      <c r="E35" s="1" t="s">
        <v>1948</v>
      </c>
      <c r="F35" s="1" t="s">
        <v>1949</v>
      </c>
      <c r="G35" s="1" t="s">
        <v>35</v>
      </c>
      <c r="I35" s="1">
        <v>179</v>
      </c>
      <c r="J35" s="1" t="s">
        <v>27</v>
      </c>
      <c r="K35" s="1" t="s">
        <v>43</v>
      </c>
      <c r="L35" s="1" t="s">
        <v>94</v>
      </c>
      <c r="M35" s="1">
        <v>1</v>
      </c>
      <c r="N35" s="1">
        <v>226252135</v>
      </c>
      <c r="O35" s="1">
        <v>226252135</v>
      </c>
      <c r="P35" s="1" t="s">
        <v>51</v>
      </c>
      <c r="Q35" s="1" t="s">
        <v>28</v>
      </c>
      <c r="X35" s="1">
        <v>34</v>
      </c>
    </row>
    <row r="36" spans="1:24" x14ac:dyDescent="0.2">
      <c r="A36" s="1" t="s">
        <v>1105</v>
      </c>
      <c r="B36" s="1" t="s">
        <v>1971</v>
      </c>
      <c r="C36" s="1" t="s">
        <v>1107</v>
      </c>
      <c r="D36" s="1" t="s">
        <v>811</v>
      </c>
      <c r="E36" s="1" t="s">
        <v>1948</v>
      </c>
      <c r="F36" s="1" t="s">
        <v>1949</v>
      </c>
      <c r="G36" s="1" t="s">
        <v>35</v>
      </c>
      <c r="I36" s="1">
        <v>179</v>
      </c>
      <c r="J36" s="1" t="s">
        <v>27</v>
      </c>
      <c r="K36" s="1" t="s">
        <v>43</v>
      </c>
      <c r="L36" s="1" t="s">
        <v>94</v>
      </c>
      <c r="M36" s="1">
        <v>1</v>
      </c>
      <c r="N36" s="1">
        <v>226252135</v>
      </c>
      <c r="O36" s="1">
        <v>226252135</v>
      </c>
      <c r="P36" s="1" t="s">
        <v>51</v>
      </c>
      <c r="Q36" s="1" t="s">
        <v>28</v>
      </c>
      <c r="X36" s="1">
        <v>23</v>
      </c>
    </row>
    <row r="37" spans="1:24" x14ac:dyDescent="0.2">
      <c r="A37" s="1" t="s">
        <v>1105</v>
      </c>
      <c r="B37" s="1" t="s">
        <v>1972</v>
      </c>
      <c r="C37" s="1" t="s">
        <v>1107</v>
      </c>
      <c r="D37" s="1" t="s">
        <v>811</v>
      </c>
      <c r="E37" s="1" t="s">
        <v>1948</v>
      </c>
      <c r="F37" s="1" t="s">
        <v>1949</v>
      </c>
      <c r="G37" s="1" t="s">
        <v>35</v>
      </c>
      <c r="I37" s="1">
        <v>179</v>
      </c>
      <c r="J37" s="1" t="s">
        <v>27</v>
      </c>
      <c r="K37" s="1" t="s">
        <v>43</v>
      </c>
      <c r="L37" s="1" t="s">
        <v>94</v>
      </c>
      <c r="M37" s="1">
        <v>1</v>
      </c>
      <c r="N37" s="1">
        <v>226252135</v>
      </c>
      <c r="O37" s="1">
        <v>226252135</v>
      </c>
      <c r="P37" s="1" t="s">
        <v>51</v>
      </c>
      <c r="Q37" s="1" t="s">
        <v>28</v>
      </c>
      <c r="X37" s="1">
        <v>4</v>
      </c>
    </row>
    <row r="38" spans="1:24" x14ac:dyDescent="0.2">
      <c r="A38" s="1" t="s">
        <v>1105</v>
      </c>
      <c r="B38" s="1" t="s">
        <v>1973</v>
      </c>
      <c r="C38" s="1" t="s">
        <v>1107</v>
      </c>
      <c r="D38" s="1" t="s">
        <v>811</v>
      </c>
      <c r="E38" s="1" t="s">
        <v>1948</v>
      </c>
      <c r="F38" s="1" t="s">
        <v>1949</v>
      </c>
      <c r="G38" s="1" t="s">
        <v>35</v>
      </c>
      <c r="I38" s="1">
        <v>179</v>
      </c>
      <c r="J38" s="1" t="s">
        <v>27</v>
      </c>
      <c r="K38" s="1" t="s">
        <v>43</v>
      </c>
      <c r="L38" s="1" t="s">
        <v>94</v>
      </c>
      <c r="M38" s="1">
        <v>1</v>
      </c>
      <c r="N38" s="1">
        <v>226252135</v>
      </c>
      <c r="O38" s="1">
        <v>226252135</v>
      </c>
      <c r="P38" s="1" t="s">
        <v>51</v>
      </c>
      <c r="Q38" s="1" t="s">
        <v>28</v>
      </c>
      <c r="X38" s="1">
        <v>30</v>
      </c>
    </row>
    <row r="39" spans="1:24" x14ac:dyDescent="0.2">
      <c r="A39" s="1" t="s">
        <v>1105</v>
      </c>
      <c r="B39" s="1" t="s">
        <v>1974</v>
      </c>
      <c r="C39" s="1" t="s">
        <v>1107</v>
      </c>
      <c r="D39" s="1" t="s">
        <v>811</v>
      </c>
      <c r="E39" s="1" t="s">
        <v>1948</v>
      </c>
      <c r="F39" s="1" t="s">
        <v>1949</v>
      </c>
      <c r="G39" s="1" t="s">
        <v>35</v>
      </c>
      <c r="I39" s="1">
        <v>179</v>
      </c>
      <c r="J39" s="1" t="s">
        <v>27</v>
      </c>
      <c r="K39" s="1" t="s">
        <v>43</v>
      </c>
      <c r="L39" s="1" t="s">
        <v>94</v>
      </c>
      <c r="M39" s="1">
        <v>1</v>
      </c>
      <c r="N39" s="1">
        <v>226252135</v>
      </c>
      <c r="O39" s="1">
        <v>226252135</v>
      </c>
      <c r="P39" s="1" t="s">
        <v>51</v>
      </c>
      <c r="Q39" s="1" t="s">
        <v>28</v>
      </c>
      <c r="X39" s="1">
        <v>10</v>
      </c>
    </row>
    <row r="40" spans="1:24" x14ac:dyDescent="0.2">
      <c r="A40" s="1" t="s">
        <v>1105</v>
      </c>
      <c r="B40" s="1" t="s">
        <v>1975</v>
      </c>
      <c r="C40" s="1" t="s">
        <v>1107</v>
      </c>
      <c r="D40" s="1" t="s">
        <v>811</v>
      </c>
      <c r="E40" s="1" t="s">
        <v>1948</v>
      </c>
      <c r="F40" s="1" t="s">
        <v>1949</v>
      </c>
      <c r="G40" s="1" t="s">
        <v>35</v>
      </c>
      <c r="I40" s="1">
        <v>179</v>
      </c>
      <c r="J40" s="1" t="s">
        <v>27</v>
      </c>
      <c r="K40" s="1" t="s">
        <v>43</v>
      </c>
      <c r="L40" s="1" t="s">
        <v>94</v>
      </c>
      <c r="M40" s="1">
        <v>1</v>
      </c>
      <c r="N40" s="1">
        <v>226252135</v>
      </c>
      <c r="O40" s="1">
        <v>226252135</v>
      </c>
      <c r="P40" s="1" t="s">
        <v>51</v>
      </c>
      <c r="Q40" s="1" t="s">
        <v>28</v>
      </c>
      <c r="X40" s="1">
        <v>22</v>
      </c>
    </row>
    <row r="41" spans="1:24" x14ac:dyDescent="0.2">
      <c r="A41" s="1" t="s">
        <v>1105</v>
      </c>
      <c r="B41" s="1" t="s">
        <v>1976</v>
      </c>
      <c r="C41" s="1" t="s">
        <v>1107</v>
      </c>
      <c r="D41" s="1" t="s">
        <v>811</v>
      </c>
      <c r="E41" s="1" t="s">
        <v>1948</v>
      </c>
      <c r="F41" s="1" t="s">
        <v>1949</v>
      </c>
      <c r="G41" s="1" t="s">
        <v>35</v>
      </c>
      <c r="I41" s="1">
        <v>179</v>
      </c>
      <c r="J41" s="1" t="s">
        <v>27</v>
      </c>
      <c r="K41" s="1" t="s">
        <v>43</v>
      </c>
      <c r="L41" s="1" t="s">
        <v>94</v>
      </c>
      <c r="M41" s="1">
        <v>1</v>
      </c>
      <c r="N41" s="1">
        <v>226252135</v>
      </c>
      <c r="O41" s="1">
        <v>226252135</v>
      </c>
      <c r="P41" s="1" t="s">
        <v>51</v>
      </c>
      <c r="Q41" s="1" t="s">
        <v>28</v>
      </c>
      <c r="X41" s="1">
        <v>16</v>
      </c>
    </row>
    <row r="42" spans="1:24" x14ac:dyDescent="0.2">
      <c r="A42" s="1" t="s">
        <v>1105</v>
      </c>
      <c r="B42" s="1" t="s">
        <v>1977</v>
      </c>
      <c r="C42" s="1" t="s">
        <v>1107</v>
      </c>
      <c r="D42" s="1" t="s">
        <v>811</v>
      </c>
      <c r="E42" s="1" t="s">
        <v>1948</v>
      </c>
      <c r="F42" s="1" t="s">
        <v>1949</v>
      </c>
      <c r="G42" s="1" t="s">
        <v>35</v>
      </c>
      <c r="I42" s="1">
        <v>179</v>
      </c>
      <c r="J42" s="1" t="s">
        <v>27</v>
      </c>
      <c r="K42" s="1" t="s">
        <v>43</v>
      </c>
      <c r="L42" s="1" t="s">
        <v>94</v>
      </c>
      <c r="M42" s="1">
        <v>1</v>
      </c>
      <c r="N42" s="1">
        <v>226252135</v>
      </c>
      <c r="O42" s="1">
        <v>226252135</v>
      </c>
      <c r="P42" s="1" t="s">
        <v>51</v>
      </c>
      <c r="Q42" s="1" t="s">
        <v>28</v>
      </c>
      <c r="X42" s="1">
        <v>30</v>
      </c>
    </row>
    <row r="43" spans="1:24" x14ac:dyDescent="0.2">
      <c r="A43" s="1" t="s">
        <v>1105</v>
      </c>
      <c r="B43" s="1" t="s">
        <v>1978</v>
      </c>
      <c r="C43" s="1" t="s">
        <v>1107</v>
      </c>
      <c r="D43" s="1" t="s">
        <v>811</v>
      </c>
      <c r="E43" s="1" t="s">
        <v>1948</v>
      </c>
      <c r="F43" s="1" t="s">
        <v>1949</v>
      </c>
      <c r="G43" s="1" t="s">
        <v>35</v>
      </c>
      <c r="I43" s="1">
        <v>179</v>
      </c>
      <c r="J43" s="1" t="s">
        <v>27</v>
      </c>
      <c r="K43" s="1" t="s">
        <v>43</v>
      </c>
      <c r="L43" s="1" t="s">
        <v>94</v>
      </c>
      <c r="M43" s="1">
        <v>1</v>
      </c>
      <c r="N43" s="1">
        <v>226252135</v>
      </c>
      <c r="O43" s="1">
        <v>226252135</v>
      </c>
      <c r="P43" s="1" t="s">
        <v>51</v>
      </c>
      <c r="Q43" s="1" t="s">
        <v>28</v>
      </c>
      <c r="X43" s="1">
        <v>13</v>
      </c>
    </row>
    <row r="44" spans="1:24" x14ac:dyDescent="0.2">
      <c r="A44" s="1" t="s">
        <v>1105</v>
      </c>
      <c r="B44" s="1" t="s">
        <v>1979</v>
      </c>
      <c r="C44" s="1" t="s">
        <v>1107</v>
      </c>
      <c r="D44" s="1" t="s">
        <v>811</v>
      </c>
      <c r="E44" s="1" t="s">
        <v>1948</v>
      </c>
      <c r="F44" s="1" t="s">
        <v>1949</v>
      </c>
      <c r="G44" s="1" t="s">
        <v>35</v>
      </c>
      <c r="I44" s="1">
        <v>179</v>
      </c>
      <c r="J44" s="1" t="s">
        <v>27</v>
      </c>
      <c r="K44" s="1" t="s">
        <v>43</v>
      </c>
      <c r="L44" s="1" t="s">
        <v>94</v>
      </c>
      <c r="M44" s="1">
        <v>1</v>
      </c>
      <c r="N44" s="1">
        <v>226252135</v>
      </c>
      <c r="O44" s="1">
        <v>226252135</v>
      </c>
      <c r="P44" s="1" t="s">
        <v>51</v>
      </c>
      <c r="Q44" s="1" t="s">
        <v>28</v>
      </c>
      <c r="X44" s="1">
        <v>27</v>
      </c>
    </row>
    <row r="45" spans="1:24" x14ac:dyDescent="0.2">
      <c r="A45" s="1" t="s">
        <v>1105</v>
      </c>
      <c r="B45" s="1" t="s">
        <v>1980</v>
      </c>
      <c r="C45" s="1" t="s">
        <v>1107</v>
      </c>
      <c r="D45" s="1" t="s">
        <v>811</v>
      </c>
      <c r="E45" s="1" t="s">
        <v>1948</v>
      </c>
      <c r="F45" s="1" t="s">
        <v>1949</v>
      </c>
      <c r="G45" s="1" t="s">
        <v>35</v>
      </c>
      <c r="I45" s="1">
        <v>179</v>
      </c>
      <c r="J45" s="1" t="s">
        <v>27</v>
      </c>
      <c r="K45" s="1" t="s">
        <v>43</v>
      </c>
      <c r="L45" s="1" t="s">
        <v>94</v>
      </c>
      <c r="M45" s="1">
        <v>1</v>
      </c>
      <c r="N45" s="1">
        <v>226252135</v>
      </c>
      <c r="O45" s="1">
        <v>226252135</v>
      </c>
      <c r="P45" s="1" t="s">
        <v>51</v>
      </c>
      <c r="Q45" s="1" t="s">
        <v>28</v>
      </c>
      <c r="X45" s="1">
        <v>9</v>
      </c>
    </row>
    <row r="46" spans="1:24" x14ac:dyDescent="0.2">
      <c r="A46" s="1" t="s">
        <v>1105</v>
      </c>
      <c r="B46" s="1" t="s">
        <v>1981</v>
      </c>
      <c r="C46" s="1" t="s">
        <v>1107</v>
      </c>
      <c r="D46" s="1" t="s">
        <v>811</v>
      </c>
      <c r="E46" s="1" t="s">
        <v>1948</v>
      </c>
      <c r="F46" s="1" t="s">
        <v>1949</v>
      </c>
      <c r="G46" s="1" t="s">
        <v>35</v>
      </c>
      <c r="I46" s="1">
        <v>179</v>
      </c>
      <c r="J46" s="1" t="s">
        <v>27</v>
      </c>
      <c r="K46" s="1" t="s">
        <v>43</v>
      </c>
      <c r="L46" s="1" t="s">
        <v>94</v>
      </c>
      <c r="M46" s="1">
        <v>1</v>
      </c>
      <c r="N46" s="1">
        <v>226252135</v>
      </c>
      <c r="O46" s="1">
        <v>226252135</v>
      </c>
      <c r="P46" s="1" t="s">
        <v>51</v>
      </c>
      <c r="Q46" s="1" t="s">
        <v>28</v>
      </c>
      <c r="X46" s="1">
        <v>11</v>
      </c>
    </row>
    <row r="47" spans="1:24" x14ac:dyDescent="0.2">
      <c r="A47" s="1" t="s">
        <v>1105</v>
      </c>
      <c r="B47" s="1" t="s">
        <v>1982</v>
      </c>
      <c r="C47" s="1" t="s">
        <v>1107</v>
      </c>
      <c r="D47" s="1" t="s">
        <v>811</v>
      </c>
      <c r="E47" s="1" t="s">
        <v>1948</v>
      </c>
      <c r="F47" s="1" t="s">
        <v>1949</v>
      </c>
      <c r="G47" s="1" t="s">
        <v>35</v>
      </c>
      <c r="I47" s="1">
        <v>179</v>
      </c>
      <c r="J47" s="1" t="s">
        <v>27</v>
      </c>
      <c r="K47" s="1" t="s">
        <v>43</v>
      </c>
      <c r="L47" s="1" t="s">
        <v>94</v>
      </c>
      <c r="M47" s="1">
        <v>1</v>
      </c>
      <c r="N47" s="1">
        <v>226252135</v>
      </c>
      <c r="O47" s="1">
        <v>226252135</v>
      </c>
      <c r="P47" s="1" t="s">
        <v>51</v>
      </c>
      <c r="Q47" s="1" t="s">
        <v>28</v>
      </c>
      <c r="X47" s="1">
        <v>12</v>
      </c>
    </row>
    <row r="48" spans="1:24" x14ac:dyDescent="0.2">
      <c r="A48" s="1" t="s">
        <v>1105</v>
      </c>
      <c r="B48" s="1" t="s">
        <v>1983</v>
      </c>
      <c r="C48" s="1" t="s">
        <v>1107</v>
      </c>
      <c r="D48" s="1" t="s">
        <v>811</v>
      </c>
      <c r="E48" s="1" t="s">
        <v>1948</v>
      </c>
      <c r="F48" s="1" t="s">
        <v>1949</v>
      </c>
      <c r="G48" s="1" t="s">
        <v>35</v>
      </c>
      <c r="I48" s="1">
        <v>179</v>
      </c>
      <c r="J48" s="1" t="s">
        <v>27</v>
      </c>
      <c r="K48" s="1" t="s">
        <v>43</v>
      </c>
      <c r="L48" s="1" t="s">
        <v>94</v>
      </c>
      <c r="M48" s="1">
        <v>1</v>
      </c>
      <c r="N48" s="1">
        <v>226252135</v>
      </c>
      <c r="O48" s="1">
        <v>226252135</v>
      </c>
      <c r="P48" s="1" t="s">
        <v>51</v>
      </c>
      <c r="Q48" s="1" t="s">
        <v>28</v>
      </c>
      <c r="X48" s="1">
        <v>12</v>
      </c>
    </row>
    <row r="49" spans="1:24" x14ac:dyDescent="0.2">
      <c r="A49" s="1" t="s">
        <v>1105</v>
      </c>
      <c r="B49" s="1" t="s">
        <v>1984</v>
      </c>
      <c r="C49" s="1" t="s">
        <v>1107</v>
      </c>
      <c r="D49" s="1" t="s">
        <v>811</v>
      </c>
      <c r="E49" s="1" t="s">
        <v>1948</v>
      </c>
      <c r="F49" s="1" t="s">
        <v>1949</v>
      </c>
      <c r="G49" s="1" t="s">
        <v>35</v>
      </c>
      <c r="I49" s="1">
        <v>179</v>
      </c>
      <c r="J49" s="1" t="s">
        <v>27</v>
      </c>
      <c r="K49" s="1" t="s">
        <v>43</v>
      </c>
      <c r="L49" s="1" t="s">
        <v>94</v>
      </c>
      <c r="M49" s="1">
        <v>1</v>
      </c>
      <c r="N49" s="1">
        <v>226252135</v>
      </c>
      <c r="O49" s="1">
        <v>226252135</v>
      </c>
      <c r="P49" s="1" t="s">
        <v>51</v>
      </c>
      <c r="Q49" s="1" t="s">
        <v>28</v>
      </c>
      <c r="X49" s="1">
        <v>6</v>
      </c>
    </row>
    <row r="50" spans="1:24" x14ac:dyDescent="0.2">
      <c r="A50" s="1" t="s">
        <v>1105</v>
      </c>
      <c r="B50" s="1" t="s">
        <v>1985</v>
      </c>
      <c r="C50" s="1" t="s">
        <v>1107</v>
      </c>
      <c r="D50" s="1" t="s">
        <v>811</v>
      </c>
      <c r="E50" s="1" t="s">
        <v>1948</v>
      </c>
      <c r="F50" s="1" t="s">
        <v>1949</v>
      </c>
      <c r="G50" s="1" t="s">
        <v>35</v>
      </c>
      <c r="I50" s="1">
        <v>179</v>
      </c>
      <c r="J50" s="1" t="s">
        <v>27</v>
      </c>
      <c r="K50" s="1" t="s">
        <v>43</v>
      </c>
      <c r="L50" s="1" t="s">
        <v>94</v>
      </c>
      <c r="M50" s="1">
        <v>1</v>
      </c>
      <c r="N50" s="1">
        <v>226252135</v>
      </c>
      <c r="O50" s="1">
        <v>226252135</v>
      </c>
      <c r="P50" s="1" t="s">
        <v>51</v>
      </c>
      <c r="Q50" s="1" t="s">
        <v>28</v>
      </c>
      <c r="X50" s="1">
        <v>18</v>
      </c>
    </row>
    <row r="51" spans="1:24" x14ac:dyDescent="0.2">
      <c r="A51" s="1" t="s">
        <v>1105</v>
      </c>
      <c r="B51" s="1" t="s">
        <v>1986</v>
      </c>
      <c r="C51" s="1" t="s">
        <v>1107</v>
      </c>
      <c r="D51" s="1" t="s">
        <v>811</v>
      </c>
      <c r="E51" s="1" t="s">
        <v>1948</v>
      </c>
      <c r="F51" s="1" t="s">
        <v>1949</v>
      </c>
      <c r="G51" s="1" t="s">
        <v>35</v>
      </c>
      <c r="I51" s="1">
        <v>179</v>
      </c>
      <c r="J51" s="1" t="s">
        <v>27</v>
      </c>
      <c r="K51" s="1" t="s">
        <v>43</v>
      </c>
      <c r="L51" s="1" t="s">
        <v>94</v>
      </c>
      <c r="M51" s="1">
        <v>1</v>
      </c>
      <c r="N51" s="1">
        <v>226252135</v>
      </c>
      <c r="O51" s="1">
        <v>226252135</v>
      </c>
      <c r="P51" s="1" t="s">
        <v>51</v>
      </c>
      <c r="Q51" s="1" t="s">
        <v>28</v>
      </c>
      <c r="X51" s="1">
        <v>27</v>
      </c>
    </row>
    <row r="52" spans="1:24" x14ac:dyDescent="0.2">
      <c r="A52" s="1" t="s">
        <v>1105</v>
      </c>
      <c r="B52" s="1" t="s">
        <v>1987</v>
      </c>
      <c r="C52" s="1" t="s">
        <v>1107</v>
      </c>
      <c r="D52" s="1" t="s">
        <v>811</v>
      </c>
      <c r="E52" s="1" t="s">
        <v>1948</v>
      </c>
      <c r="F52" s="1" t="s">
        <v>1949</v>
      </c>
      <c r="G52" s="1" t="s">
        <v>35</v>
      </c>
      <c r="I52" s="1">
        <v>179</v>
      </c>
      <c r="J52" s="1" t="s">
        <v>27</v>
      </c>
      <c r="K52" s="1" t="s">
        <v>43</v>
      </c>
      <c r="L52" s="1" t="s">
        <v>94</v>
      </c>
      <c r="M52" s="1">
        <v>1</v>
      </c>
      <c r="N52" s="1">
        <v>226252135</v>
      </c>
      <c r="O52" s="1">
        <v>226252135</v>
      </c>
      <c r="P52" s="1" t="s">
        <v>51</v>
      </c>
      <c r="Q52" s="1" t="s">
        <v>28</v>
      </c>
      <c r="X52" s="1">
        <v>29</v>
      </c>
    </row>
    <row r="53" spans="1:24" x14ac:dyDescent="0.2">
      <c r="A53" s="1" t="s">
        <v>1105</v>
      </c>
      <c r="B53" s="1" t="s">
        <v>1988</v>
      </c>
      <c r="C53" s="1" t="s">
        <v>1107</v>
      </c>
      <c r="D53" s="1" t="s">
        <v>811</v>
      </c>
      <c r="E53" s="1" t="s">
        <v>1948</v>
      </c>
      <c r="F53" s="1" t="s">
        <v>1949</v>
      </c>
      <c r="G53" s="1" t="s">
        <v>35</v>
      </c>
      <c r="I53" s="1">
        <v>179</v>
      </c>
      <c r="J53" s="1" t="s">
        <v>27</v>
      </c>
      <c r="K53" s="1" t="s">
        <v>43</v>
      </c>
      <c r="L53" s="1" t="s">
        <v>94</v>
      </c>
      <c r="M53" s="1">
        <v>1</v>
      </c>
      <c r="N53" s="1">
        <v>226252135</v>
      </c>
      <c r="O53" s="1">
        <v>226252135</v>
      </c>
      <c r="P53" s="1" t="s">
        <v>51</v>
      </c>
      <c r="Q53" s="1" t="s">
        <v>28</v>
      </c>
      <c r="X53" s="1">
        <v>13</v>
      </c>
    </row>
    <row r="54" spans="1:24" x14ac:dyDescent="0.2">
      <c r="A54" s="1" t="s">
        <v>1105</v>
      </c>
      <c r="B54" s="1" t="s">
        <v>1989</v>
      </c>
      <c r="C54" s="1" t="s">
        <v>1107</v>
      </c>
      <c r="D54" s="1" t="s">
        <v>811</v>
      </c>
      <c r="E54" s="1" t="s">
        <v>1948</v>
      </c>
      <c r="F54" s="1" t="s">
        <v>1949</v>
      </c>
      <c r="G54" s="1" t="s">
        <v>35</v>
      </c>
      <c r="I54" s="1">
        <v>179</v>
      </c>
      <c r="J54" s="1" t="s">
        <v>27</v>
      </c>
      <c r="K54" s="1" t="s">
        <v>43</v>
      </c>
      <c r="L54" s="1" t="s">
        <v>94</v>
      </c>
      <c r="M54" s="1">
        <v>1</v>
      </c>
      <c r="N54" s="1">
        <v>226252135</v>
      </c>
      <c r="O54" s="1">
        <v>226252135</v>
      </c>
      <c r="P54" s="1" t="s">
        <v>51</v>
      </c>
      <c r="Q54" s="1" t="s">
        <v>28</v>
      </c>
      <c r="X54" s="1">
        <v>29</v>
      </c>
    </row>
    <row r="55" spans="1:24" x14ac:dyDescent="0.2">
      <c r="A55" s="1" t="s">
        <v>1105</v>
      </c>
      <c r="B55" s="1" t="s">
        <v>1990</v>
      </c>
      <c r="C55" s="1" t="s">
        <v>1107</v>
      </c>
      <c r="D55" s="1" t="s">
        <v>811</v>
      </c>
      <c r="E55" s="1" t="s">
        <v>1948</v>
      </c>
      <c r="F55" s="1" t="s">
        <v>1949</v>
      </c>
      <c r="G55" s="1" t="s">
        <v>35</v>
      </c>
      <c r="I55" s="1">
        <v>179</v>
      </c>
      <c r="J55" s="1" t="s">
        <v>27</v>
      </c>
      <c r="K55" s="1" t="s">
        <v>43</v>
      </c>
      <c r="L55" s="1" t="s">
        <v>94</v>
      </c>
      <c r="M55" s="1">
        <v>1</v>
      </c>
      <c r="N55" s="1">
        <v>226252135</v>
      </c>
      <c r="O55" s="1">
        <v>226252135</v>
      </c>
      <c r="P55" s="1" t="s">
        <v>51</v>
      </c>
      <c r="Q55" s="1" t="s">
        <v>28</v>
      </c>
      <c r="X55" s="1">
        <v>9</v>
      </c>
    </row>
    <row r="56" spans="1:24" x14ac:dyDescent="0.2">
      <c r="A56" s="1" t="s">
        <v>1105</v>
      </c>
      <c r="B56" s="1" t="s">
        <v>1991</v>
      </c>
      <c r="C56" s="1" t="s">
        <v>1107</v>
      </c>
      <c r="D56" s="1" t="s">
        <v>811</v>
      </c>
      <c r="E56" s="1" t="s">
        <v>1948</v>
      </c>
      <c r="F56" s="1" t="s">
        <v>1949</v>
      </c>
      <c r="G56" s="1" t="s">
        <v>35</v>
      </c>
      <c r="I56" s="1">
        <v>179</v>
      </c>
      <c r="J56" s="1" t="s">
        <v>27</v>
      </c>
      <c r="K56" s="1" t="s">
        <v>43</v>
      </c>
      <c r="L56" s="1" t="s">
        <v>94</v>
      </c>
      <c r="M56" s="1">
        <v>1</v>
      </c>
      <c r="N56" s="1">
        <v>226252135</v>
      </c>
      <c r="O56" s="1">
        <v>226252135</v>
      </c>
      <c r="P56" s="1" t="s">
        <v>51</v>
      </c>
      <c r="Q56" s="1" t="s">
        <v>28</v>
      </c>
      <c r="X56" s="1">
        <v>32</v>
      </c>
    </row>
    <row r="57" spans="1:24" x14ac:dyDescent="0.2">
      <c r="A57" s="1" t="s">
        <v>1105</v>
      </c>
      <c r="B57" s="1" t="s">
        <v>1992</v>
      </c>
      <c r="C57" s="1" t="s">
        <v>1107</v>
      </c>
      <c r="D57" s="1" t="s">
        <v>811</v>
      </c>
      <c r="E57" s="1" t="s">
        <v>1948</v>
      </c>
      <c r="F57" s="1" t="s">
        <v>1949</v>
      </c>
      <c r="G57" s="1" t="s">
        <v>35</v>
      </c>
      <c r="I57" s="1">
        <v>179</v>
      </c>
      <c r="J57" s="1" t="s">
        <v>27</v>
      </c>
      <c r="K57" s="1" t="s">
        <v>43</v>
      </c>
      <c r="L57" s="1" t="s">
        <v>94</v>
      </c>
      <c r="M57" s="1">
        <v>1</v>
      </c>
      <c r="N57" s="1">
        <v>226252135</v>
      </c>
      <c r="O57" s="1">
        <v>226252135</v>
      </c>
      <c r="P57" s="1" t="s">
        <v>51</v>
      </c>
      <c r="Q57" s="1" t="s">
        <v>28</v>
      </c>
      <c r="X57" s="1">
        <v>17</v>
      </c>
    </row>
    <row r="58" spans="1:24" x14ac:dyDescent="0.2">
      <c r="A58" s="1" t="s">
        <v>1105</v>
      </c>
      <c r="B58" s="1" t="s">
        <v>1993</v>
      </c>
      <c r="C58" s="1" t="s">
        <v>1107</v>
      </c>
      <c r="D58" s="1" t="s">
        <v>811</v>
      </c>
      <c r="E58" s="1" t="s">
        <v>1948</v>
      </c>
      <c r="F58" s="1" t="s">
        <v>1949</v>
      </c>
      <c r="G58" s="1" t="s">
        <v>35</v>
      </c>
      <c r="I58" s="1">
        <v>179</v>
      </c>
      <c r="J58" s="1" t="s">
        <v>27</v>
      </c>
      <c r="K58" s="1" t="s">
        <v>43</v>
      </c>
      <c r="L58" s="1" t="s">
        <v>94</v>
      </c>
      <c r="M58" s="1">
        <v>1</v>
      </c>
      <c r="N58" s="1">
        <v>226252135</v>
      </c>
      <c r="O58" s="1">
        <v>226252135</v>
      </c>
      <c r="P58" s="1" t="s">
        <v>51</v>
      </c>
      <c r="Q58" s="1" t="s">
        <v>28</v>
      </c>
      <c r="X58" s="1">
        <v>12</v>
      </c>
    </row>
    <row r="59" spans="1:24" x14ac:dyDescent="0.2">
      <c r="A59" s="1" t="s">
        <v>1105</v>
      </c>
      <c r="B59" s="1" t="s">
        <v>1994</v>
      </c>
      <c r="C59" s="1" t="s">
        <v>1107</v>
      </c>
      <c r="D59" s="1" t="s">
        <v>811</v>
      </c>
      <c r="E59" s="1" t="s">
        <v>1948</v>
      </c>
      <c r="F59" s="1" t="s">
        <v>1949</v>
      </c>
      <c r="G59" s="1" t="s">
        <v>35</v>
      </c>
      <c r="I59" s="1">
        <v>179</v>
      </c>
      <c r="J59" s="1" t="s">
        <v>27</v>
      </c>
      <c r="K59" s="1" t="s">
        <v>43</v>
      </c>
      <c r="L59" s="1" t="s">
        <v>94</v>
      </c>
      <c r="M59" s="1">
        <v>1</v>
      </c>
      <c r="N59" s="1">
        <v>226252135</v>
      </c>
      <c r="O59" s="1">
        <v>226252135</v>
      </c>
      <c r="P59" s="1" t="s">
        <v>51</v>
      </c>
      <c r="Q59" s="1" t="s">
        <v>28</v>
      </c>
      <c r="X59" s="1">
        <v>10</v>
      </c>
    </row>
    <row r="60" spans="1:24" x14ac:dyDescent="0.2">
      <c r="A60" s="1" t="s">
        <v>1105</v>
      </c>
      <c r="B60" s="1" t="s">
        <v>1995</v>
      </c>
      <c r="C60" s="1" t="s">
        <v>1107</v>
      </c>
      <c r="D60" s="1" t="s">
        <v>811</v>
      </c>
      <c r="E60" s="1" t="s">
        <v>1948</v>
      </c>
      <c r="F60" s="1" t="s">
        <v>1949</v>
      </c>
      <c r="G60" s="1" t="s">
        <v>35</v>
      </c>
      <c r="I60" s="1">
        <v>179</v>
      </c>
      <c r="J60" s="1" t="s">
        <v>27</v>
      </c>
      <c r="K60" s="1" t="s">
        <v>43</v>
      </c>
      <c r="L60" s="1" t="s">
        <v>94</v>
      </c>
      <c r="M60" s="1">
        <v>1</v>
      </c>
      <c r="N60" s="1">
        <v>226252135</v>
      </c>
      <c r="O60" s="1">
        <v>226252135</v>
      </c>
      <c r="P60" s="1" t="s">
        <v>51</v>
      </c>
      <c r="Q60" s="1" t="s">
        <v>28</v>
      </c>
      <c r="X60" s="1">
        <v>12</v>
      </c>
    </row>
    <row r="61" spans="1:24" x14ac:dyDescent="0.2">
      <c r="A61" s="1" t="s">
        <v>1105</v>
      </c>
      <c r="B61" s="1" t="s">
        <v>1996</v>
      </c>
      <c r="C61" s="1" t="s">
        <v>1107</v>
      </c>
      <c r="D61" s="1" t="s">
        <v>811</v>
      </c>
      <c r="E61" s="1" t="s">
        <v>1948</v>
      </c>
      <c r="F61" s="1" t="s">
        <v>1949</v>
      </c>
      <c r="G61" s="1" t="s">
        <v>35</v>
      </c>
      <c r="I61" s="1">
        <v>179</v>
      </c>
      <c r="J61" s="1" t="s">
        <v>27</v>
      </c>
      <c r="K61" s="1" t="s">
        <v>43</v>
      </c>
      <c r="L61" s="1" t="s">
        <v>94</v>
      </c>
      <c r="M61" s="1">
        <v>1</v>
      </c>
      <c r="N61" s="1">
        <v>226252135</v>
      </c>
      <c r="O61" s="1">
        <v>226252135</v>
      </c>
      <c r="P61" s="1" t="s">
        <v>51</v>
      </c>
      <c r="Q61" s="1" t="s">
        <v>28</v>
      </c>
      <c r="X61" s="1">
        <v>15</v>
      </c>
    </row>
    <row r="62" spans="1:24" x14ac:dyDescent="0.2">
      <c r="A62" s="1" t="s">
        <v>1105</v>
      </c>
      <c r="B62" s="1" t="s">
        <v>1997</v>
      </c>
      <c r="C62" s="1" t="s">
        <v>1107</v>
      </c>
      <c r="D62" s="1" t="s">
        <v>811</v>
      </c>
      <c r="E62" s="1" t="s">
        <v>1948</v>
      </c>
      <c r="F62" s="1" t="s">
        <v>1949</v>
      </c>
      <c r="G62" s="1" t="s">
        <v>35</v>
      </c>
      <c r="I62" s="1">
        <v>179</v>
      </c>
      <c r="J62" s="1" t="s">
        <v>27</v>
      </c>
      <c r="K62" s="1" t="s">
        <v>43</v>
      </c>
      <c r="L62" s="1" t="s">
        <v>94</v>
      </c>
      <c r="M62" s="1">
        <v>1</v>
      </c>
      <c r="N62" s="1">
        <v>226252135</v>
      </c>
      <c r="O62" s="1">
        <v>226252135</v>
      </c>
      <c r="P62" s="1" t="s">
        <v>51</v>
      </c>
      <c r="Q62" s="1" t="s">
        <v>28</v>
      </c>
      <c r="X62" s="1">
        <v>20</v>
      </c>
    </row>
    <row r="63" spans="1:24" x14ac:dyDescent="0.2">
      <c r="A63" s="1" t="s">
        <v>1166</v>
      </c>
      <c r="B63" s="1" t="s">
        <v>1998</v>
      </c>
      <c r="C63" s="1" t="s">
        <v>262</v>
      </c>
      <c r="D63" s="1" t="s">
        <v>811</v>
      </c>
      <c r="E63" s="1" t="s">
        <v>1948</v>
      </c>
      <c r="F63" s="1" t="s">
        <v>1949</v>
      </c>
      <c r="G63" s="1" t="s">
        <v>35</v>
      </c>
      <c r="I63" s="1">
        <v>179</v>
      </c>
      <c r="J63" s="1" t="s">
        <v>27</v>
      </c>
      <c r="K63" s="1" t="s">
        <v>27</v>
      </c>
      <c r="L63" s="1" t="s">
        <v>94</v>
      </c>
      <c r="M63" s="1">
        <v>1</v>
      </c>
      <c r="N63" s="1">
        <v>226252135</v>
      </c>
      <c r="O63" s="1">
        <v>226252135</v>
      </c>
      <c r="P63" s="1" t="s">
        <v>51</v>
      </c>
      <c r="Q63" s="1" t="s">
        <v>28</v>
      </c>
      <c r="X63" s="1">
        <v>71</v>
      </c>
    </row>
    <row r="64" spans="1:24" x14ac:dyDescent="0.2">
      <c r="A64" s="1" t="s">
        <v>1166</v>
      </c>
      <c r="B64" s="1" t="s">
        <v>1999</v>
      </c>
      <c r="C64" s="1" t="s">
        <v>2000</v>
      </c>
      <c r="D64" s="1" t="s">
        <v>811</v>
      </c>
      <c r="E64" s="1" t="s">
        <v>1948</v>
      </c>
      <c r="F64" s="1" t="s">
        <v>1949</v>
      </c>
      <c r="G64" s="1" t="s">
        <v>35</v>
      </c>
      <c r="I64" s="1">
        <v>179</v>
      </c>
      <c r="J64" s="1" t="s">
        <v>27</v>
      </c>
      <c r="K64" s="1" t="s">
        <v>27</v>
      </c>
      <c r="L64" s="1" t="s">
        <v>94</v>
      </c>
      <c r="M64" s="1">
        <v>1</v>
      </c>
      <c r="N64" s="1">
        <v>226252135</v>
      </c>
      <c r="O64" s="1">
        <v>226252135</v>
      </c>
      <c r="P64" s="1" t="s">
        <v>51</v>
      </c>
      <c r="Q64" s="1" t="s">
        <v>28</v>
      </c>
      <c r="X64" s="1">
        <v>64</v>
      </c>
    </row>
    <row r="65" spans="1:24" x14ac:dyDescent="0.2">
      <c r="A65" s="1" t="s">
        <v>1166</v>
      </c>
      <c r="B65" s="1" t="s">
        <v>2001</v>
      </c>
      <c r="C65" s="1" t="s">
        <v>2000</v>
      </c>
      <c r="D65" s="1" t="s">
        <v>811</v>
      </c>
      <c r="E65" s="1" t="s">
        <v>1948</v>
      </c>
      <c r="F65" s="1" t="s">
        <v>1949</v>
      </c>
      <c r="G65" s="1" t="s">
        <v>35</v>
      </c>
      <c r="I65" s="1">
        <v>179</v>
      </c>
      <c r="J65" s="1" t="s">
        <v>27</v>
      </c>
      <c r="K65" s="1" t="s">
        <v>27</v>
      </c>
      <c r="L65" s="1" t="s">
        <v>94</v>
      </c>
      <c r="M65" s="1">
        <v>1</v>
      </c>
      <c r="N65" s="1">
        <v>226252135</v>
      </c>
      <c r="O65" s="1">
        <v>226252135</v>
      </c>
      <c r="P65" s="1" t="s">
        <v>51</v>
      </c>
      <c r="Q65" s="1" t="s">
        <v>28</v>
      </c>
      <c r="X65" s="1">
        <v>41</v>
      </c>
    </row>
    <row r="66" spans="1:24" x14ac:dyDescent="0.2">
      <c r="A66" s="1" t="s">
        <v>1166</v>
      </c>
      <c r="B66" s="1" t="s">
        <v>2002</v>
      </c>
      <c r="C66" s="1" t="s">
        <v>1956</v>
      </c>
      <c r="D66" s="1" t="s">
        <v>811</v>
      </c>
      <c r="E66" s="1" t="s">
        <v>1948</v>
      </c>
      <c r="F66" s="1" t="s">
        <v>1949</v>
      </c>
      <c r="G66" s="1" t="s">
        <v>35</v>
      </c>
      <c r="I66" s="1">
        <v>179</v>
      </c>
      <c r="J66" s="1" t="s">
        <v>27</v>
      </c>
      <c r="K66" s="1" t="s">
        <v>27</v>
      </c>
      <c r="L66" s="1" t="s">
        <v>94</v>
      </c>
      <c r="M66" s="1">
        <v>1</v>
      </c>
      <c r="N66" s="1">
        <v>226252135</v>
      </c>
      <c r="O66" s="1">
        <v>226252135</v>
      </c>
      <c r="P66" s="1" t="s">
        <v>51</v>
      </c>
      <c r="Q66" s="1" t="s">
        <v>28</v>
      </c>
      <c r="X66" s="1">
        <v>53</v>
      </c>
    </row>
    <row r="67" spans="1:24" x14ac:dyDescent="0.2">
      <c r="A67" s="1" t="s">
        <v>1166</v>
      </c>
      <c r="B67" s="1" t="s">
        <v>2003</v>
      </c>
      <c r="C67" s="1" t="s">
        <v>1953</v>
      </c>
      <c r="D67" s="1" t="s">
        <v>811</v>
      </c>
      <c r="E67" s="1" t="s">
        <v>1948</v>
      </c>
      <c r="F67" s="1" t="s">
        <v>1949</v>
      </c>
      <c r="G67" s="1" t="s">
        <v>35</v>
      </c>
      <c r="I67" s="1">
        <v>179</v>
      </c>
      <c r="J67" s="1" t="s">
        <v>27</v>
      </c>
      <c r="K67" s="1" t="s">
        <v>27</v>
      </c>
      <c r="L67" s="1" t="s">
        <v>94</v>
      </c>
      <c r="M67" s="1">
        <v>1</v>
      </c>
      <c r="N67" s="1">
        <v>226252135</v>
      </c>
      <c r="O67" s="1">
        <v>226252135</v>
      </c>
      <c r="P67" s="1" t="s">
        <v>51</v>
      </c>
      <c r="Q67" s="1" t="s">
        <v>28</v>
      </c>
      <c r="X67" s="1">
        <v>87</v>
      </c>
    </row>
    <row r="68" spans="1:24" x14ac:dyDescent="0.2">
      <c r="A68" s="1" t="s">
        <v>2004</v>
      </c>
      <c r="B68" s="1" t="s">
        <v>2005</v>
      </c>
      <c r="C68" s="1" t="s">
        <v>2006</v>
      </c>
      <c r="D68" s="1" t="s">
        <v>1627</v>
      </c>
      <c r="E68" s="1" t="s">
        <v>1948</v>
      </c>
      <c r="F68" s="1" t="s">
        <v>2007</v>
      </c>
      <c r="G68" s="1" t="s">
        <v>35</v>
      </c>
      <c r="I68" s="1">
        <v>179</v>
      </c>
      <c r="J68" s="1" t="s">
        <v>27</v>
      </c>
      <c r="K68" s="1" t="s">
        <v>27</v>
      </c>
      <c r="L68" s="1" t="s">
        <v>2008</v>
      </c>
      <c r="M68" s="1">
        <v>1</v>
      </c>
      <c r="N68" s="1">
        <v>226252135</v>
      </c>
      <c r="O68" s="1">
        <v>226252135</v>
      </c>
      <c r="P68" s="1" t="s">
        <v>51</v>
      </c>
      <c r="Q68" s="1" t="s">
        <v>29</v>
      </c>
      <c r="T68" s="1">
        <v>52</v>
      </c>
      <c r="U68" s="1">
        <v>68</v>
      </c>
      <c r="W68" s="1">
        <v>74</v>
      </c>
      <c r="X68" s="1">
        <v>11</v>
      </c>
    </row>
    <row r="69" spans="1:24" x14ac:dyDescent="0.2">
      <c r="A69" s="1" t="s">
        <v>701</v>
      </c>
      <c r="B69" s="1" t="s">
        <v>2009</v>
      </c>
      <c r="C69" s="1" t="s">
        <v>703</v>
      </c>
      <c r="D69" s="1" t="s">
        <v>2010</v>
      </c>
      <c r="E69" s="1" t="s">
        <v>1948</v>
      </c>
      <c r="F69" s="1" t="s">
        <v>2011</v>
      </c>
      <c r="G69" s="1" t="s">
        <v>35</v>
      </c>
      <c r="I69" s="1">
        <v>24</v>
      </c>
      <c r="J69" s="1" t="s">
        <v>27</v>
      </c>
      <c r="K69" s="1" t="s">
        <v>27</v>
      </c>
      <c r="L69" s="1" t="s">
        <v>1151</v>
      </c>
      <c r="M69" s="1">
        <v>1</v>
      </c>
      <c r="N69" s="1">
        <v>226252155</v>
      </c>
      <c r="O69" s="1">
        <v>226252155</v>
      </c>
      <c r="P69" s="1" t="s">
        <v>29</v>
      </c>
      <c r="Q69" s="1" t="s">
        <v>51</v>
      </c>
      <c r="T69" s="1">
        <v>15</v>
      </c>
      <c r="U69" s="1">
        <v>28</v>
      </c>
      <c r="W69" s="1">
        <v>34</v>
      </c>
      <c r="X69" s="1">
        <v>23</v>
      </c>
    </row>
    <row r="70" spans="1:24" x14ac:dyDescent="0.2">
      <c r="A70" s="1" t="s">
        <v>701</v>
      </c>
      <c r="B70" s="1" t="s">
        <v>2012</v>
      </c>
      <c r="C70" s="1" t="s">
        <v>703</v>
      </c>
      <c r="D70" s="1" t="s">
        <v>2010</v>
      </c>
      <c r="E70" s="1" t="s">
        <v>1948</v>
      </c>
      <c r="F70" s="1" t="s">
        <v>2011</v>
      </c>
      <c r="G70" s="1" t="s">
        <v>35</v>
      </c>
      <c r="I70" s="1">
        <v>24</v>
      </c>
      <c r="J70" s="1" t="s">
        <v>27</v>
      </c>
      <c r="K70" s="1" t="s">
        <v>27</v>
      </c>
      <c r="L70" s="1" t="s">
        <v>2013</v>
      </c>
      <c r="M70" s="1">
        <v>1</v>
      </c>
      <c r="N70" s="1">
        <v>226252155</v>
      </c>
      <c r="O70" s="1">
        <v>226252155</v>
      </c>
      <c r="P70" s="1" t="s">
        <v>29</v>
      </c>
      <c r="Q70" s="1" t="s">
        <v>51</v>
      </c>
      <c r="T70" s="1">
        <v>13</v>
      </c>
      <c r="U70" s="1">
        <v>39</v>
      </c>
      <c r="W70" s="1">
        <v>41</v>
      </c>
      <c r="X70" s="1">
        <v>26</v>
      </c>
    </row>
    <row r="71" spans="1:24" x14ac:dyDescent="0.2">
      <c r="A71" s="1" t="s">
        <v>24</v>
      </c>
      <c r="B71" s="1" t="s">
        <v>2014</v>
      </c>
      <c r="C71" s="1" t="s">
        <v>262</v>
      </c>
      <c r="D71" s="1" t="s">
        <v>2010</v>
      </c>
      <c r="E71" s="1" t="s">
        <v>1948</v>
      </c>
      <c r="F71" s="1" t="s">
        <v>2011</v>
      </c>
      <c r="G71" s="1" t="s">
        <v>35</v>
      </c>
      <c r="I71" s="1">
        <v>24</v>
      </c>
      <c r="J71" s="1" t="s">
        <v>27</v>
      </c>
      <c r="K71" s="1" t="s">
        <v>27</v>
      </c>
      <c r="L71" s="1" t="s">
        <v>27</v>
      </c>
      <c r="M71" s="1">
        <v>1</v>
      </c>
      <c r="N71" s="1">
        <v>226252155</v>
      </c>
      <c r="O71" s="1">
        <v>226252155</v>
      </c>
      <c r="P71" s="1" t="s">
        <v>29</v>
      </c>
      <c r="Q71" s="1" t="s">
        <v>51</v>
      </c>
      <c r="U71" s="1">
        <v>123</v>
      </c>
      <c r="X71" s="1">
        <v>5</v>
      </c>
    </row>
    <row r="72" spans="1:24" x14ac:dyDescent="0.2">
      <c r="A72" s="1" t="s">
        <v>24</v>
      </c>
      <c r="B72" s="1" t="s">
        <v>2015</v>
      </c>
      <c r="C72" s="1" t="s">
        <v>262</v>
      </c>
      <c r="D72" s="1" t="s">
        <v>2010</v>
      </c>
      <c r="E72" s="1" t="s">
        <v>1948</v>
      </c>
      <c r="F72" s="1" t="s">
        <v>2011</v>
      </c>
      <c r="G72" s="1" t="s">
        <v>35</v>
      </c>
      <c r="I72" s="1">
        <v>24</v>
      </c>
      <c r="J72" s="1" t="s">
        <v>27</v>
      </c>
      <c r="K72" s="1" t="s">
        <v>27</v>
      </c>
      <c r="L72" s="1" t="s">
        <v>27</v>
      </c>
      <c r="M72" s="1">
        <v>1</v>
      </c>
      <c r="N72" s="1">
        <v>226252155</v>
      </c>
      <c r="O72" s="1">
        <v>226252155</v>
      </c>
      <c r="P72" s="1" t="s">
        <v>29</v>
      </c>
      <c r="Q72" s="1" t="s">
        <v>51</v>
      </c>
      <c r="U72" s="1">
        <v>36</v>
      </c>
      <c r="X72" s="1">
        <v>5</v>
      </c>
    </row>
    <row r="73" spans="1:24" x14ac:dyDescent="0.2">
      <c r="A73" s="1" t="s">
        <v>24</v>
      </c>
      <c r="B73" s="1" t="s">
        <v>2016</v>
      </c>
      <c r="C73" s="1" t="s">
        <v>262</v>
      </c>
      <c r="D73" s="1" t="s">
        <v>2010</v>
      </c>
      <c r="E73" s="1" t="s">
        <v>1948</v>
      </c>
      <c r="F73" s="1" t="s">
        <v>2011</v>
      </c>
      <c r="G73" s="1" t="s">
        <v>35</v>
      </c>
      <c r="I73" s="1">
        <v>24</v>
      </c>
      <c r="J73" s="1" t="s">
        <v>27</v>
      </c>
      <c r="K73" s="1" t="s">
        <v>27</v>
      </c>
      <c r="L73" s="1" t="s">
        <v>27</v>
      </c>
      <c r="M73" s="1">
        <v>1</v>
      </c>
      <c r="N73" s="1">
        <v>226252155</v>
      </c>
      <c r="O73" s="1">
        <v>226252155</v>
      </c>
      <c r="P73" s="1" t="s">
        <v>29</v>
      </c>
      <c r="Q73" s="1" t="s">
        <v>51</v>
      </c>
      <c r="U73" s="1">
        <v>57</v>
      </c>
      <c r="X73" s="1">
        <v>3</v>
      </c>
    </row>
    <row r="74" spans="1:24" x14ac:dyDescent="0.2">
      <c r="A74" s="1" t="s">
        <v>1105</v>
      </c>
      <c r="B74" s="1" t="s">
        <v>2017</v>
      </c>
      <c r="C74" s="1" t="s">
        <v>1107</v>
      </c>
      <c r="D74" s="1" t="s">
        <v>2010</v>
      </c>
      <c r="E74" s="1" t="s">
        <v>1948</v>
      </c>
      <c r="F74" s="1" t="s">
        <v>2011</v>
      </c>
      <c r="G74" s="1" t="s">
        <v>35</v>
      </c>
      <c r="I74" s="1">
        <v>24</v>
      </c>
      <c r="J74" s="1" t="s">
        <v>27</v>
      </c>
      <c r="K74" s="1" t="s">
        <v>43</v>
      </c>
      <c r="L74" s="1" t="s">
        <v>94</v>
      </c>
      <c r="M74" s="1">
        <v>1</v>
      </c>
      <c r="N74" s="1">
        <v>226252155</v>
      </c>
      <c r="O74" s="1">
        <v>226252155</v>
      </c>
      <c r="P74" s="1" t="s">
        <v>29</v>
      </c>
      <c r="Q74" s="1" t="s">
        <v>51</v>
      </c>
      <c r="X74" s="1">
        <v>122</v>
      </c>
    </row>
    <row r="75" spans="1:24" x14ac:dyDescent="0.2">
      <c r="A75" s="1" t="s">
        <v>1105</v>
      </c>
      <c r="B75" s="1" t="s">
        <v>2018</v>
      </c>
      <c r="C75" s="1" t="s">
        <v>1107</v>
      </c>
      <c r="D75" s="1" t="s">
        <v>2010</v>
      </c>
      <c r="E75" s="1" t="s">
        <v>1948</v>
      </c>
      <c r="F75" s="1" t="s">
        <v>2011</v>
      </c>
      <c r="G75" s="1" t="s">
        <v>35</v>
      </c>
      <c r="I75" s="1">
        <v>24</v>
      </c>
      <c r="J75" s="1" t="s">
        <v>27</v>
      </c>
      <c r="K75" s="1" t="s">
        <v>43</v>
      </c>
      <c r="L75" s="1" t="s">
        <v>94</v>
      </c>
      <c r="M75" s="1">
        <v>1</v>
      </c>
      <c r="N75" s="1">
        <v>226252155</v>
      </c>
      <c r="O75" s="1">
        <v>226252155</v>
      </c>
      <c r="P75" s="1" t="s">
        <v>29</v>
      </c>
      <c r="Q75" s="1" t="s">
        <v>51</v>
      </c>
      <c r="X75" s="1">
        <v>18</v>
      </c>
    </row>
    <row r="76" spans="1:24" x14ac:dyDescent="0.2">
      <c r="A76" s="1" t="s">
        <v>1105</v>
      </c>
      <c r="B76" s="1" t="s">
        <v>2019</v>
      </c>
      <c r="C76" s="1" t="s">
        <v>1107</v>
      </c>
      <c r="D76" s="1" t="s">
        <v>2010</v>
      </c>
      <c r="E76" s="1" t="s">
        <v>1948</v>
      </c>
      <c r="F76" s="1" t="s">
        <v>2011</v>
      </c>
      <c r="G76" s="1" t="s">
        <v>35</v>
      </c>
      <c r="I76" s="1">
        <v>24</v>
      </c>
      <c r="J76" s="1" t="s">
        <v>27</v>
      </c>
      <c r="K76" s="1" t="s">
        <v>43</v>
      </c>
      <c r="L76" s="1" t="s">
        <v>94</v>
      </c>
      <c r="M76" s="1">
        <v>1</v>
      </c>
      <c r="N76" s="1">
        <v>226252155</v>
      </c>
      <c r="O76" s="1">
        <v>226252155</v>
      </c>
      <c r="P76" s="1" t="s">
        <v>29</v>
      </c>
      <c r="Q76" s="1" t="s">
        <v>51</v>
      </c>
      <c r="X76" s="1">
        <v>22</v>
      </c>
    </row>
    <row r="77" spans="1:24" x14ac:dyDescent="0.2">
      <c r="A77" s="1" t="s">
        <v>1105</v>
      </c>
      <c r="B77" s="1" t="s">
        <v>2020</v>
      </c>
      <c r="C77" s="1" t="s">
        <v>1107</v>
      </c>
      <c r="D77" s="1" t="s">
        <v>2010</v>
      </c>
      <c r="E77" s="1" t="s">
        <v>1948</v>
      </c>
      <c r="F77" s="1" t="s">
        <v>2011</v>
      </c>
      <c r="G77" s="1" t="s">
        <v>35</v>
      </c>
      <c r="I77" s="1">
        <v>24</v>
      </c>
      <c r="J77" s="1" t="s">
        <v>27</v>
      </c>
      <c r="K77" s="1" t="s">
        <v>43</v>
      </c>
      <c r="L77" s="1" t="s">
        <v>94</v>
      </c>
      <c r="M77" s="1">
        <v>1</v>
      </c>
      <c r="N77" s="1">
        <v>226252155</v>
      </c>
      <c r="O77" s="1">
        <v>226252155</v>
      </c>
      <c r="P77" s="1" t="s">
        <v>29</v>
      </c>
      <c r="Q77" s="1" t="s">
        <v>51</v>
      </c>
      <c r="X77" s="1">
        <v>19</v>
      </c>
    </row>
    <row r="78" spans="1:24" x14ac:dyDescent="0.2">
      <c r="A78" s="1" t="s">
        <v>1105</v>
      </c>
      <c r="B78" s="1" t="s">
        <v>2021</v>
      </c>
      <c r="C78" s="1" t="s">
        <v>1107</v>
      </c>
      <c r="D78" s="1" t="s">
        <v>2010</v>
      </c>
      <c r="E78" s="1" t="s">
        <v>1948</v>
      </c>
      <c r="F78" s="1" t="s">
        <v>2011</v>
      </c>
      <c r="G78" s="1" t="s">
        <v>35</v>
      </c>
      <c r="I78" s="1">
        <v>24</v>
      </c>
      <c r="J78" s="1" t="s">
        <v>27</v>
      </c>
      <c r="K78" s="1" t="s">
        <v>43</v>
      </c>
      <c r="L78" s="1" t="s">
        <v>94</v>
      </c>
      <c r="M78" s="1">
        <v>1</v>
      </c>
      <c r="N78" s="1">
        <v>226252155</v>
      </c>
      <c r="O78" s="1">
        <v>226252155</v>
      </c>
      <c r="P78" s="1" t="s">
        <v>29</v>
      </c>
      <c r="Q78" s="1" t="s">
        <v>51</v>
      </c>
      <c r="X78" s="1">
        <v>25</v>
      </c>
    </row>
    <row r="79" spans="1:24" x14ac:dyDescent="0.2">
      <c r="A79" s="1" t="s">
        <v>1105</v>
      </c>
      <c r="B79" s="1" t="s">
        <v>2022</v>
      </c>
      <c r="C79" s="1" t="s">
        <v>1107</v>
      </c>
      <c r="D79" s="1" t="s">
        <v>2010</v>
      </c>
      <c r="E79" s="1" t="s">
        <v>1948</v>
      </c>
      <c r="F79" s="1" t="s">
        <v>2011</v>
      </c>
      <c r="G79" s="1" t="s">
        <v>35</v>
      </c>
      <c r="I79" s="1">
        <v>24</v>
      </c>
      <c r="J79" s="1" t="s">
        <v>27</v>
      </c>
      <c r="K79" s="1" t="s">
        <v>43</v>
      </c>
      <c r="L79" s="1" t="s">
        <v>94</v>
      </c>
      <c r="M79" s="1">
        <v>1</v>
      </c>
      <c r="N79" s="1">
        <v>226252155</v>
      </c>
      <c r="O79" s="1">
        <v>226252155</v>
      </c>
      <c r="P79" s="1" t="s">
        <v>29</v>
      </c>
      <c r="Q79" s="1" t="s">
        <v>51</v>
      </c>
      <c r="X79" s="1">
        <v>37</v>
      </c>
    </row>
    <row r="80" spans="1:24" x14ac:dyDescent="0.2">
      <c r="A80" s="1" t="s">
        <v>1105</v>
      </c>
      <c r="B80" s="1" t="s">
        <v>2023</v>
      </c>
      <c r="C80" s="1" t="s">
        <v>1107</v>
      </c>
      <c r="D80" s="1" t="s">
        <v>2010</v>
      </c>
      <c r="E80" s="1" t="s">
        <v>1948</v>
      </c>
      <c r="F80" s="1" t="s">
        <v>2011</v>
      </c>
      <c r="G80" s="1" t="s">
        <v>35</v>
      </c>
      <c r="I80" s="1">
        <v>24</v>
      </c>
      <c r="J80" s="1" t="s">
        <v>27</v>
      </c>
      <c r="K80" s="1" t="s">
        <v>43</v>
      </c>
      <c r="L80" s="1" t="s">
        <v>94</v>
      </c>
      <c r="M80" s="1">
        <v>1</v>
      </c>
      <c r="N80" s="1">
        <v>226252155</v>
      </c>
      <c r="O80" s="1">
        <v>226252155</v>
      </c>
      <c r="P80" s="1" t="s">
        <v>29</v>
      </c>
      <c r="Q80" s="1" t="s">
        <v>51</v>
      </c>
      <c r="X80" s="1">
        <v>39</v>
      </c>
    </row>
    <row r="81" spans="1:24" x14ac:dyDescent="0.2">
      <c r="A81" s="1" t="s">
        <v>541</v>
      </c>
      <c r="B81" s="1" t="s">
        <v>2024</v>
      </c>
      <c r="C81" s="1" t="s">
        <v>543</v>
      </c>
      <c r="D81" s="1" t="s">
        <v>2010</v>
      </c>
      <c r="E81" s="1" t="s">
        <v>1948</v>
      </c>
      <c r="F81" s="1" t="s">
        <v>2025</v>
      </c>
      <c r="G81" s="1" t="s">
        <v>35</v>
      </c>
      <c r="I81" s="1">
        <v>24</v>
      </c>
      <c r="J81" s="1" t="s">
        <v>36</v>
      </c>
      <c r="K81" s="1" t="s">
        <v>43</v>
      </c>
      <c r="L81" s="1" t="s">
        <v>544</v>
      </c>
      <c r="M81" s="1">
        <v>1</v>
      </c>
      <c r="N81" s="1">
        <v>226252155</v>
      </c>
      <c r="O81" s="1">
        <v>226252155</v>
      </c>
      <c r="P81" s="1" t="s">
        <v>29</v>
      </c>
      <c r="Q81" s="1" t="s">
        <v>38</v>
      </c>
      <c r="T81" s="1">
        <v>246</v>
      </c>
      <c r="U81" s="1">
        <v>23</v>
      </c>
      <c r="W81" s="1">
        <v>282</v>
      </c>
      <c r="X81" s="1">
        <v>127</v>
      </c>
    </row>
    <row r="82" spans="1:24" x14ac:dyDescent="0.2">
      <c r="A82" s="1" t="s">
        <v>1105</v>
      </c>
      <c r="B82" s="1" t="s">
        <v>2026</v>
      </c>
      <c r="C82" s="1" t="s">
        <v>1107</v>
      </c>
      <c r="D82" s="1" t="s">
        <v>2010</v>
      </c>
      <c r="E82" s="1" t="s">
        <v>1948</v>
      </c>
      <c r="F82" s="1" t="s">
        <v>2025</v>
      </c>
      <c r="G82" s="1" t="s">
        <v>35</v>
      </c>
      <c r="I82" s="1">
        <v>24</v>
      </c>
      <c r="J82" s="1" t="s">
        <v>27</v>
      </c>
      <c r="K82" s="1" t="s">
        <v>43</v>
      </c>
      <c r="L82" s="1" t="s">
        <v>94</v>
      </c>
      <c r="M82" s="1">
        <v>1</v>
      </c>
      <c r="N82" s="1">
        <v>226252155</v>
      </c>
      <c r="O82" s="1">
        <v>226252155</v>
      </c>
      <c r="P82" s="1" t="s">
        <v>29</v>
      </c>
      <c r="Q82" s="1" t="s">
        <v>38</v>
      </c>
      <c r="X82" s="1">
        <v>31</v>
      </c>
    </row>
    <row r="83" spans="1:24" x14ac:dyDescent="0.2">
      <c r="A83" s="1" t="s">
        <v>24</v>
      </c>
      <c r="B83" s="1" t="s">
        <v>2027</v>
      </c>
      <c r="C83" s="1" t="s">
        <v>262</v>
      </c>
      <c r="D83" s="1" t="s">
        <v>658</v>
      </c>
      <c r="E83" s="1" t="s">
        <v>1948</v>
      </c>
      <c r="F83" s="1" t="s">
        <v>2028</v>
      </c>
      <c r="G83" s="1" t="s">
        <v>35</v>
      </c>
      <c r="I83" s="1">
        <v>24</v>
      </c>
      <c r="J83" s="1" t="s">
        <v>27</v>
      </c>
      <c r="K83" s="1" t="s">
        <v>27</v>
      </c>
      <c r="L83" s="1" t="s">
        <v>27</v>
      </c>
      <c r="M83" s="1">
        <v>1</v>
      </c>
      <c r="N83" s="1">
        <v>226252156</v>
      </c>
      <c r="O83" s="1">
        <v>226252156</v>
      </c>
      <c r="P83" s="1" t="s">
        <v>29</v>
      </c>
      <c r="Q83" s="1" t="s">
        <v>28</v>
      </c>
      <c r="U83" s="1">
        <v>59</v>
      </c>
      <c r="X83" s="1">
        <v>6</v>
      </c>
    </row>
    <row r="84" spans="1:24" x14ac:dyDescent="0.2">
      <c r="A84" s="1" t="s">
        <v>24</v>
      </c>
      <c r="B84" s="1" t="s">
        <v>2029</v>
      </c>
      <c r="C84" s="1" t="s">
        <v>262</v>
      </c>
      <c r="D84" s="1" t="s">
        <v>658</v>
      </c>
      <c r="E84" s="1" t="s">
        <v>1948</v>
      </c>
      <c r="F84" s="1" t="s">
        <v>2028</v>
      </c>
      <c r="G84" s="1" t="s">
        <v>35</v>
      </c>
      <c r="I84" s="1">
        <v>24</v>
      </c>
      <c r="J84" s="1" t="s">
        <v>27</v>
      </c>
      <c r="K84" s="1" t="s">
        <v>27</v>
      </c>
      <c r="L84" s="1" t="s">
        <v>27</v>
      </c>
      <c r="M84" s="1">
        <v>1</v>
      </c>
      <c r="N84" s="1">
        <v>226252156</v>
      </c>
      <c r="O84" s="1">
        <v>226252156</v>
      </c>
      <c r="P84" s="1" t="s">
        <v>29</v>
      </c>
      <c r="Q84" s="1" t="s">
        <v>28</v>
      </c>
      <c r="U84" s="1">
        <v>58</v>
      </c>
      <c r="X84" s="1">
        <v>9</v>
      </c>
    </row>
    <row r="85" spans="1:24" x14ac:dyDescent="0.2">
      <c r="A85" s="1" t="s">
        <v>24</v>
      </c>
      <c r="B85" s="1" t="s">
        <v>2030</v>
      </c>
      <c r="C85" s="1" t="s">
        <v>262</v>
      </c>
      <c r="D85" s="1" t="s">
        <v>658</v>
      </c>
      <c r="E85" s="1" t="s">
        <v>1948</v>
      </c>
      <c r="F85" s="1" t="s">
        <v>2028</v>
      </c>
      <c r="G85" s="1" t="s">
        <v>35</v>
      </c>
      <c r="I85" s="1">
        <v>24</v>
      </c>
      <c r="J85" s="1" t="s">
        <v>27</v>
      </c>
      <c r="K85" s="1" t="s">
        <v>27</v>
      </c>
      <c r="L85" s="1" t="s">
        <v>27</v>
      </c>
      <c r="M85" s="1">
        <v>1</v>
      </c>
      <c r="N85" s="1">
        <v>226252156</v>
      </c>
      <c r="O85" s="1">
        <v>226252156</v>
      </c>
      <c r="P85" s="1" t="s">
        <v>29</v>
      </c>
      <c r="Q85" s="1" t="s">
        <v>28</v>
      </c>
      <c r="U85" s="1">
        <v>36</v>
      </c>
      <c r="X85" s="1">
        <v>10</v>
      </c>
    </row>
    <row r="86" spans="1:24" x14ac:dyDescent="0.2">
      <c r="A86" s="1" t="s">
        <v>24</v>
      </c>
      <c r="B86" s="1" t="s">
        <v>2031</v>
      </c>
      <c r="C86" s="1" t="s">
        <v>262</v>
      </c>
      <c r="D86" s="1" t="s">
        <v>658</v>
      </c>
      <c r="E86" s="1" t="s">
        <v>1948</v>
      </c>
      <c r="F86" s="1" t="s">
        <v>2028</v>
      </c>
      <c r="G86" s="1" t="s">
        <v>35</v>
      </c>
      <c r="I86" s="1">
        <v>24</v>
      </c>
      <c r="J86" s="1" t="s">
        <v>27</v>
      </c>
      <c r="K86" s="1" t="s">
        <v>27</v>
      </c>
      <c r="L86" s="1" t="s">
        <v>27</v>
      </c>
      <c r="M86" s="1">
        <v>1</v>
      </c>
      <c r="N86" s="1">
        <v>226252156</v>
      </c>
      <c r="O86" s="1">
        <v>226252156</v>
      </c>
      <c r="P86" s="1" t="s">
        <v>29</v>
      </c>
      <c r="Q86" s="1" t="s">
        <v>28</v>
      </c>
      <c r="U86" s="1">
        <v>62</v>
      </c>
      <c r="X86" s="1">
        <v>6</v>
      </c>
    </row>
    <row r="87" spans="1:24" x14ac:dyDescent="0.2">
      <c r="A87" s="1" t="s">
        <v>24</v>
      </c>
      <c r="B87" s="1" t="s">
        <v>2032</v>
      </c>
      <c r="C87" s="1" t="s">
        <v>596</v>
      </c>
      <c r="D87" s="1" t="s">
        <v>2033</v>
      </c>
      <c r="E87" s="1" t="s">
        <v>1948</v>
      </c>
      <c r="F87" s="1" t="s">
        <v>2034</v>
      </c>
      <c r="G87" s="1" t="s">
        <v>35</v>
      </c>
      <c r="I87" s="1">
        <v>24</v>
      </c>
      <c r="J87" s="1" t="s">
        <v>27</v>
      </c>
      <c r="K87" s="1" t="s">
        <v>27</v>
      </c>
      <c r="L87" s="1" t="s">
        <v>27</v>
      </c>
      <c r="M87" s="1">
        <v>1</v>
      </c>
      <c r="N87" s="1">
        <v>226252155</v>
      </c>
      <c r="O87" s="1">
        <v>226252155</v>
      </c>
      <c r="P87" s="1" t="s">
        <v>29</v>
      </c>
      <c r="Q87" s="1" t="s">
        <v>28</v>
      </c>
      <c r="U87" s="1">
        <v>80</v>
      </c>
      <c r="X87" s="1">
        <v>2</v>
      </c>
    </row>
    <row r="88" spans="1:24" x14ac:dyDescent="0.2">
      <c r="A88" s="1" t="s">
        <v>154</v>
      </c>
      <c r="B88" s="1" t="s">
        <v>1068</v>
      </c>
      <c r="C88" s="1" t="s">
        <v>156</v>
      </c>
      <c r="D88" s="1" t="s">
        <v>1491</v>
      </c>
      <c r="E88" s="1" t="s">
        <v>26</v>
      </c>
      <c r="F88" s="1" t="s">
        <v>2035</v>
      </c>
      <c r="G88" s="1" t="s">
        <v>35</v>
      </c>
      <c r="I88" s="1">
        <v>2</v>
      </c>
      <c r="J88" s="1" t="s">
        <v>36</v>
      </c>
      <c r="K88" s="1" t="s">
        <v>43</v>
      </c>
      <c r="L88" s="1" t="s">
        <v>44</v>
      </c>
      <c r="M88" s="1">
        <v>1</v>
      </c>
      <c r="N88" s="1">
        <v>226252163</v>
      </c>
      <c r="O88" s="1">
        <v>226252163</v>
      </c>
      <c r="P88" s="1" t="s">
        <v>29</v>
      </c>
      <c r="Q88" s="1" t="s">
        <v>28</v>
      </c>
      <c r="T88" s="1">
        <v>19</v>
      </c>
      <c r="U88" s="1">
        <v>31</v>
      </c>
      <c r="W88" s="1">
        <v>165</v>
      </c>
      <c r="X88" s="1">
        <v>7816</v>
      </c>
    </row>
    <row r="89" spans="1:24" x14ac:dyDescent="0.2">
      <c r="A89" s="1" t="s">
        <v>90</v>
      </c>
      <c r="B89" s="1" t="s">
        <v>2036</v>
      </c>
      <c r="C89" s="1" t="s">
        <v>92</v>
      </c>
      <c r="D89" s="1" t="s">
        <v>1491</v>
      </c>
      <c r="E89" s="1" t="s">
        <v>26</v>
      </c>
      <c r="F89" s="1" t="s">
        <v>2035</v>
      </c>
      <c r="G89" s="1" t="s">
        <v>35</v>
      </c>
      <c r="I89" s="1">
        <v>2</v>
      </c>
      <c r="J89" s="1" t="s">
        <v>94</v>
      </c>
      <c r="K89" s="1" t="s">
        <v>94</v>
      </c>
      <c r="L89" s="1" t="s">
        <v>94</v>
      </c>
      <c r="M89" s="1">
        <v>1</v>
      </c>
      <c r="N89" s="1">
        <v>226252163</v>
      </c>
      <c r="O89" s="1">
        <v>226252163</v>
      </c>
      <c r="P89" s="1" t="s">
        <v>29</v>
      </c>
      <c r="Q89" s="1" t="s">
        <v>28</v>
      </c>
      <c r="T89" s="1">
        <v>38</v>
      </c>
      <c r="U89" s="1">
        <v>165</v>
      </c>
      <c r="V89" s="1">
        <v>1</v>
      </c>
      <c r="W89" s="1">
        <v>272</v>
      </c>
      <c r="X89" s="1">
        <v>5119</v>
      </c>
    </row>
    <row r="90" spans="1:24" x14ac:dyDescent="0.2">
      <c r="A90" s="1" t="s">
        <v>149</v>
      </c>
      <c r="B90" s="1" t="s">
        <v>2037</v>
      </c>
      <c r="C90" s="1" t="s">
        <v>151</v>
      </c>
      <c r="D90" s="1" t="s">
        <v>668</v>
      </c>
      <c r="E90" s="1" t="s">
        <v>26</v>
      </c>
      <c r="F90" s="1" t="s">
        <v>2038</v>
      </c>
      <c r="G90" s="1" t="s">
        <v>35</v>
      </c>
      <c r="I90" s="1">
        <v>2</v>
      </c>
      <c r="J90" s="1" t="s">
        <v>36</v>
      </c>
      <c r="K90" s="1" t="s">
        <v>153</v>
      </c>
      <c r="L90" s="1" t="s">
        <v>64</v>
      </c>
      <c r="M90" s="1">
        <v>1</v>
      </c>
      <c r="N90" s="1">
        <v>226252162</v>
      </c>
      <c r="O90" s="1">
        <v>226252162</v>
      </c>
      <c r="P90" s="1" t="s">
        <v>51</v>
      </c>
      <c r="Q90" s="1" t="s">
        <v>29</v>
      </c>
      <c r="U90" s="1">
        <v>28</v>
      </c>
      <c r="X90" s="1">
        <v>94</v>
      </c>
    </row>
    <row r="91" spans="1:24" x14ac:dyDescent="0.2">
      <c r="A91" s="1" t="s">
        <v>24</v>
      </c>
      <c r="B91" s="1" t="s">
        <v>2039</v>
      </c>
      <c r="C91" s="1" t="s">
        <v>92</v>
      </c>
      <c r="D91" s="1" t="s">
        <v>269</v>
      </c>
      <c r="E91" s="1" t="s">
        <v>26</v>
      </c>
      <c r="F91" s="1" t="s">
        <v>2040</v>
      </c>
      <c r="G91" s="1" t="s">
        <v>35</v>
      </c>
      <c r="J91" s="1" t="s">
        <v>27</v>
      </c>
      <c r="K91" s="1" t="s">
        <v>27</v>
      </c>
      <c r="L91" s="1" t="s">
        <v>27</v>
      </c>
      <c r="M91" s="1">
        <v>1</v>
      </c>
      <c r="N91" s="1">
        <v>226252170</v>
      </c>
      <c r="O91" s="1">
        <v>226252170</v>
      </c>
      <c r="P91" s="1" t="s">
        <v>38</v>
      </c>
      <c r="Q91" s="1" t="s">
        <v>51</v>
      </c>
      <c r="U91" s="1">
        <v>72</v>
      </c>
      <c r="X91" s="1">
        <v>5</v>
      </c>
    </row>
    <row r="92" spans="1:24" x14ac:dyDescent="0.2">
      <c r="A92" s="1" t="s">
        <v>45</v>
      </c>
      <c r="B92" s="1" t="s">
        <v>2042</v>
      </c>
      <c r="C92" s="1" t="s">
        <v>47</v>
      </c>
      <c r="D92" s="1" t="s">
        <v>1406</v>
      </c>
      <c r="E92" s="1" t="s">
        <v>26</v>
      </c>
      <c r="F92" s="1" t="s">
        <v>2043</v>
      </c>
      <c r="G92" s="1" t="s">
        <v>35</v>
      </c>
      <c r="I92" s="1">
        <v>1</v>
      </c>
      <c r="J92" s="1" t="s">
        <v>36</v>
      </c>
      <c r="K92" s="1" t="s">
        <v>49</v>
      </c>
      <c r="L92" s="1" t="s">
        <v>50</v>
      </c>
      <c r="M92" s="1">
        <v>1</v>
      </c>
      <c r="N92" s="1">
        <v>226253364</v>
      </c>
      <c r="O92" s="1">
        <v>226253364</v>
      </c>
      <c r="P92" s="1" t="s">
        <v>51</v>
      </c>
      <c r="Q92" s="1" t="s">
        <v>28</v>
      </c>
      <c r="U92" s="1">
        <v>41</v>
      </c>
      <c r="X92" s="1">
        <v>170</v>
      </c>
    </row>
    <row r="93" spans="1:24" x14ac:dyDescent="0.2">
      <c r="A93" s="1" t="s">
        <v>24</v>
      </c>
      <c r="B93" s="1" t="s">
        <v>2044</v>
      </c>
      <c r="C93" s="1" t="s">
        <v>151</v>
      </c>
      <c r="D93" s="1" t="s">
        <v>292</v>
      </c>
      <c r="E93" s="1" t="s">
        <v>26</v>
      </c>
      <c r="F93" s="1" t="s">
        <v>2045</v>
      </c>
      <c r="G93" s="1" t="s">
        <v>35</v>
      </c>
      <c r="J93" s="1" t="s">
        <v>27</v>
      </c>
      <c r="K93" s="1" t="s">
        <v>27</v>
      </c>
      <c r="L93" s="1" t="s">
        <v>27</v>
      </c>
      <c r="M93" s="1">
        <v>1</v>
      </c>
      <c r="N93" s="1">
        <v>226253367</v>
      </c>
      <c r="O93" s="1">
        <v>226253367</v>
      </c>
      <c r="P93" s="1" t="s">
        <v>29</v>
      </c>
      <c r="Q93" s="1" t="s">
        <v>51</v>
      </c>
      <c r="U93" s="1">
        <v>332</v>
      </c>
      <c r="X93" s="1">
        <v>8</v>
      </c>
    </row>
    <row r="94" spans="1:24" x14ac:dyDescent="0.2">
      <c r="A94" s="1" t="s">
        <v>176</v>
      </c>
      <c r="B94" s="1" t="s">
        <v>2046</v>
      </c>
      <c r="C94" s="1" t="s">
        <v>178</v>
      </c>
      <c r="D94" s="1" t="s">
        <v>1815</v>
      </c>
      <c r="E94" s="1" t="s">
        <v>26</v>
      </c>
      <c r="F94" s="1" t="s">
        <v>2047</v>
      </c>
      <c r="G94" s="1" t="s">
        <v>35</v>
      </c>
      <c r="I94" s="1">
        <v>1</v>
      </c>
      <c r="J94" s="1" t="s">
        <v>36</v>
      </c>
      <c r="K94" s="1" t="s">
        <v>43</v>
      </c>
      <c r="L94" s="1" t="s">
        <v>44</v>
      </c>
      <c r="M94" s="1">
        <v>1</v>
      </c>
      <c r="N94" s="1">
        <v>226253371</v>
      </c>
      <c r="O94" s="1">
        <v>226253371</v>
      </c>
      <c r="P94" s="1" t="s">
        <v>38</v>
      </c>
      <c r="Q94" s="1" t="s">
        <v>51</v>
      </c>
      <c r="T94" s="1">
        <v>25</v>
      </c>
      <c r="U94" s="1">
        <v>13</v>
      </c>
      <c r="W94" s="1">
        <v>40</v>
      </c>
      <c r="X94" s="1">
        <v>170</v>
      </c>
    </row>
    <row r="95" spans="1:24" x14ac:dyDescent="0.2">
      <c r="A95" s="1" t="s">
        <v>24</v>
      </c>
      <c r="B95" s="1" t="s">
        <v>1420</v>
      </c>
      <c r="C95" s="1" t="s">
        <v>1421</v>
      </c>
      <c r="D95" s="1" t="s">
        <v>301</v>
      </c>
      <c r="E95" s="1" t="s">
        <v>26</v>
      </c>
      <c r="F95" s="1" t="s">
        <v>2048</v>
      </c>
      <c r="G95" s="1" t="s">
        <v>35</v>
      </c>
      <c r="I95" s="1">
        <v>1</v>
      </c>
      <c r="J95" s="1" t="s">
        <v>27</v>
      </c>
      <c r="K95" s="1" t="s">
        <v>27</v>
      </c>
      <c r="L95" s="1" t="s">
        <v>27</v>
      </c>
      <c r="M95" s="1">
        <v>1</v>
      </c>
      <c r="N95" s="1">
        <v>226253371</v>
      </c>
      <c r="O95" s="1">
        <v>226253371</v>
      </c>
      <c r="P95" s="1" t="s">
        <v>38</v>
      </c>
      <c r="Q95" s="1" t="s">
        <v>28</v>
      </c>
      <c r="U95" s="1">
        <v>407</v>
      </c>
      <c r="X95" s="1">
        <v>421</v>
      </c>
    </row>
    <row r="96" spans="1:24" x14ac:dyDescent="0.2">
      <c r="A96" s="1" t="s">
        <v>149</v>
      </c>
      <c r="B96" s="1" t="s">
        <v>2049</v>
      </c>
      <c r="C96" s="1" t="s">
        <v>151</v>
      </c>
      <c r="D96" s="1" t="s">
        <v>301</v>
      </c>
      <c r="E96" s="1" t="s">
        <v>26</v>
      </c>
      <c r="F96" s="1" t="s">
        <v>2048</v>
      </c>
      <c r="G96" s="1" t="s">
        <v>35</v>
      </c>
      <c r="I96" s="1">
        <v>1</v>
      </c>
      <c r="J96" s="1" t="s">
        <v>36</v>
      </c>
      <c r="K96" s="1" t="s">
        <v>153</v>
      </c>
      <c r="L96" s="1" t="s">
        <v>64</v>
      </c>
      <c r="M96" s="1">
        <v>1</v>
      </c>
      <c r="N96" s="1">
        <v>226253371</v>
      </c>
      <c r="O96" s="1">
        <v>226253371</v>
      </c>
      <c r="P96" s="1" t="s">
        <v>38</v>
      </c>
      <c r="Q96" s="1" t="s">
        <v>28</v>
      </c>
      <c r="U96" s="1">
        <v>52</v>
      </c>
      <c r="X96" s="1">
        <v>512</v>
      </c>
    </row>
    <row r="97" spans="1:24" x14ac:dyDescent="0.2">
      <c r="A97" s="1" t="s">
        <v>154</v>
      </c>
      <c r="B97" s="1" t="s">
        <v>2050</v>
      </c>
      <c r="C97" s="1" t="s">
        <v>156</v>
      </c>
      <c r="D97" s="1" t="s">
        <v>689</v>
      </c>
      <c r="E97" s="1" t="s">
        <v>26</v>
      </c>
      <c r="F97" s="1" t="s">
        <v>2051</v>
      </c>
      <c r="G97" s="1" t="s">
        <v>35</v>
      </c>
      <c r="I97" s="1">
        <v>1</v>
      </c>
      <c r="J97" s="1" t="s">
        <v>36</v>
      </c>
      <c r="K97" s="1" t="s">
        <v>43</v>
      </c>
      <c r="L97" s="1" t="s">
        <v>44</v>
      </c>
      <c r="M97" s="1">
        <v>1</v>
      </c>
      <c r="N97" s="1">
        <v>226253376</v>
      </c>
      <c r="O97" s="1">
        <v>226253376</v>
      </c>
      <c r="P97" s="1" t="s">
        <v>38</v>
      </c>
      <c r="Q97" s="1" t="s">
        <v>28</v>
      </c>
      <c r="T97" s="1">
        <v>56</v>
      </c>
      <c r="U97" s="1">
        <v>453</v>
      </c>
      <c r="W97" s="1">
        <v>430</v>
      </c>
      <c r="X97" s="1">
        <v>78</v>
      </c>
    </row>
    <row r="98" spans="1:24" x14ac:dyDescent="0.2">
      <c r="A98" s="1" t="s">
        <v>24</v>
      </c>
      <c r="B98" s="1" t="s">
        <v>2052</v>
      </c>
      <c r="C98" s="1" t="s">
        <v>92</v>
      </c>
      <c r="D98" s="1" t="s">
        <v>694</v>
      </c>
      <c r="E98" s="1" t="s">
        <v>26</v>
      </c>
      <c r="F98" s="1" t="s">
        <v>2053</v>
      </c>
      <c r="G98" s="1" t="s">
        <v>35</v>
      </c>
      <c r="I98" s="1">
        <v>1</v>
      </c>
      <c r="J98" s="1" t="s">
        <v>27</v>
      </c>
      <c r="K98" s="1" t="s">
        <v>27</v>
      </c>
      <c r="L98" s="1" t="s">
        <v>27</v>
      </c>
      <c r="M98" s="1">
        <v>1</v>
      </c>
      <c r="N98" s="1">
        <v>226253377</v>
      </c>
      <c r="O98" s="1">
        <v>226253377</v>
      </c>
      <c r="P98" s="1" t="s">
        <v>29</v>
      </c>
      <c r="Q98" s="1" t="s">
        <v>51</v>
      </c>
      <c r="U98" s="1">
        <v>535</v>
      </c>
      <c r="X98" s="1">
        <v>5</v>
      </c>
    </row>
    <row r="99" spans="1:24" x14ac:dyDescent="0.2">
      <c r="A99" s="1" t="s">
        <v>149</v>
      </c>
      <c r="B99" s="1" t="s">
        <v>2054</v>
      </c>
      <c r="C99" s="1" t="s">
        <v>151</v>
      </c>
      <c r="D99" s="1" t="s">
        <v>694</v>
      </c>
      <c r="E99" s="1" t="s">
        <v>26</v>
      </c>
      <c r="F99" s="1" t="s">
        <v>2053</v>
      </c>
      <c r="G99" s="1" t="s">
        <v>35</v>
      </c>
      <c r="I99" s="1">
        <v>1</v>
      </c>
      <c r="J99" s="1" t="s">
        <v>36</v>
      </c>
      <c r="K99" s="1" t="s">
        <v>153</v>
      </c>
      <c r="L99" s="1" t="s">
        <v>64</v>
      </c>
      <c r="M99" s="1">
        <v>1</v>
      </c>
      <c r="N99" s="1">
        <v>226253377</v>
      </c>
      <c r="O99" s="1">
        <v>226253377</v>
      </c>
      <c r="P99" s="1" t="s">
        <v>29</v>
      </c>
      <c r="Q99" s="1" t="s">
        <v>51</v>
      </c>
      <c r="U99" s="1">
        <v>56</v>
      </c>
      <c r="X99" s="1">
        <v>432</v>
      </c>
    </row>
    <row r="100" spans="1:24" x14ac:dyDescent="0.2">
      <c r="A100" s="1" t="s">
        <v>24</v>
      </c>
      <c r="B100" s="1" t="s">
        <v>2055</v>
      </c>
      <c r="C100" s="1" t="s">
        <v>151</v>
      </c>
      <c r="D100" s="1" t="s">
        <v>842</v>
      </c>
      <c r="E100" s="1" t="s">
        <v>26</v>
      </c>
      <c r="F100" s="1" t="s">
        <v>2056</v>
      </c>
      <c r="G100" s="1" t="s">
        <v>35</v>
      </c>
      <c r="I100" s="1">
        <v>1</v>
      </c>
      <c r="J100" s="1" t="s">
        <v>27</v>
      </c>
      <c r="K100" s="1" t="s">
        <v>27</v>
      </c>
      <c r="L100" s="1" t="s">
        <v>27</v>
      </c>
      <c r="M100" s="1">
        <v>1</v>
      </c>
      <c r="N100" s="1">
        <v>226253377</v>
      </c>
      <c r="O100" s="1">
        <v>226253377</v>
      </c>
      <c r="P100" s="1" t="s">
        <v>29</v>
      </c>
      <c r="Q100" s="1" t="s">
        <v>28</v>
      </c>
      <c r="U100" s="1">
        <v>262</v>
      </c>
      <c r="X100" s="1">
        <v>7</v>
      </c>
    </row>
    <row r="101" spans="1:24" x14ac:dyDescent="0.2">
      <c r="A101" s="1" t="s">
        <v>24</v>
      </c>
      <c r="B101" s="1" t="s">
        <v>2057</v>
      </c>
      <c r="C101" s="1" t="s">
        <v>2058</v>
      </c>
      <c r="D101" s="1" t="s">
        <v>310</v>
      </c>
      <c r="E101" s="1" t="s">
        <v>26</v>
      </c>
      <c r="F101" s="1" t="s">
        <v>2059</v>
      </c>
      <c r="G101" s="1" t="s">
        <v>35</v>
      </c>
      <c r="J101" s="1" t="s">
        <v>27</v>
      </c>
      <c r="K101" s="1" t="s">
        <v>27</v>
      </c>
      <c r="L101" s="1" t="s">
        <v>27</v>
      </c>
      <c r="M101" s="1">
        <v>1</v>
      </c>
      <c r="N101" s="1">
        <v>226253379</v>
      </c>
      <c r="O101" s="1">
        <v>226253379</v>
      </c>
      <c r="P101" s="1" t="s">
        <v>29</v>
      </c>
      <c r="Q101" s="1" t="s">
        <v>51</v>
      </c>
      <c r="U101" s="1">
        <v>346</v>
      </c>
      <c r="X101" s="1">
        <v>13</v>
      </c>
    </row>
    <row r="102" spans="1:24" x14ac:dyDescent="0.2">
      <c r="A102" s="1" t="s">
        <v>24</v>
      </c>
      <c r="B102" s="1" t="s">
        <v>1624</v>
      </c>
      <c r="C102" s="1" t="s">
        <v>92</v>
      </c>
      <c r="D102" s="1" t="s">
        <v>122</v>
      </c>
      <c r="E102" s="1" t="s">
        <v>26</v>
      </c>
      <c r="F102" s="1" t="s">
        <v>2060</v>
      </c>
      <c r="G102" s="1" t="s">
        <v>35</v>
      </c>
      <c r="J102" s="1" t="s">
        <v>27</v>
      </c>
      <c r="K102" s="1" t="s">
        <v>27</v>
      </c>
      <c r="L102" s="1" t="s">
        <v>27</v>
      </c>
      <c r="M102" s="1">
        <v>1</v>
      </c>
      <c r="N102" s="1">
        <v>226253388</v>
      </c>
      <c r="O102" s="1">
        <v>226253388</v>
      </c>
      <c r="P102" s="1" t="s">
        <v>38</v>
      </c>
      <c r="Q102" s="1" t="s">
        <v>28</v>
      </c>
      <c r="U102" s="1">
        <v>403</v>
      </c>
      <c r="X102" s="1">
        <v>38</v>
      </c>
    </row>
    <row r="103" spans="1:24" x14ac:dyDescent="0.2">
      <c r="A103" s="1" t="s">
        <v>61</v>
      </c>
      <c r="B103" s="1" t="s">
        <v>2061</v>
      </c>
      <c r="C103" s="1" t="s">
        <v>59</v>
      </c>
      <c r="D103" s="1" t="s">
        <v>128</v>
      </c>
      <c r="E103" s="1" t="s">
        <v>26</v>
      </c>
      <c r="F103" s="1" t="s">
        <v>2062</v>
      </c>
      <c r="G103" s="1" t="s">
        <v>35</v>
      </c>
      <c r="I103" s="1">
        <v>1</v>
      </c>
      <c r="J103" s="1" t="s">
        <v>36</v>
      </c>
      <c r="K103" s="1" t="s">
        <v>27</v>
      </c>
      <c r="L103" s="1" t="s">
        <v>64</v>
      </c>
      <c r="M103" s="1">
        <v>1</v>
      </c>
      <c r="N103" s="1">
        <v>226253396</v>
      </c>
      <c r="O103" s="1">
        <v>226253396</v>
      </c>
      <c r="P103" s="1" t="s">
        <v>29</v>
      </c>
      <c r="Q103" s="1" t="s">
        <v>28</v>
      </c>
      <c r="T103" s="1">
        <v>12</v>
      </c>
      <c r="U103" s="1">
        <v>32</v>
      </c>
      <c r="W103" s="1">
        <v>32</v>
      </c>
      <c r="X103" s="1">
        <v>345</v>
      </c>
    </row>
    <row r="104" spans="1:24" x14ac:dyDescent="0.2">
      <c r="A104" s="1" t="s">
        <v>24</v>
      </c>
      <c r="B104" s="1" t="s">
        <v>777</v>
      </c>
      <c r="C104" s="1" t="s">
        <v>151</v>
      </c>
      <c r="D104" s="1" t="s">
        <v>707</v>
      </c>
      <c r="E104" s="1" t="s">
        <v>26</v>
      </c>
      <c r="F104" s="1" t="s">
        <v>2063</v>
      </c>
      <c r="G104" s="1" t="s">
        <v>35</v>
      </c>
      <c r="J104" s="1" t="s">
        <v>27</v>
      </c>
      <c r="K104" s="1" t="s">
        <v>27</v>
      </c>
      <c r="L104" s="1" t="s">
        <v>27</v>
      </c>
      <c r="M104" s="1">
        <v>1</v>
      </c>
      <c r="N104" s="1">
        <v>226253416</v>
      </c>
      <c r="O104" s="1">
        <v>226253416</v>
      </c>
      <c r="P104" s="1" t="s">
        <v>28</v>
      </c>
      <c r="Q104" s="1" t="s">
        <v>29</v>
      </c>
      <c r="U104" s="1">
        <v>118</v>
      </c>
      <c r="X104" s="1">
        <v>62</v>
      </c>
    </row>
    <row r="105" spans="1:24" x14ac:dyDescent="0.2">
      <c r="A105" s="1" t="s">
        <v>149</v>
      </c>
      <c r="B105" s="1" t="s">
        <v>2064</v>
      </c>
      <c r="C105" s="1" t="s">
        <v>151</v>
      </c>
      <c r="D105" s="1" t="s">
        <v>2065</v>
      </c>
      <c r="E105" s="1" t="s">
        <v>26</v>
      </c>
      <c r="F105" s="1" t="s">
        <v>2066</v>
      </c>
      <c r="G105" s="1" t="s">
        <v>35</v>
      </c>
      <c r="J105" s="1" t="s">
        <v>36</v>
      </c>
      <c r="K105" s="1" t="s">
        <v>153</v>
      </c>
      <c r="L105" s="1" t="s">
        <v>64</v>
      </c>
      <c r="M105" s="1">
        <v>1</v>
      </c>
      <c r="N105" s="1">
        <v>226253422</v>
      </c>
      <c r="O105" s="1">
        <v>226253422</v>
      </c>
      <c r="P105" s="1" t="s">
        <v>51</v>
      </c>
      <c r="Q105" s="1" t="s">
        <v>38</v>
      </c>
      <c r="U105" s="1">
        <v>23</v>
      </c>
      <c r="X105" s="1">
        <v>399</v>
      </c>
    </row>
    <row r="106" spans="1:24" x14ac:dyDescent="0.2">
      <c r="A106" s="1" t="s">
        <v>45</v>
      </c>
      <c r="B106" s="1" t="s">
        <v>2067</v>
      </c>
      <c r="C106" s="1" t="s">
        <v>47</v>
      </c>
      <c r="D106" s="1" t="s">
        <v>1515</v>
      </c>
      <c r="E106" s="1" t="s">
        <v>26</v>
      </c>
      <c r="F106" s="1" t="s">
        <v>2068</v>
      </c>
      <c r="G106" s="1" t="s">
        <v>35</v>
      </c>
      <c r="J106" s="1" t="s">
        <v>36</v>
      </c>
      <c r="K106" s="1" t="s">
        <v>49</v>
      </c>
      <c r="L106" s="1" t="s">
        <v>50</v>
      </c>
      <c r="M106" s="1">
        <v>1</v>
      </c>
      <c r="N106" s="1">
        <v>226253424</v>
      </c>
      <c r="O106" s="1">
        <v>226253424</v>
      </c>
      <c r="P106" s="1" t="s">
        <v>38</v>
      </c>
      <c r="Q106" s="1" t="s">
        <v>29</v>
      </c>
      <c r="U106" s="1">
        <v>39</v>
      </c>
      <c r="X106" s="1">
        <v>117</v>
      </c>
    </row>
    <row r="107" spans="1:24" x14ac:dyDescent="0.2">
      <c r="A107" s="1" t="s">
        <v>24</v>
      </c>
      <c r="B107" s="1" t="s">
        <v>2069</v>
      </c>
      <c r="C107" s="1" t="s">
        <v>2070</v>
      </c>
      <c r="D107" s="1" t="s">
        <v>355</v>
      </c>
      <c r="E107" s="1" t="s">
        <v>26</v>
      </c>
      <c r="F107" s="1" t="s">
        <v>2071</v>
      </c>
      <c r="G107" s="1" t="s">
        <v>35</v>
      </c>
      <c r="J107" s="1" t="s">
        <v>27</v>
      </c>
      <c r="K107" s="1" t="s">
        <v>27</v>
      </c>
      <c r="L107" s="1" t="s">
        <v>27</v>
      </c>
      <c r="M107" s="1">
        <v>1</v>
      </c>
      <c r="N107" s="1">
        <v>226253446</v>
      </c>
      <c r="O107" s="1">
        <v>226253446</v>
      </c>
      <c r="P107" s="1" t="s">
        <v>29</v>
      </c>
      <c r="Q107" s="1" t="s">
        <v>51</v>
      </c>
      <c r="U107" s="1">
        <v>88</v>
      </c>
      <c r="X107" s="1">
        <v>4</v>
      </c>
    </row>
    <row r="108" spans="1:24" x14ac:dyDescent="0.2">
      <c r="A108" s="1" t="s">
        <v>24</v>
      </c>
      <c r="B108" s="1" t="s">
        <v>2072</v>
      </c>
      <c r="C108" s="1" t="s">
        <v>1308</v>
      </c>
      <c r="D108" s="1" t="s">
        <v>398</v>
      </c>
      <c r="E108" s="1" t="s">
        <v>26</v>
      </c>
      <c r="F108" s="1" t="s">
        <v>2073</v>
      </c>
      <c r="G108" s="1" t="s">
        <v>35</v>
      </c>
      <c r="I108" s="1">
        <v>1</v>
      </c>
      <c r="J108" s="1" t="s">
        <v>27</v>
      </c>
      <c r="K108" s="1" t="s">
        <v>27</v>
      </c>
      <c r="L108" s="1" t="s">
        <v>27</v>
      </c>
      <c r="M108" s="1">
        <v>1</v>
      </c>
      <c r="N108" s="1">
        <v>226253472</v>
      </c>
      <c r="O108" s="1">
        <v>226253472</v>
      </c>
      <c r="P108" s="1" t="s">
        <v>29</v>
      </c>
      <c r="Q108" s="1" t="s">
        <v>51</v>
      </c>
      <c r="U108" s="1">
        <v>547</v>
      </c>
      <c r="X108" s="1">
        <v>168</v>
      </c>
    </row>
    <row r="109" spans="1:24" x14ac:dyDescent="0.2">
      <c r="A109" s="1" t="s">
        <v>154</v>
      </c>
      <c r="B109" s="1" t="s">
        <v>1649</v>
      </c>
      <c r="C109" s="1" t="s">
        <v>156</v>
      </c>
      <c r="D109" s="1" t="s">
        <v>861</v>
      </c>
      <c r="E109" s="1" t="s">
        <v>26</v>
      </c>
      <c r="F109" s="1" t="s">
        <v>2074</v>
      </c>
      <c r="G109" s="1" t="s">
        <v>35</v>
      </c>
      <c r="I109" s="1">
        <v>1</v>
      </c>
      <c r="J109" s="1" t="s">
        <v>36</v>
      </c>
      <c r="K109" s="1" t="s">
        <v>43</v>
      </c>
      <c r="L109" s="1" t="s">
        <v>44</v>
      </c>
      <c r="M109" s="1">
        <v>1</v>
      </c>
      <c r="N109" s="1">
        <v>226253473</v>
      </c>
      <c r="O109" s="1">
        <v>226253473</v>
      </c>
      <c r="P109" s="1" t="s">
        <v>51</v>
      </c>
      <c r="Q109" s="1" t="s">
        <v>28</v>
      </c>
      <c r="T109" s="1">
        <v>26</v>
      </c>
      <c r="U109" s="1">
        <v>165</v>
      </c>
      <c r="W109" s="1">
        <v>135</v>
      </c>
      <c r="X109" s="1">
        <v>10512</v>
      </c>
    </row>
    <row r="110" spans="1:24" x14ac:dyDescent="0.2">
      <c r="A110" s="1" t="s">
        <v>1105</v>
      </c>
      <c r="B110" s="1" t="s">
        <v>2075</v>
      </c>
      <c r="C110" s="1" t="s">
        <v>1107</v>
      </c>
      <c r="D110" s="1" t="s">
        <v>2076</v>
      </c>
      <c r="E110" s="1" t="s">
        <v>26</v>
      </c>
      <c r="F110" s="1" t="s">
        <v>2077</v>
      </c>
      <c r="G110" s="1" t="s">
        <v>35</v>
      </c>
      <c r="J110" s="1" t="s">
        <v>27</v>
      </c>
      <c r="K110" s="1" t="s">
        <v>43</v>
      </c>
      <c r="L110" s="1" t="s">
        <v>94</v>
      </c>
      <c r="M110" s="1">
        <v>1</v>
      </c>
      <c r="N110" s="1">
        <v>226253479</v>
      </c>
      <c r="O110" s="1">
        <v>226253479</v>
      </c>
      <c r="P110" s="1" t="s">
        <v>29</v>
      </c>
      <c r="Q110" s="1" t="s">
        <v>51</v>
      </c>
      <c r="X110" s="1">
        <v>235</v>
      </c>
    </row>
    <row r="111" spans="1:24" x14ac:dyDescent="0.2">
      <c r="A111" s="1" t="s">
        <v>24</v>
      </c>
      <c r="B111" s="1" t="s">
        <v>964</v>
      </c>
      <c r="C111" s="1" t="s">
        <v>178</v>
      </c>
      <c r="D111" s="1" t="s">
        <v>2078</v>
      </c>
      <c r="E111" s="1" t="s">
        <v>26</v>
      </c>
      <c r="F111" s="1" t="s">
        <v>2079</v>
      </c>
      <c r="G111" s="1" t="s">
        <v>35</v>
      </c>
      <c r="J111" s="1" t="s">
        <v>27</v>
      </c>
      <c r="K111" s="1" t="s">
        <v>27</v>
      </c>
      <c r="L111" s="1" t="s">
        <v>27</v>
      </c>
      <c r="M111" s="1">
        <v>1</v>
      </c>
      <c r="N111" s="1">
        <v>226253490</v>
      </c>
      <c r="O111" s="1">
        <v>226253490</v>
      </c>
      <c r="P111" s="1" t="s">
        <v>29</v>
      </c>
      <c r="Q111" s="1" t="s">
        <v>28</v>
      </c>
      <c r="U111" s="1">
        <v>708</v>
      </c>
      <c r="X111" s="1">
        <v>63</v>
      </c>
    </row>
    <row r="112" spans="1:24" x14ac:dyDescent="0.2">
      <c r="A112" s="1" t="s">
        <v>24</v>
      </c>
      <c r="B112" s="1" t="s">
        <v>2080</v>
      </c>
      <c r="C112" s="1" t="s">
        <v>207</v>
      </c>
      <c r="D112" s="1" t="s">
        <v>2081</v>
      </c>
      <c r="E112" s="1" t="s">
        <v>26</v>
      </c>
      <c r="F112" s="1" t="s">
        <v>2082</v>
      </c>
      <c r="G112" s="1" t="s">
        <v>35</v>
      </c>
      <c r="J112" s="1" t="s">
        <v>27</v>
      </c>
      <c r="K112" s="1" t="s">
        <v>27</v>
      </c>
      <c r="L112" s="1" t="s">
        <v>27</v>
      </c>
      <c r="M112" s="1">
        <v>1</v>
      </c>
      <c r="N112" s="1">
        <v>226253490</v>
      </c>
      <c r="O112" s="1">
        <v>226253490</v>
      </c>
      <c r="P112" s="1" t="s">
        <v>29</v>
      </c>
      <c r="Q112" s="1" t="s">
        <v>51</v>
      </c>
      <c r="U112" s="1">
        <v>934</v>
      </c>
      <c r="X112" s="1">
        <v>156</v>
      </c>
    </row>
    <row r="113" spans="1:26" x14ac:dyDescent="0.2">
      <c r="A113" s="1" t="s">
        <v>154</v>
      </c>
      <c r="B113" s="1" t="s">
        <v>2084</v>
      </c>
      <c r="C113" s="1" t="s">
        <v>156</v>
      </c>
      <c r="D113" s="1" t="s">
        <v>2085</v>
      </c>
      <c r="E113" s="1" t="s">
        <v>26</v>
      </c>
      <c r="F113" s="1" t="s">
        <v>2086</v>
      </c>
      <c r="G113" s="1" t="s">
        <v>35</v>
      </c>
      <c r="I113" s="1">
        <v>1</v>
      </c>
      <c r="J113" s="1" t="s">
        <v>36</v>
      </c>
      <c r="K113" s="1" t="s">
        <v>43</v>
      </c>
      <c r="L113" s="1" t="s">
        <v>44</v>
      </c>
      <c r="M113" s="1">
        <v>1</v>
      </c>
      <c r="N113" s="1">
        <v>226259064</v>
      </c>
      <c r="O113" s="1">
        <v>226259064</v>
      </c>
      <c r="P113" s="1" t="s">
        <v>29</v>
      </c>
      <c r="Q113" s="1" t="s">
        <v>51</v>
      </c>
      <c r="T113" s="1">
        <v>70</v>
      </c>
      <c r="U113" s="1">
        <v>135</v>
      </c>
      <c r="W113" s="1">
        <v>233</v>
      </c>
      <c r="X113" s="1">
        <v>437</v>
      </c>
    </row>
    <row r="114" spans="1:26" x14ac:dyDescent="0.2">
      <c r="A114" s="1" t="s">
        <v>453</v>
      </c>
      <c r="B114" s="1" t="s">
        <v>2087</v>
      </c>
      <c r="C114" s="1" t="s">
        <v>25</v>
      </c>
      <c r="D114" s="1" t="s">
        <v>2088</v>
      </c>
      <c r="E114" s="1" t="s">
        <v>26</v>
      </c>
      <c r="F114" s="1" t="s">
        <v>2089</v>
      </c>
      <c r="G114" s="1" t="s">
        <v>35</v>
      </c>
      <c r="J114" s="1" t="s">
        <v>27</v>
      </c>
      <c r="K114" s="1" t="s">
        <v>27</v>
      </c>
      <c r="L114" s="1" t="s">
        <v>27</v>
      </c>
      <c r="M114" s="1">
        <v>1</v>
      </c>
      <c r="N114" s="1">
        <v>226259086</v>
      </c>
      <c r="O114" s="1">
        <v>226259086</v>
      </c>
      <c r="P114" s="1" t="s">
        <v>51</v>
      </c>
      <c r="Q114" s="1" t="s">
        <v>28</v>
      </c>
      <c r="U114" s="1">
        <v>10</v>
      </c>
      <c r="X114" s="1">
        <v>90</v>
      </c>
    </row>
    <row r="115" spans="1:26" x14ac:dyDescent="0.2">
      <c r="A115" s="1" t="s">
        <v>1166</v>
      </c>
      <c r="B115" s="1" t="s">
        <v>2090</v>
      </c>
      <c r="C115" s="1" t="s">
        <v>2091</v>
      </c>
      <c r="D115" s="1" t="s">
        <v>2092</v>
      </c>
      <c r="E115" s="1" t="s">
        <v>26</v>
      </c>
      <c r="F115" s="1" t="s">
        <v>2093</v>
      </c>
      <c r="G115" s="1" t="s">
        <v>35</v>
      </c>
      <c r="I115" s="1">
        <v>1</v>
      </c>
      <c r="J115" s="1" t="s">
        <v>27</v>
      </c>
      <c r="K115" s="1" t="s">
        <v>27</v>
      </c>
      <c r="L115" s="1" t="s">
        <v>94</v>
      </c>
      <c r="M115" s="1">
        <v>1</v>
      </c>
      <c r="N115" s="1">
        <v>226259113</v>
      </c>
      <c r="O115" s="1">
        <v>226259113</v>
      </c>
      <c r="P115" s="1" t="s">
        <v>38</v>
      </c>
      <c r="Q115" s="1" t="s">
        <v>29</v>
      </c>
      <c r="X115" s="1">
        <v>242</v>
      </c>
    </row>
    <row r="116" spans="1:26" x14ac:dyDescent="0.2">
      <c r="A116" s="1" t="s">
        <v>1166</v>
      </c>
      <c r="B116" s="1" t="s">
        <v>2094</v>
      </c>
      <c r="C116" s="1" t="s">
        <v>2095</v>
      </c>
      <c r="D116" s="1" t="s">
        <v>2092</v>
      </c>
      <c r="E116" s="1" t="s">
        <v>26</v>
      </c>
      <c r="F116" s="1" t="s">
        <v>2093</v>
      </c>
      <c r="G116" s="1" t="s">
        <v>35</v>
      </c>
      <c r="I116" s="1">
        <v>1</v>
      </c>
      <c r="J116" s="1" t="s">
        <v>27</v>
      </c>
      <c r="K116" s="1" t="s">
        <v>27</v>
      </c>
      <c r="L116" s="1" t="s">
        <v>94</v>
      </c>
      <c r="M116" s="1">
        <v>1</v>
      </c>
      <c r="N116" s="1">
        <v>226259113</v>
      </c>
      <c r="O116" s="1">
        <v>226259113</v>
      </c>
      <c r="P116" s="1" t="s">
        <v>38</v>
      </c>
      <c r="Q116" s="1" t="s">
        <v>29</v>
      </c>
      <c r="X116" s="1">
        <v>274</v>
      </c>
    </row>
    <row r="117" spans="1:26" x14ac:dyDescent="0.2">
      <c r="A117" s="1" t="s">
        <v>1166</v>
      </c>
      <c r="B117" s="1" t="s">
        <v>2096</v>
      </c>
      <c r="C117" s="1" t="s">
        <v>2097</v>
      </c>
      <c r="D117" s="1" t="s">
        <v>2092</v>
      </c>
      <c r="E117" s="1" t="s">
        <v>26</v>
      </c>
      <c r="F117" s="1" t="s">
        <v>2093</v>
      </c>
      <c r="G117" s="1" t="s">
        <v>35</v>
      </c>
      <c r="I117" s="1">
        <v>1</v>
      </c>
      <c r="J117" s="1" t="s">
        <v>27</v>
      </c>
      <c r="K117" s="1" t="s">
        <v>27</v>
      </c>
      <c r="L117" s="1" t="s">
        <v>94</v>
      </c>
      <c r="M117" s="1">
        <v>1</v>
      </c>
      <c r="N117" s="1">
        <v>226259113</v>
      </c>
      <c r="O117" s="1">
        <v>226259113</v>
      </c>
      <c r="P117" s="1" t="s">
        <v>38</v>
      </c>
      <c r="Q117" s="1" t="s">
        <v>29</v>
      </c>
      <c r="X117" s="1">
        <v>263</v>
      </c>
    </row>
    <row r="118" spans="1:26" x14ac:dyDescent="0.2">
      <c r="A118" s="1" t="s">
        <v>1166</v>
      </c>
      <c r="B118" s="1" t="s">
        <v>2098</v>
      </c>
      <c r="C118" s="1" t="s">
        <v>2099</v>
      </c>
      <c r="D118" s="1" t="s">
        <v>2092</v>
      </c>
      <c r="E118" s="1" t="s">
        <v>26</v>
      </c>
      <c r="F118" s="1" t="s">
        <v>2093</v>
      </c>
      <c r="G118" s="1" t="s">
        <v>35</v>
      </c>
      <c r="I118" s="1">
        <v>1</v>
      </c>
      <c r="J118" s="1" t="s">
        <v>27</v>
      </c>
      <c r="K118" s="1" t="s">
        <v>27</v>
      </c>
      <c r="L118" s="1" t="s">
        <v>94</v>
      </c>
      <c r="M118" s="1">
        <v>1</v>
      </c>
      <c r="N118" s="1">
        <v>226259113</v>
      </c>
      <c r="O118" s="1">
        <v>226259113</v>
      </c>
      <c r="P118" s="1" t="s">
        <v>38</v>
      </c>
      <c r="Q118" s="1" t="s">
        <v>29</v>
      </c>
      <c r="X118" s="1">
        <v>299</v>
      </c>
    </row>
    <row r="119" spans="1:26" x14ac:dyDescent="0.2">
      <c r="A119" s="1" t="s">
        <v>1166</v>
      </c>
      <c r="B119" s="1" t="s">
        <v>2100</v>
      </c>
      <c r="C119" s="1" t="s">
        <v>2097</v>
      </c>
      <c r="D119" s="1" t="s">
        <v>2092</v>
      </c>
      <c r="E119" s="1" t="s">
        <v>26</v>
      </c>
      <c r="F119" s="1" t="s">
        <v>2093</v>
      </c>
      <c r="G119" s="1" t="s">
        <v>35</v>
      </c>
      <c r="I119" s="1">
        <v>1</v>
      </c>
      <c r="J119" s="1" t="s">
        <v>27</v>
      </c>
      <c r="K119" s="1" t="s">
        <v>27</v>
      </c>
      <c r="L119" s="1" t="s">
        <v>94</v>
      </c>
      <c r="M119" s="1">
        <v>1</v>
      </c>
      <c r="N119" s="1">
        <v>226259113</v>
      </c>
      <c r="O119" s="1">
        <v>226259113</v>
      </c>
      <c r="P119" s="1" t="s">
        <v>38</v>
      </c>
      <c r="Q119" s="1" t="s">
        <v>29</v>
      </c>
      <c r="X119" s="1">
        <v>52</v>
      </c>
    </row>
    <row r="120" spans="1:26" x14ac:dyDescent="0.2">
      <c r="A120" s="1" t="s">
        <v>1166</v>
      </c>
      <c r="B120" s="1" t="s">
        <v>2101</v>
      </c>
      <c r="C120" s="1" t="s">
        <v>1708</v>
      </c>
      <c r="D120" s="1" t="s">
        <v>2092</v>
      </c>
      <c r="E120" s="1" t="s">
        <v>26</v>
      </c>
      <c r="F120" s="1" t="s">
        <v>2093</v>
      </c>
      <c r="G120" s="1" t="s">
        <v>35</v>
      </c>
      <c r="I120" s="1">
        <v>1</v>
      </c>
      <c r="J120" s="1" t="s">
        <v>27</v>
      </c>
      <c r="K120" s="1" t="s">
        <v>27</v>
      </c>
      <c r="L120" s="1" t="s">
        <v>94</v>
      </c>
      <c r="M120" s="1">
        <v>1</v>
      </c>
      <c r="N120" s="1">
        <v>226259113</v>
      </c>
      <c r="O120" s="1">
        <v>226259113</v>
      </c>
      <c r="P120" s="1" t="s">
        <v>38</v>
      </c>
      <c r="Q120" s="1" t="s">
        <v>29</v>
      </c>
      <c r="X120" s="1">
        <v>278</v>
      </c>
    </row>
    <row r="121" spans="1:26" x14ac:dyDescent="0.2">
      <c r="A121" s="1" t="s">
        <v>1166</v>
      </c>
      <c r="B121" s="1" t="s">
        <v>2102</v>
      </c>
      <c r="C121" s="1" t="s">
        <v>814</v>
      </c>
      <c r="D121" s="1" t="s">
        <v>2092</v>
      </c>
      <c r="E121" s="1" t="s">
        <v>26</v>
      </c>
      <c r="F121" s="1" t="s">
        <v>2093</v>
      </c>
      <c r="G121" s="1" t="s">
        <v>35</v>
      </c>
      <c r="I121" s="1">
        <v>1</v>
      </c>
      <c r="J121" s="1" t="s">
        <v>27</v>
      </c>
      <c r="K121" s="1" t="s">
        <v>27</v>
      </c>
      <c r="L121" s="1" t="s">
        <v>94</v>
      </c>
      <c r="M121" s="1">
        <v>1</v>
      </c>
      <c r="N121" s="1">
        <v>226259113</v>
      </c>
      <c r="O121" s="1">
        <v>226259113</v>
      </c>
      <c r="P121" s="1" t="s">
        <v>38</v>
      </c>
      <c r="Q121" s="1" t="s">
        <v>29</v>
      </c>
      <c r="X121" s="1">
        <v>238</v>
      </c>
    </row>
    <row r="122" spans="1:26" x14ac:dyDescent="0.2">
      <c r="A122" s="1" t="s">
        <v>1166</v>
      </c>
      <c r="B122" s="1" t="s">
        <v>2103</v>
      </c>
      <c r="C122" s="1" t="s">
        <v>2000</v>
      </c>
      <c r="D122" s="1" t="s">
        <v>2092</v>
      </c>
      <c r="E122" s="1" t="s">
        <v>26</v>
      </c>
      <c r="F122" s="1" t="s">
        <v>2093</v>
      </c>
      <c r="G122" s="1" t="s">
        <v>35</v>
      </c>
      <c r="I122" s="1">
        <v>1</v>
      </c>
      <c r="J122" s="1" t="s">
        <v>27</v>
      </c>
      <c r="K122" s="1" t="s">
        <v>27</v>
      </c>
      <c r="L122" s="1" t="s">
        <v>94</v>
      </c>
      <c r="M122" s="1">
        <v>1</v>
      </c>
      <c r="N122" s="1">
        <v>226259113</v>
      </c>
      <c r="O122" s="1">
        <v>226259113</v>
      </c>
      <c r="P122" s="1" t="s">
        <v>38</v>
      </c>
      <c r="Q122" s="1" t="s">
        <v>29</v>
      </c>
      <c r="X122" s="1">
        <v>275</v>
      </c>
    </row>
    <row r="123" spans="1:26" x14ac:dyDescent="0.2">
      <c r="A123" s="1" t="s">
        <v>1166</v>
      </c>
      <c r="B123" s="1" t="s">
        <v>2104</v>
      </c>
      <c r="C123" s="1" t="s">
        <v>2000</v>
      </c>
      <c r="D123" s="1" t="s">
        <v>2092</v>
      </c>
      <c r="E123" s="1" t="s">
        <v>26</v>
      </c>
      <c r="F123" s="1" t="s">
        <v>2093</v>
      </c>
      <c r="G123" s="1" t="s">
        <v>35</v>
      </c>
      <c r="I123" s="1">
        <v>1</v>
      </c>
      <c r="J123" s="1" t="s">
        <v>27</v>
      </c>
      <c r="K123" s="1" t="s">
        <v>27</v>
      </c>
      <c r="L123" s="1" t="s">
        <v>94</v>
      </c>
      <c r="M123" s="1">
        <v>1</v>
      </c>
      <c r="N123" s="1">
        <v>226259113</v>
      </c>
      <c r="O123" s="1">
        <v>226259113</v>
      </c>
      <c r="P123" s="1" t="s">
        <v>38</v>
      </c>
      <c r="Q123" s="1" t="s">
        <v>29</v>
      </c>
      <c r="X123" s="1">
        <v>275</v>
      </c>
    </row>
    <row r="124" spans="1:26" x14ac:dyDescent="0.2">
      <c r="A124" s="1" t="s">
        <v>1166</v>
      </c>
      <c r="B124" s="1" t="s">
        <v>2105</v>
      </c>
      <c r="C124" s="1" t="s">
        <v>2106</v>
      </c>
      <c r="D124" s="1" t="s">
        <v>2092</v>
      </c>
      <c r="E124" s="1" t="s">
        <v>26</v>
      </c>
      <c r="F124" s="1" t="s">
        <v>2093</v>
      </c>
      <c r="G124" s="1" t="s">
        <v>35</v>
      </c>
      <c r="I124" s="1">
        <v>1</v>
      </c>
      <c r="J124" s="1" t="s">
        <v>27</v>
      </c>
      <c r="K124" s="1" t="s">
        <v>27</v>
      </c>
      <c r="L124" s="1" t="s">
        <v>94</v>
      </c>
      <c r="M124" s="1">
        <v>1</v>
      </c>
      <c r="N124" s="1">
        <v>226259113</v>
      </c>
      <c r="O124" s="1">
        <v>226259113</v>
      </c>
      <c r="P124" s="1" t="s">
        <v>38</v>
      </c>
      <c r="Q124" s="1" t="s">
        <v>29</v>
      </c>
      <c r="X124" s="1">
        <v>222</v>
      </c>
    </row>
    <row r="125" spans="1:26" x14ac:dyDescent="0.2">
      <c r="A125" s="1" t="s">
        <v>1166</v>
      </c>
      <c r="B125" s="1" t="s">
        <v>2107</v>
      </c>
      <c r="C125" s="1" t="s">
        <v>2108</v>
      </c>
      <c r="D125" s="1" t="s">
        <v>2092</v>
      </c>
      <c r="E125" s="1" t="s">
        <v>26</v>
      </c>
      <c r="F125" s="1" t="s">
        <v>2093</v>
      </c>
      <c r="G125" s="1" t="s">
        <v>35</v>
      </c>
      <c r="I125" s="1">
        <v>1</v>
      </c>
      <c r="J125" s="1" t="s">
        <v>27</v>
      </c>
      <c r="K125" s="1" t="s">
        <v>27</v>
      </c>
      <c r="L125" s="1" t="s">
        <v>94</v>
      </c>
      <c r="M125" s="1">
        <v>1</v>
      </c>
      <c r="N125" s="1">
        <v>226259113</v>
      </c>
      <c r="O125" s="1">
        <v>226259113</v>
      </c>
      <c r="P125" s="1" t="s">
        <v>38</v>
      </c>
      <c r="Q125" s="1" t="s">
        <v>29</v>
      </c>
      <c r="X125" s="1">
        <v>247</v>
      </c>
    </row>
    <row r="126" spans="1:26" x14ac:dyDescent="0.2">
      <c r="A126" s="1" t="s">
        <v>176</v>
      </c>
      <c r="B126" s="1" t="s">
        <v>1132</v>
      </c>
      <c r="C126" s="1" t="s">
        <v>178</v>
      </c>
      <c r="D126" s="1" t="s">
        <v>1218</v>
      </c>
      <c r="E126" s="1" t="s">
        <v>26</v>
      </c>
      <c r="F126" s="1" t="s">
        <v>2109</v>
      </c>
      <c r="G126" s="1" t="s">
        <v>35</v>
      </c>
      <c r="J126" s="1" t="s">
        <v>36</v>
      </c>
      <c r="K126" s="1" t="s">
        <v>43</v>
      </c>
      <c r="L126" s="1" t="s">
        <v>44</v>
      </c>
      <c r="M126" s="1">
        <v>1</v>
      </c>
      <c r="N126" s="1">
        <v>226259158</v>
      </c>
      <c r="O126" s="1">
        <v>226259158</v>
      </c>
      <c r="P126" s="1" t="s">
        <v>29</v>
      </c>
      <c r="Q126" s="1" t="s">
        <v>51</v>
      </c>
      <c r="T126" s="1">
        <v>9</v>
      </c>
      <c r="U126" s="1">
        <v>21</v>
      </c>
      <c r="W126" s="1">
        <v>33</v>
      </c>
      <c r="X126" s="1">
        <v>1635</v>
      </c>
    </row>
    <row r="127" spans="1:26" x14ac:dyDescent="0.2">
      <c r="A127" s="1" t="s">
        <v>2523</v>
      </c>
      <c r="B127" s="1" t="s">
        <v>2807</v>
      </c>
      <c r="C127" s="1" t="s">
        <v>41</v>
      </c>
      <c r="D127" s="1" t="s">
        <v>194</v>
      </c>
      <c r="E127" s="1" t="s">
        <v>26</v>
      </c>
      <c r="F127" s="1" t="s">
        <v>2808</v>
      </c>
      <c r="G127" s="1" t="s">
        <v>35</v>
      </c>
      <c r="H127" s="1" t="s">
        <v>2440</v>
      </c>
      <c r="I127" s="1">
        <v>2</v>
      </c>
      <c r="J127" s="1" t="s">
        <v>94</v>
      </c>
      <c r="K127" s="1" t="s">
        <v>94</v>
      </c>
      <c r="L127" s="1" t="s">
        <v>94</v>
      </c>
      <c r="M127" s="1">
        <v>1</v>
      </c>
      <c r="N127" s="1">
        <v>226252059</v>
      </c>
      <c r="O127" s="1">
        <v>226252059</v>
      </c>
      <c r="P127" s="1" t="s">
        <v>38</v>
      </c>
      <c r="Q127" s="1" t="s">
        <v>29</v>
      </c>
      <c r="R127" s="1">
        <v>0.12</v>
      </c>
      <c r="T127" s="1">
        <v>5</v>
      </c>
      <c r="U127" s="1">
        <v>37</v>
      </c>
      <c r="W127" s="1">
        <v>14</v>
      </c>
      <c r="X127" s="1">
        <v>21</v>
      </c>
      <c r="Y127" s="2">
        <v>43500</v>
      </c>
      <c r="Z127" s="1" t="s">
        <v>2809</v>
      </c>
    </row>
    <row r="128" spans="1:26" x14ac:dyDescent="0.2">
      <c r="A128" s="1" t="s">
        <v>2529</v>
      </c>
      <c r="B128" s="1" t="s">
        <v>2810</v>
      </c>
      <c r="C128" s="1" t="s">
        <v>71</v>
      </c>
      <c r="D128" s="1" t="s">
        <v>1101</v>
      </c>
      <c r="E128" s="1" t="s">
        <v>26</v>
      </c>
      <c r="F128" s="1" t="s">
        <v>2811</v>
      </c>
      <c r="G128" s="1" t="s">
        <v>35</v>
      </c>
      <c r="J128" s="1" t="s">
        <v>27</v>
      </c>
      <c r="K128" s="1" t="s">
        <v>27</v>
      </c>
      <c r="L128" s="1" t="s">
        <v>27</v>
      </c>
      <c r="M128" s="1">
        <v>1</v>
      </c>
      <c r="N128" s="1">
        <v>226252128</v>
      </c>
      <c r="O128" s="1">
        <v>226252128</v>
      </c>
      <c r="P128" s="1" t="s">
        <v>29</v>
      </c>
      <c r="Q128" s="1" t="s">
        <v>51</v>
      </c>
      <c r="R128" s="1">
        <v>7.0000000000000007E-2</v>
      </c>
      <c r="T128" s="1">
        <v>8</v>
      </c>
      <c r="U128" s="1">
        <v>108</v>
      </c>
      <c r="X128" s="1">
        <v>2581</v>
      </c>
      <c r="Y128" s="2">
        <v>43500</v>
      </c>
      <c r="Z128" s="1" t="s">
        <v>2812</v>
      </c>
    </row>
    <row r="129" spans="1:26" x14ac:dyDescent="0.2">
      <c r="A129" s="1" t="s">
        <v>2660</v>
      </c>
      <c r="B129" s="1" t="s">
        <v>2796</v>
      </c>
      <c r="C129" s="1" t="s">
        <v>1953</v>
      </c>
      <c r="D129" s="1" t="s">
        <v>811</v>
      </c>
      <c r="E129" s="1" t="s">
        <v>1948</v>
      </c>
      <c r="F129" s="1" t="s">
        <v>1949</v>
      </c>
      <c r="G129" s="1" t="s">
        <v>35</v>
      </c>
      <c r="H129" s="1" t="s">
        <v>2437</v>
      </c>
      <c r="I129" s="1">
        <v>179</v>
      </c>
      <c r="J129" s="1" t="s">
        <v>56</v>
      </c>
      <c r="K129" s="1" t="s">
        <v>27</v>
      </c>
      <c r="L129" s="1" t="s">
        <v>2663</v>
      </c>
      <c r="M129" s="1">
        <v>1</v>
      </c>
      <c r="N129" s="1">
        <v>226252135</v>
      </c>
      <c r="O129" s="1">
        <v>226252135</v>
      </c>
      <c r="P129" s="1" t="s">
        <v>51</v>
      </c>
      <c r="Q129" s="1" t="s">
        <v>28</v>
      </c>
      <c r="R129" s="1">
        <v>0.8</v>
      </c>
      <c r="T129" s="1">
        <v>66</v>
      </c>
      <c r="U129" s="1">
        <v>17</v>
      </c>
      <c r="W129" s="1">
        <v>98</v>
      </c>
      <c r="X129" s="1">
        <v>9</v>
      </c>
      <c r="Y129" s="2">
        <v>43500</v>
      </c>
      <c r="Z129" s="1" t="s">
        <v>2797</v>
      </c>
    </row>
    <row r="130" spans="1:26" x14ac:dyDescent="0.2">
      <c r="A130" s="1" t="s">
        <v>2446</v>
      </c>
      <c r="B130" s="1" t="s">
        <v>2813</v>
      </c>
      <c r="C130" s="1" t="s">
        <v>25</v>
      </c>
      <c r="D130" s="1" t="s">
        <v>1627</v>
      </c>
      <c r="E130" s="1" t="s">
        <v>1948</v>
      </c>
      <c r="F130" s="1" t="s">
        <v>2007</v>
      </c>
      <c r="G130" s="1" t="s">
        <v>35</v>
      </c>
      <c r="H130" s="1" t="s">
        <v>2437</v>
      </c>
      <c r="I130" s="1">
        <v>179</v>
      </c>
      <c r="J130" s="1" t="s">
        <v>49</v>
      </c>
      <c r="K130" s="1" t="s">
        <v>27</v>
      </c>
      <c r="L130" s="1" t="s">
        <v>64</v>
      </c>
      <c r="M130" s="1">
        <v>1</v>
      </c>
      <c r="N130" s="1">
        <v>226252135</v>
      </c>
      <c r="O130" s="1">
        <v>226252135</v>
      </c>
      <c r="P130" s="1" t="s">
        <v>51</v>
      </c>
      <c r="Q130" s="1" t="s">
        <v>29</v>
      </c>
      <c r="R130" s="1">
        <v>0.16</v>
      </c>
      <c r="T130" s="1">
        <v>15</v>
      </c>
      <c r="U130" s="1">
        <v>80</v>
      </c>
      <c r="X130" s="1">
        <v>49</v>
      </c>
      <c r="Y130" s="2">
        <v>43500</v>
      </c>
      <c r="Z130" s="1" t="s">
        <v>2814</v>
      </c>
    </row>
    <row r="131" spans="1:26" x14ac:dyDescent="0.2">
      <c r="A131" s="1" t="s">
        <v>2460</v>
      </c>
      <c r="B131" s="1" t="s">
        <v>2815</v>
      </c>
      <c r="C131" s="1" t="s">
        <v>156</v>
      </c>
      <c r="D131" s="1" t="s">
        <v>656</v>
      </c>
      <c r="E131" s="1" t="s">
        <v>26</v>
      </c>
      <c r="F131" s="1" t="s">
        <v>2816</v>
      </c>
      <c r="G131" s="1" t="s">
        <v>35</v>
      </c>
      <c r="H131" s="1" t="s">
        <v>2437</v>
      </c>
      <c r="J131" s="1" t="s">
        <v>94</v>
      </c>
      <c r="K131" s="1" t="s">
        <v>94</v>
      </c>
      <c r="L131" s="1" t="s">
        <v>94</v>
      </c>
      <c r="M131" s="1">
        <v>1</v>
      </c>
      <c r="N131" s="1">
        <v>226252143</v>
      </c>
      <c r="O131" s="1">
        <v>226252143</v>
      </c>
      <c r="P131" s="1" t="s">
        <v>38</v>
      </c>
      <c r="Q131" s="1" t="s">
        <v>28</v>
      </c>
      <c r="R131" s="1">
        <v>0.21</v>
      </c>
      <c r="T131" s="1">
        <v>18</v>
      </c>
      <c r="U131" s="1">
        <v>67</v>
      </c>
      <c r="W131" s="1">
        <v>96</v>
      </c>
      <c r="X131" s="1">
        <v>9661</v>
      </c>
      <c r="Y131" s="2">
        <v>43500</v>
      </c>
      <c r="Z131" s="1" t="s">
        <v>2817</v>
      </c>
    </row>
    <row r="132" spans="1:26" x14ac:dyDescent="0.2">
      <c r="A132" s="1" t="s">
        <v>2660</v>
      </c>
      <c r="B132" s="1" t="s">
        <v>2798</v>
      </c>
      <c r="C132" s="1" t="s">
        <v>262</v>
      </c>
      <c r="D132" s="1" t="s">
        <v>2010</v>
      </c>
      <c r="E132" s="1" t="s">
        <v>1948</v>
      </c>
      <c r="F132" s="1" t="s">
        <v>2011</v>
      </c>
      <c r="G132" s="1" t="s">
        <v>35</v>
      </c>
      <c r="H132" s="1" t="s">
        <v>2437</v>
      </c>
      <c r="I132" s="1">
        <v>24</v>
      </c>
      <c r="J132" s="1" t="s">
        <v>56</v>
      </c>
      <c r="K132" s="1" t="s">
        <v>27</v>
      </c>
      <c r="L132" s="1" t="s">
        <v>2663</v>
      </c>
      <c r="M132" s="1">
        <v>1</v>
      </c>
      <c r="N132" s="1">
        <v>226252155</v>
      </c>
      <c r="O132" s="1">
        <v>226252155</v>
      </c>
      <c r="P132" s="1" t="s">
        <v>29</v>
      </c>
      <c r="Q132" s="1" t="s">
        <v>51</v>
      </c>
      <c r="R132" s="1">
        <v>0.2</v>
      </c>
      <c r="T132" s="1">
        <v>14</v>
      </c>
      <c r="U132" s="1">
        <v>57</v>
      </c>
      <c r="W132" s="1">
        <v>39</v>
      </c>
      <c r="X132" s="1">
        <v>3</v>
      </c>
      <c r="Y132" s="2">
        <v>43500</v>
      </c>
      <c r="Z132" s="1" t="s">
        <v>2799</v>
      </c>
    </row>
    <row r="133" spans="1:26" x14ac:dyDescent="0.2">
      <c r="A133" s="1" t="s">
        <v>2660</v>
      </c>
      <c r="B133" s="1" t="s">
        <v>2800</v>
      </c>
      <c r="C133" s="1" t="s">
        <v>262</v>
      </c>
      <c r="D133" s="1" t="s">
        <v>658</v>
      </c>
      <c r="E133" s="1" t="s">
        <v>1948</v>
      </c>
      <c r="F133" s="1" t="s">
        <v>2028</v>
      </c>
      <c r="G133" s="1" t="s">
        <v>35</v>
      </c>
      <c r="H133" s="1" t="s">
        <v>2437</v>
      </c>
      <c r="I133" s="1">
        <v>24</v>
      </c>
      <c r="J133" s="1" t="s">
        <v>56</v>
      </c>
      <c r="K133" s="1" t="s">
        <v>27</v>
      </c>
      <c r="L133" s="1" t="s">
        <v>2663</v>
      </c>
      <c r="M133" s="1">
        <v>1</v>
      </c>
      <c r="N133" s="1">
        <v>226252156</v>
      </c>
      <c r="O133" s="1">
        <v>226252156</v>
      </c>
      <c r="P133" s="1" t="s">
        <v>29</v>
      </c>
      <c r="Q133" s="1" t="s">
        <v>28</v>
      </c>
      <c r="R133" s="1">
        <v>0.38</v>
      </c>
      <c r="T133" s="1">
        <v>21</v>
      </c>
      <c r="U133" s="1">
        <v>35</v>
      </c>
      <c r="W133" s="1">
        <v>46</v>
      </c>
      <c r="X133" s="1">
        <v>6</v>
      </c>
      <c r="Y133" s="2">
        <v>43500</v>
      </c>
      <c r="Z133" s="1" t="s">
        <v>2801</v>
      </c>
    </row>
    <row r="134" spans="1:26" x14ac:dyDescent="0.2">
      <c r="A134" s="1" t="s">
        <v>2660</v>
      </c>
      <c r="B134" s="1" t="s">
        <v>2802</v>
      </c>
      <c r="C134" s="1" t="s">
        <v>1953</v>
      </c>
      <c r="D134" s="1" t="s">
        <v>658</v>
      </c>
      <c r="E134" s="1" t="s">
        <v>1948</v>
      </c>
      <c r="F134" s="1" t="s">
        <v>2028</v>
      </c>
      <c r="G134" s="1" t="s">
        <v>35</v>
      </c>
      <c r="H134" s="1" t="s">
        <v>2437</v>
      </c>
      <c r="I134" s="1">
        <v>24</v>
      </c>
      <c r="J134" s="1" t="s">
        <v>56</v>
      </c>
      <c r="K134" s="1" t="s">
        <v>27</v>
      </c>
      <c r="L134" s="1" t="s">
        <v>2663</v>
      </c>
      <c r="M134" s="1">
        <v>1</v>
      </c>
      <c r="N134" s="1">
        <v>226252156</v>
      </c>
      <c r="O134" s="1">
        <v>226252156</v>
      </c>
      <c r="P134" s="1" t="s">
        <v>29</v>
      </c>
      <c r="Q134" s="1" t="s">
        <v>28</v>
      </c>
      <c r="R134" s="1">
        <v>0.41</v>
      </c>
      <c r="T134" s="1">
        <v>41</v>
      </c>
      <c r="U134" s="1">
        <v>59</v>
      </c>
      <c r="W134" s="1">
        <v>46</v>
      </c>
      <c r="X134" s="1">
        <v>6</v>
      </c>
      <c r="Y134" s="2">
        <v>43500</v>
      </c>
      <c r="Z134" s="1" t="s">
        <v>2801</v>
      </c>
    </row>
    <row r="135" spans="1:26" x14ac:dyDescent="0.2">
      <c r="A135" s="1" t="s">
        <v>2606</v>
      </c>
      <c r="B135" s="1" t="s">
        <v>2803</v>
      </c>
      <c r="C135" s="1" t="s">
        <v>262</v>
      </c>
      <c r="D135" s="1" t="s">
        <v>658</v>
      </c>
      <c r="E135" s="1" t="s">
        <v>1948</v>
      </c>
      <c r="F135" s="1" t="s">
        <v>2028</v>
      </c>
      <c r="G135" s="1" t="s">
        <v>35</v>
      </c>
      <c r="H135" s="1" t="s">
        <v>2440</v>
      </c>
      <c r="I135" s="1">
        <v>24</v>
      </c>
      <c r="J135" s="1" t="s">
        <v>94</v>
      </c>
      <c r="K135" s="1" t="s">
        <v>94</v>
      </c>
      <c r="L135" s="1" t="s">
        <v>94</v>
      </c>
      <c r="M135" s="1">
        <v>1</v>
      </c>
      <c r="N135" s="1">
        <v>226252156</v>
      </c>
      <c r="O135" s="1">
        <v>226252156</v>
      </c>
      <c r="P135" s="1" t="s">
        <v>29</v>
      </c>
      <c r="Q135" s="1" t="s">
        <v>28</v>
      </c>
      <c r="R135" s="1">
        <v>0.55000000000000004</v>
      </c>
      <c r="T135" s="1">
        <v>41</v>
      </c>
      <c r="U135" s="1">
        <v>34</v>
      </c>
      <c r="W135" s="1">
        <v>48</v>
      </c>
      <c r="X135" s="1">
        <v>52</v>
      </c>
      <c r="Y135" s="2">
        <v>43500</v>
      </c>
      <c r="Z135" s="1" t="s">
        <v>2801</v>
      </c>
    </row>
    <row r="136" spans="1:26" x14ac:dyDescent="0.2">
      <c r="A136" s="1" t="s">
        <v>2606</v>
      </c>
      <c r="B136" s="1" t="s">
        <v>2804</v>
      </c>
      <c r="C136" s="1" t="s">
        <v>262</v>
      </c>
      <c r="D136" s="1" t="s">
        <v>2010</v>
      </c>
      <c r="E136" s="1" t="s">
        <v>1948</v>
      </c>
      <c r="F136" s="1" t="s">
        <v>2011</v>
      </c>
      <c r="G136" s="1" t="s">
        <v>35</v>
      </c>
      <c r="H136" s="1" t="s">
        <v>2450</v>
      </c>
      <c r="I136" s="1">
        <v>24</v>
      </c>
      <c r="J136" s="1" t="s">
        <v>94</v>
      </c>
      <c r="K136" s="1" t="s">
        <v>94</v>
      </c>
      <c r="L136" s="1" t="s">
        <v>94</v>
      </c>
      <c r="M136" s="1">
        <v>1</v>
      </c>
      <c r="N136" s="1">
        <v>226252155</v>
      </c>
      <c r="O136" s="1">
        <v>226252155</v>
      </c>
      <c r="P136" s="1" t="s">
        <v>29</v>
      </c>
      <c r="Q136" s="1" t="s">
        <v>51</v>
      </c>
      <c r="R136" s="1">
        <v>0.33</v>
      </c>
      <c r="T136" s="1">
        <v>15</v>
      </c>
      <c r="U136" s="1">
        <v>30</v>
      </c>
      <c r="W136" s="1">
        <v>27</v>
      </c>
      <c r="X136" s="1">
        <v>141</v>
      </c>
      <c r="Y136" s="2">
        <v>43500</v>
      </c>
      <c r="Z136" s="1" t="s">
        <v>2799</v>
      </c>
    </row>
    <row r="137" spans="1:26" x14ac:dyDescent="0.2">
      <c r="A137" s="1" t="s">
        <v>2460</v>
      </c>
      <c r="B137" s="1" t="s">
        <v>2806</v>
      </c>
      <c r="C137" s="1" t="s">
        <v>156</v>
      </c>
      <c r="D137" s="1" t="s">
        <v>1491</v>
      </c>
      <c r="E137" s="1" t="s">
        <v>26</v>
      </c>
      <c r="F137" s="1" t="s">
        <v>2035</v>
      </c>
      <c r="G137" s="1" t="s">
        <v>35</v>
      </c>
      <c r="H137" s="1" t="s">
        <v>2440</v>
      </c>
      <c r="I137" s="1">
        <v>2</v>
      </c>
      <c r="J137" s="1" t="s">
        <v>94</v>
      </c>
      <c r="K137" s="1" t="s">
        <v>94</v>
      </c>
      <c r="L137" s="1" t="s">
        <v>94</v>
      </c>
      <c r="M137" s="1">
        <v>1</v>
      </c>
      <c r="N137" s="1">
        <v>226252163</v>
      </c>
      <c r="O137" s="1">
        <v>226252163</v>
      </c>
      <c r="P137" s="1" t="s">
        <v>29</v>
      </c>
      <c r="Q137" s="1" t="s">
        <v>28</v>
      </c>
      <c r="R137" s="1">
        <v>0.22</v>
      </c>
      <c r="T137" s="1">
        <v>27</v>
      </c>
      <c r="U137" s="1">
        <v>98</v>
      </c>
      <c r="W137" s="1">
        <v>87</v>
      </c>
      <c r="X137" s="1">
        <v>1078</v>
      </c>
      <c r="Y137" s="2">
        <v>43500</v>
      </c>
      <c r="Z137" s="1" t="s">
        <v>2805</v>
      </c>
    </row>
    <row r="138" spans="1:26" x14ac:dyDescent="0.2">
      <c r="A138" s="1" t="s">
        <v>24</v>
      </c>
      <c r="B138" s="1" t="s">
        <v>1420</v>
      </c>
      <c r="C138" s="1" t="s">
        <v>1421</v>
      </c>
      <c r="D138" s="1" t="s">
        <v>1641</v>
      </c>
      <c r="E138" s="1" t="s">
        <v>26</v>
      </c>
      <c r="F138" s="1" t="s">
        <v>2818</v>
      </c>
      <c r="G138" s="1" t="s">
        <v>35</v>
      </c>
      <c r="H138" s="1" t="s">
        <v>2437</v>
      </c>
      <c r="J138" s="1" t="s">
        <v>27</v>
      </c>
      <c r="K138" s="1" t="s">
        <v>27</v>
      </c>
      <c r="L138" s="1" t="s">
        <v>27</v>
      </c>
      <c r="M138" s="1">
        <v>1</v>
      </c>
      <c r="N138" s="1">
        <v>226253418</v>
      </c>
      <c r="O138" s="1">
        <v>226253418</v>
      </c>
      <c r="P138" s="1" t="s">
        <v>38</v>
      </c>
      <c r="Q138" s="1" t="s">
        <v>28</v>
      </c>
      <c r="R138" s="1">
        <v>0.2</v>
      </c>
      <c r="T138" s="1">
        <v>34</v>
      </c>
      <c r="U138" s="1">
        <v>132</v>
      </c>
      <c r="X138" s="1">
        <v>421</v>
      </c>
      <c r="Y138" s="2">
        <v>43528</v>
      </c>
      <c r="Z138" s="1" t="s">
        <v>2819</v>
      </c>
    </row>
    <row r="139" spans="1:26" x14ac:dyDescent="0.2">
      <c r="A139" s="1" t="s">
        <v>2554</v>
      </c>
      <c r="B139" s="1" t="s">
        <v>1269</v>
      </c>
      <c r="C139" s="1" t="s">
        <v>413</v>
      </c>
      <c r="D139" s="1" t="s">
        <v>1160</v>
      </c>
      <c r="E139" s="1" t="s">
        <v>26</v>
      </c>
      <c r="F139" s="1" t="s">
        <v>2820</v>
      </c>
      <c r="G139" s="1" t="s">
        <v>35</v>
      </c>
      <c r="H139" s="1" t="s">
        <v>2440</v>
      </c>
      <c r="J139" s="1" t="s">
        <v>94</v>
      </c>
      <c r="K139" s="1" t="s">
        <v>94</v>
      </c>
      <c r="L139" s="1" t="s">
        <v>94</v>
      </c>
      <c r="M139" s="1">
        <v>1</v>
      </c>
      <c r="N139" s="1">
        <v>226253434</v>
      </c>
      <c r="O139" s="1">
        <v>226253434</v>
      </c>
      <c r="P139" s="1" t="s">
        <v>51</v>
      </c>
      <c r="Q139" s="1" t="s">
        <v>29</v>
      </c>
      <c r="R139" s="1">
        <v>0.2</v>
      </c>
      <c r="T139" s="1">
        <v>33</v>
      </c>
      <c r="U139" s="1">
        <v>131</v>
      </c>
      <c r="W139" s="1">
        <v>18</v>
      </c>
      <c r="X139" s="1">
        <v>14319</v>
      </c>
      <c r="Y139" s="2">
        <v>43528</v>
      </c>
      <c r="Z139" s="1" t="s">
        <v>2821</v>
      </c>
    </row>
    <row r="140" spans="1:26" x14ac:dyDescent="0.2">
      <c r="A140" s="1" t="s">
        <v>2523</v>
      </c>
      <c r="B140" s="1" t="s">
        <v>2822</v>
      </c>
      <c r="C140" s="1" t="s">
        <v>321</v>
      </c>
      <c r="D140" s="1" t="s">
        <v>2823</v>
      </c>
      <c r="E140" s="1" t="s">
        <v>26</v>
      </c>
      <c r="F140" s="1" t="s">
        <v>2824</v>
      </c>
      <c r="G140" s="1" t="s">
        <v>35</v>
      </c>
      <c r="H140" s="1" t="s">
        <v>2440</v>
      </c>
      <c r="J140" s="1" t="s">
        <v>94</v>
      </c>
      <c r="K140" s="1" t="s">
        <v>94</v>
      </c>
      <c r="L140" s="1" t="s">
        <v>94</v>
      </c>
      <c r="M140" s="1">
        <v>1</v>
      </c>
      <c r="N140" s="1">
        <v>226259076</v>
      </c>
      <c r="O140" s="1">
        <v>226259076</v>
      </c>
      <c r="P140" s="1" t="s">
        <v>29</v>
      </c>
      <c r="Q140" s="1" t="s">
        <v>28</v>
      </c>
      <c r="R140" s="1">
        <v>7.0000000000000007E-2</v>
      </c>
      <c r="T140" s="1">
        <v>12</v>
      </c>
      <c r="U140" s="1">
        <v>161</v>
      </c>
      <c r="W140" s="1">
        <v>65</v>
      </c>
      <c r="X140" s="1">
        <v>301</v>
      </c>
      <c r="Y140" s="2">
        <v>43559</v>
      </c>
      <c r="Z140" s="1" t="s">
        <v>2825</v>
      </c>
    </row>
    <row r="141" spans="1:26" x14ac:dyDescent="0.2">
      <c r="A141" s="1" t="s">
        <v>2751</v>
      </c>
      <c r="B141" s="1" t="s">
        <v>1998</v>
      </c>
      <c r="C141" s="1" t="s">
        <v>2826</v>
      </c>
      <c r="D141" s="1" t="s">
        <v>2092</v>
      </c>
      <c r="E141" s="1" t="s">
        <v>26</v>
      </c>
      <c r="F141" s="1" t="s">
        <v>2093</v>
      </c>
      <c r="G141" s="1" t="s">
        <v>35</v>
      </c>
      <c r="I141" s="1">
        <v>1</v>
      </c>
      <c r="J141" s="1" t="s">
        <v>27</v>
      </c>
      <c r="K141" s="1" t="s">
        <v>27</v>
      </c>
      <c r="L141" s="1" t="s">
        <v>94</v>
      </c>
      <c r="M141" s="1">
        <v>1</v>
      </c>
      <c r="N141" s="1">
        <v>226259113</v>
      </c>
      <c r="O141" s="1">
        <v>226259113</v>
      </c>
      <c r="P141" s="1" t="s">
        <v>38</v>
      </c>
      <c r="Q141" s="1" t="s">
        <v>29</v>
      </c>
      <c r="X141" s="1">
        <v>71</v>
      </c>
      <c r="Y141" s="2">
        <v>43559</v>
      </c>
      <c r="Z141" s="1" t="s">
        <v>2827</v>
      </c>
    </row>
    <row r="142" spans="1:26" x14ac:dyDescent="0.2">
      <c r="A142" s="1" t="s">
        <v>2751</v>
      </c>
      <c r="B142" s="1" t="s">
        <v>2001</v>
      </c>
      <c r="C142" s="1" t="s">
        <v>2828</v>
      </c>
      <c r="D142" s="1" t="s">
        <v>2092</v>
      </c>
      <c r="E142" s="1" t="s">
        <v>26</v>
      </c>
      <c r="F142" s="1" t="s">
        <v>2093</v>
      </c>
      <c r="G142" s="1" t="s">
        <v>35</v>
      </c>
      <c r="I142" s="1">
        <v>1</v>
      </c>
      <c r="J142" s="1" t="s">
        <v>27</v>
      </c>
      <c r="K142" s="1" t="s">
        <v>27</v>
      </c>
      <c r="L142" s="1" t="s">
        <v>94</v>
      </c>
      <c r="M142" s="1">
        <v>1</v>
      </c>
      <c r="N142" s="1">
        <v>226259113</v>
      </c>
      <c r="O142" s="1">
        <v>226259113</v>
      </c>
      <c r="P142" s="1" t="s">
        <v>38</v>
      </c>
      <c r="Q142" s="1" t="s">
        <v>29</v>
      </c>
      <c r="X142" s="1">
        <v>41</v>
      </c>
      <c r="Y142" s="2">
        <v>43559</v>
      </c>
      <c r="Z142" s="1" t="s">
        <v>2827</v>
      </c>
    </row>
    <row r="143" spans="1:26" x14ac:dyDescent="0.2">
      <c r="A143" s="1" t="s">
        <v>2751</v>
      </c>
      <c r="B143" s="1" t="s">
        <v>2002</v>
      </c>
      <c r="C143" s="1" t="s">
        <v>1956</v>
      </c>
      <c r="D143" s="1" t="s">
        <v>2092</v>
      </c>
      <c r="E143" s="1" t="s">
        <v>26</v>
      </c>
      <c r="F143" s="1" t="s">
        <v>2093</v>
      </c>
      <c r="G143" s="1" t="s">
        <v>35</v>
      </c>
      <c r="I143" s="1">
        <v>1</v>
      </c>
      <c r="J143" s="1" t="s">
        <v>27</v>
      </c>
      <c r="K143" s="1" t="s">
        <v>27</v>
      </c>
      <c r="L143" s="1" t="s">
        <v>94</v>
      </c>
      <c r="M143" s="1">
        <v>1</v>
      </c>
      <c r="N143" s="1">
        <v>226259113</v>
      </c>
      <c r="O143" s="1">
        <v>226259113</v>
      </c>
      <c r="P143" s="1" t="s">
        <v>38</v>
      </c>
      <c r="Q143" s="1" t="s">
        <v>29</v>
      </c>
      <c r="X143" s="1">
        <v>51</v>
      </c>
      <c r="Y143" s="2">
        <v>43559</v>
      </c>
      <c r="Z143" s="1" t="s">
        <v>2827</v>
      </c>
    </row>
    <row r="144" spans="1:26" x14ac:dyDescent="0.2">
      <c r="A144" s="1" t="s">
        <v>2455</v>
      </c>
      <c r="B144" s="1" t="s">
        <v>2829</v>
      </c>
      <c r="C144" s="1" t="s">
        <v>2457</v>
      </c>
      <c r="D144" s="1" t="s">
        <v>1058</v>
      </c>
      <c r="E144" s="1" t="s">
        <v>26</v>
      </c>
      <c r="F144" s="1" t="s">
        <v>2830</v>
      </c>
      <c r="G144" s="1" t="s">
        <v>35</v>
      </c>
      <c r="H144" s="1" t="s">
        <v>2437</v>
      </c>
      <c r="J144" s="1" t="s">
        <v>94</v>
      </c>
      <c r="K144" s="1" t="s">
        <v>94</v>
      </c>
      <c r="L144" s="1" t="s">
        <v>94</v>
      </c>
      <c r="M144" s="1">
        <v>1</v>
      </c>
      <c r="N144" s="1">
        <v>226259119</v>
      </c>
      <c r="O144" s="1">
        <v>226259119</v>
      </c>
      <c r="P144" s="1" t="s">
        <v>29</v>
      </c>
      <c r="Q144" s="1" t="s">
        <v>51</v>
      </c>
      <c r="R144" s="1">
        <v>0.15</v>
      </c>
      <c r="T144" s="1">
        <v>3</v>
      </c>
      <c r="U144" s="1">
        <v>17</v>
      </c>
      <c r="W144" s="1">
        <v>28</v>
      </c>
      <c r="X144" s="1">
        <v>1328</v>
      </c>
      <c r="Y144" s="2">
        <v>43559</v>
      </c>
      <c r="Z144" s="1" t="s">
        <v>2831</v>
      </c>
    </row>
    <row r="145" spans="1:26" x14ac:dyDescent="0.2">
      <c r="A145" s="1" t="s">
        <v>2460</v>
      </c>
      <c r="B145" s="1" t="s">
        <v>2832</v>
      </c>
      <c r="C145" s="1" t="s">
        <v>156</v>
      </c>
      <c r="D145" s="1" t="s">
        <v>768</v>
      </c>
      <c r="E145" s="1" t="s">
        <v>26</v>
      </c>
      <c r="F145" s="1" t="s">
        <v>2833</v>
      </c>
      <c r="G145" s="1" t="s">
        <v>35</v>
      </c>
      <c r="H145" s="1" t="s">
        <v>2437</v>
      </c>
      <c r="I145" s="1">
        <v>1</v>
      </c>
      <c r="J145" s="1" t="s">
        <v>94</v>
      </c>
      <c r="K145" s="1" t="s">
        <v>94</v>
      </c>
      <c r="L145" s="1" t="s">
        <v>94</v>
      </c>
      <c r="M145" s="1">
        <v>1</v>
      </c>
      <c r="N145" s="1">
        <v>226259154</v>
      </c>
      <c r="O145" s="1">
        <v>226259154</v>
      </c>
      <c r="P145" s="1" t="s">
        <v>38</v>
      </c>
      <c r="Q145" s="1" t="s">
        <v>28</v>
      </c>
      <c r="R145" s="1">
        <v>0.2</v>
      </c>
      <c r="T145" s="1">
        <v>8</v>
      </c>
      <c r="U145" s="1">
        <v>33</v>
      </c>
      <c r="W145" s="1">
        <v>106</v>
      </c>
      <c r="X145" s="1">
        <v>7391</v>
      </c>
      <c r="Y145" s="2">
        <v>43559</v>
      </c>
      <c r="Z145" s="1" t="s">
        <v>2834</v>
      </c>
    </row>
    <row r="146" spans="1:26" x14ac:dyDescent="0.2">
      <c r="A146" s="1" t="s">
        <v>2460</v>
      </c>
      <c r="B146" s="1" t="s">
        <v>2835</v>
      </c>
      <c r="C146" s="1" t="s">
        <v>156</v>
      </c>
      <c r="D146" s="1" t="s">
        <v>1066</v>
      </c>
      <c r="E146" s="1" t="s">
        <v>26</v>
      </c>
      <c r="F146" s="1" t="s">
        <v>2836</v>
      </c>
      <c r="G146" s="1" t="s">
        <v>35</v>
      </c>
      <c r="H146" s="1" t="s">
        <v>2437</v>
      </c>
      <c r="I146" s="1">
        <v>1</v>
      </c>
      <c r="J146" s="1" t="s">
        <v>94</v>
      </c>
      <c r="K146" s="1" t="s">
        <v>94</v>
      </c>
      <c r="L146" s="1" t="s">
        <v>94</v>
      </c>
      <c r="M146" s="1">
        <v>1</v>
      </c>
      <c r="N146" s="1">
        <v>226259155</v>
      </c>
      <c r="O146" s="1">
        <v>226259155</v>
      </c>
      <c r="P146" s="1" t="s">
        <v>29</v>
      </c>
      <c r="Q146" s="1" t="s">
        <v>51</v>
      </c>
      <c r="R146" s="1">
        <v>0.16</v>
      </c>
      <c r="T146" s="1">
        <v>25</v>
      </c>
      <c r="U146" s="1">
        <v>129</v>
      </c>
      <c r="W146" s="1">
        <v>89</v>
      </c>
      <c r="X146" s="1">
        <v>3387</v>
      </c>
      <c r="Y146" s="2">
        <v>43559</v>
      </c>
      <c r="Z146" s="1" t="s">
        <v>2837</v>
      </c>
    </row>
    <row r="147" spans="1:26" x14ac:dyDescent="0.2">
      <c r="A147" s="1" t="s">
        <v>2460</v>
      </c>
      <c r="B147" s="1" t="s">
        <v>886</v>
      </c>
      <c r="C147" s="1" t="s">
        <v>156</v>
      </c>
      <c r="D147" s="1" t="s">
        <v>1218</v>
      </c>
      <c r="E147" s="1" t="s">
        <v>26</v>
      </c>
      <c r="F147" s="1" t="s">
        <v>2109</v>
      </c>
      <c r="G147" s="1" t="s">
        <v>35</v>
      </c>
      <c r="H147" s="1" t="s">
        <v>2437</v>
      </c>
      <c r="J147" s="1" t="s">
        <v>94</v>
      </c>
      <c r="K147" s="1" t="s">
        <v>94</v>
      </c>
      <c r="L147" s="1" t="s">
        <v>94</v>
      </c>
      <c r="M147" s="1">
        <v>1</v>
      </c>
      <c r="N147" s="1">
        <v>226259158</v>
      </c>
      <c r="O147" s="1">
        <v>226259158</v>
      </c>
      <c r="P147" s="1" t="s">
        <v>29</v>
      </c>
      <c r="Q147" s="1" t="s">
        <v>51</v>
      </c>
      <c r="R147" s="1">
        <v>0.31</v>
      </c>
      <c r="T147" s="1">
        <v>9</v>
      </c>
      <c r="U147" s="1">
        <v>20</v>
      </c>
      <c r="W147" s="1">
        <v>48</v>
      </c>
      <c r="X147" s="1">
        <v>8234</v>
      </c>
      <c r="Y147" s="2">
        <v>43559</v>
      </c>
      <c r="Z147" s="1" t="s">
        <v>2838</v>
      </c>
    </row>
    <row r="148" spans="1:26" x14ac:dyDescent="0.2">
      <c r="A148" s="1" t="s">
        <v>2442</v>
      </c>
      <c r="B148" s="1" t="s">
        <v>2443</v>
      </c>
      <c r="C148" s="1" t="s">
        <v>983</v>
      </c>
      <c r="D148" s="1" t="s">
        <v>1218</v>
      </c>
      <c r="E148" s="1" t="s">
        <v>26</v>
      </c>
      <c r="F148" s="1" t="s">
        <v>2109</v>
      </c>
      <c r="G148" s="1" t="s">
        <v>35</v>
      </c>
      <c r="H148" s="1" t="s">
        <v>2440</v>
      </c>
      <c r="J148" s="1" t="s">
        <v>94</v>
      </c>
      <c r="K148" s="1" t="s">
        <v>94</v>
      </c>
      <c r="L148" s="1" t="s">
        <v>94</v>
      </c>
      <c r="M148" s="1">
        <v>1</v>
      </c>
      <c r="N148" s="1">
        <v>226259158</v>
      </c>
      <c r="O148" s="1">
        <v>226259158</v>
      </c>
      <c r="P148" s="1" t="s">
        <v>29</v>
      </c>
      <c r="Q148" s="1" t="s">
        <v>51</v>
      </c>
      <c r="R148" s="1">
        <v>0.4</v>
      </c>
      <c r="T148" s="1">
        <v>8</v>
      </c>
      <c r="U148" s="1">
        <v>12</v>
      </c>
      <c r="W148" s="1">
        <v>27</v>
      </c>
      <c r="X148" s="1">
        <v>10869</v>
      </c>
      <c r="Y148" s="2">
        <v>43559</v>
      </c>
      <c r="Z148" s="1" t="s">
        <v>2838</v>
      </c>
    </row>
  </sheetData>
  <autoFilter ref="A1:X126">
    <sortState ref="A2:X133">
      <sortCondition ref="G1:G133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A45" workbookViewId="0">
      <selection activeCell="F80" sqref="F80"/>
    </sheetView>
  </sheetViews>
  <sheetFormatPr defaultColWidth="11.44140625" defaultRowHeight="15" x14ac:dyDescent="0.2"/>
  <cols>
    <col min="1" max="16384" width="11.4414062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24</v>
      </c>
      <c r="B2" s="1" t="s">
        <v>2110</v>
      </c>
      <c r="C2" s="1" t="s">
        <v>2111</v>
      </c>
      <c r="D2" s="1" t="s">
        <v>194</v>
      </c>
      <c r="E2" s="1" t="s">
        <v>26</v>
      </c>
      <c r="F2" s="1" t="s">
        <v>224</v>
      </c>
      <c r="G2" s="1" t="s">
        <v>35</v>
      </c>
      <c r="J2" s="1" t="s">
        <v>27</v>
      </c>
      <c r="K2" s="1" t="s">
        <v>27</v>
      </c>
      <c r="L2" s="1" t="s">
        <v>27</v>
      </c>
      <c r="M2" s="1">
        <v>17</v>
      </c>
      <c r="N2" s="1">
        <v>73775249</v>
      </c>
      <c r="O2" s="1">
        <v>73775249</v>
      </c>
      <c r="P2" s="1" t="s">
        <v>29</v>
      </c>
      <c r="Q2" s="1" t="s">
        <v>38</v>
      </c>
      <c r="U2" s="1">
        <v>852</v>
      </c>
      <c r="X2" s="1">
        <v>4</v>
      </c>
    </row>
    <row r="3" spans="1:24" x14ac:dyDescent="0.2">
      <c r="A3" s="1" t="s">
        <v>1214</v>
      </c>
      <c r="B3" s="1" t="s">
        <v>2112</v>
      </c>
      <c r="C3" s="1" t="s">
        <v>2113</v>
      </c>
      <c r="D3" s="1" t="s">
        <v>194</v>
      </c>
      <c r="E3" s="1" t="s">
        <v>26</v>
      </c>
      <c r="F3" s="1" t="s">
        <v>224</v>
      </c>
      <c r="G3" s="1" t="s">
        <v>35</v>
      </c>
      <c r="J3" s="1" t="s">
        <v>36</v>
      </c>
      <c r="K3" s="1" t="s">
        <v>27</v>
      </c>
      <c r="L3" s="1" t="s">
        <v>64</v>
      </c>
      <c r="M3" s="1">
        <v>17</v>
      </c>
      <c r="N3" s="1">
        <v>73775249</v>
      </c>
      <c r="O3" s="1">
        <v>73775249</v>
      </c>
      <c r="P3" s="1" t="s">
        <v>29</v>
      </c>
      <c r="Q3" s="1" t="s">
        <v>38</v>
      </c>
      <c r="T3" s="1">
        <v>13</v>
      </c>
      <c r="U3" s="1">
        <v>25</v>
      </c>
      <c r="X3" s="1">
        <v>31</v>
      </c>
    </row>
    <row r="4" spans="1:24" x14ac:dyDescent="0.2">
      <c r="A4" s="1" t="s">
        <v>52</v>
      </c>
      <c r="B4" s="1" t="s">
        <v>2114</v>
      </c>
      <c r="C4" s="1" t="s">
        <v>54</v>
      </c>
      <c r="D4" s="1" t="s">
        <v>48</v>
      </c>
      <c r="E4" s="1" t="s">
        <v>26</v>
      </c>
      <c r="F4" s="1" t="s">
        <v>2115</v>
      </c>
      <c r="G4" s="1" t="s">
        <v>35</v>
      </c>
      <c r="J4" s="1" t="s">
        <v>56</v>
      </c>
      <c r="K4" s="1" t="s">
        <v>27</v>
      </c>
      <c r="L4" s="1" t="s">
        <v>57</v>
      </c>
      <c r="M4" s="1">
        <v>17</v>
      </c>
      <c r="N4" s="1">
        <v>73775242</v>
      </c>
      <c r="O4" s="1">
        <v>73775242</v>
      </c>
      <c r="P4" s="1" t="s">
        <v>28</v>
      </c>
      <c r="Q4" s="1" t="s">
        <v>51</v>
      </c>
      <c r="X4" s="1">
        <v>7</v>
      </c>
    </row>
    <row r="5" spans="1:24" x14ac:dyDescent="0.2">
      <c r="A5" s="1" t="s">
        <v>24</v>
      </c>
      <c r="B5" s="1" t="s">
        <v>143</v>
      </c>
      <c r="C5" s="1" t="s">
        <v>144</v>
      </c>
      <c r="D5" s="1" t="s">
        <v>204</v>
      </c>
      <c r="E5" s="1" t="s">
        <v>26</v>
      </c>
      <c r="F5" s="1" t="s">
        <v>2116</v>
      </c>
      <c r="G5" s="1" t="s">
        <v>35</v>
      </c>
      <c r="J5" s="1" t="s">
        <v>27</v>
      </c>
      <c r="K5" s="1" t="s">
        <v>27</v>
      </c>
      <c r="L5" s="1" t="s">
        <v>27</v>
      </c>
      <c r="M5" s="1">
        <v>17</v>
      </c>
      <c r="N5" s="1">
        <v>73775238</v>
      </c>
      <c r="O5" s="1">
        <v>73775238</v>
      </c>
      <c r="P5" s="1" t="s">
        <v>38</v>
      </c>
      <c r="Q5" s="1" t="s">
        <v>51</v>
      </c>
      <c r="U5" s="1">
        <v>985</v>
      </c>
      <c r="X5" s="1">
        <v>22</v>
      </c>
    </row>
    <row r="6" spans="1:24" x14ac:dyDescent="0.2">
      <c r="A6" s="1" t="s">
        <v>24</v>
      </c>
      <c r="B6" s="1" t="s">
        <v>2117</v>
      </c>
      <c r="C6" s="1" t="s">
        <v>1500</v>
      </c>
      <c r="D6" s="1" t="s">
        <v>2118</v>
      </c>
      <c r="E6" s="1" t="s">
        <v>26</v>
      </c>
      <c r="F6" s="1" t="s">
        <v>1567</v>
      </c>
      <c r="G6" s="1" t="s">
        <v>35</v>
      </c>
      <c r="J6" s="1" t="s">
        <v>27</v>
      </c>
      <c r="K6" s="1" t="s">
        <v>27</v>
      </c>
      <c r="L6" s="1" t="s">
        <v>27</v>
      </c>
      <c r="M6" s="1">
        <v>17</v>
      </c>
      <c r="N6" s="1">
        <v>73775239</v>
      </c>
      <c r="O6" s="1">
        <v>73775239</v>
      </c>
      <c r="P6" s="1" t="s">
        <v>28</v>
      </c>
      <c r="Q6" s="1" t="s">
        <v>29</v>
      </c>
      <c r="U6" s="1">
        <v>1605</v>
      </c>
      <c r="X6" s="1">
        <v>3</v>
      </c>
    </row>
    <row r="7" spans="1:24" x14ac:dyDescent="0.2">
      <c r="A7" s="1" t="s">
        <v>2119</v>
      </c>
      <c r="B7" s="1" t="s">
        <v>2120</v>
      </c>
      <c r="C7" s="1" t="s">
        <v>2121</v>
      </c>
      <c r="D7" s="1" t="s">
        <v>1383</v>
      </c>
      <c r="E7" s="1" t="s">
        <v>26</v>
      </c>
      <c r="F7" s="1" t="s">
        <v>2116</v>
      </c>
      <c r="G7" s="1" t="s">
        <v>35</v>
      </c>
      <c r="J7" s="1" t="s">
        <v>36</v>
      </c>
      <c r="K7" s="1" t="s">
        <v>89</v>
      </c>
      <c r="L7" s="1" t="s">
        <v>44</v>
      </c>
      <c r="M7" s="1">
        <v>17</v>
      </c>
      <c r="N7" s="1">
        <v>73775230</v>
      </c>
      <c r="O7" s="1">
        <v>73775230</v>
      </c>
      <c r="P7" s="1" t="s">
        <v>38</v>
      </c>
      <c r="Q7" s="1" t="s">
        <v>51</v>
      </c>
      <c r="X7" s="1">
        <v>26</v>
      </c>
    </row>
    <row r="8" spans="1:24" x14ac:dyDescent="0.2">
      <c r="A8" s="1" t="s">
        <v>24</v>
      </c>
      <c r="B8" s="1" t="s">
        <v>2122</v>
      </c>
      <c r="C8" s="1" t="s">
        <v>788</v>
      </c>
      <c r="D8" s="1" t="s">
        <v>1691</v>
      </c>
      <c r="E8" s="1" t="s">
        <v>26</v>
      </c>
      <c r="F8" s="1" t="s">
        <v>1085</v>
      </c>
      <c r="G8" s="1" t="s">
        <v>35</v>
      </c>
      <c r="J8" s="1" t="s">
        <v>27</v>
      </c>
      <c r="K8" s="1" t="s">
        <v>27</v>
      </c>
      <c r="L8" s="1" t="s">
        <v>27</v>
      </c>
      <c r="M8" s="1">
        <v>17</v>
      </c>
      <c r="N8" s="1">
        <v>73775231</v>
      </c>
      <c r="O8" s="1">
        <v>73775231</v>
      </c>
      <c r="P8" s="1" t="s">
        <v>29</v>
      </c>
      <c r="Q8" s="1" t="s">
        <v>28</v>
      </c>
      <c r="U8" s="1">
        <v>471</v>
      </c>
      <c r="X8" s="1">
        <v>11</v>
      </c>
    </row>
    <row r="9" spans="1:24" x14ac:dyDescent="0.2">
      <c r="A9" s="1" t="s">
        <v>299</v>
      </c>
      <c r="B9" s="1" t="s">
        <v>2123</v>
      </c>
      <c r="C9" s="1" t="s">
        <v>71</v>
      </c>
      <c r="D9" s="1" t="s">
        <v>72</v>
      </c>
      <c r="E9" s="1" t="s">
        <v>26</v>
      </c>
      <c r="F9" s="1" t="s">
        <v>2124</v>
      </c>
      <c r="G9" s="1" t="s">
        <v>35</v>
      </c>
      <c r="J9" s="1" t="s">
        <v>36</v>
      </c>
      <c r="K9" s="1" t="s">
        <v>27</v>
      </c>
      <c r="L9" s="1" t="s">
        <v>64</v>
      </c>
      <c r="M9" s="1">
        <v>17</v>
      </c>
      <c r="N9" s="1">
        <v>73775224</v>
      </c>
      <c r="O9" s="1">
        <v>73775224</v>
      </c>
      <c r="P9" s="1" t="s">
        <v>29</v>
      </c>
      <c r="Q9" s="1" t="s">
        <v>51</v>
      </c>
      <c r="T9" s="1">
        <v>29</v>
      </c>
      <c r="U9" s="1">
        <v>29</v>
      </c>
      <c r="X9" s="1">
        <v>766</v>
      </c>
    </row>
    <row r="10" spans="1:24" x14ac:dyDescent="0.2">
      <c r="A10" s="1" t="s">
        <v>378</v>
      </c>
      <c r="B10" s="1" t="s">
        <v>1342</v>
      </c>
      <c r="C10" s="1" t="s">
        <v>372</v>
      </c>
      <c r="D10" s="1" t="s">
        <v>72</v>
      </c>
      <c r="E10" s="1" t="s">
        <v>26</v>
      </c>
      <c r="G10" s="1" t="s">
        <v>35</v>
      </c>
      <c r="J10" s="1" t="s">
        <v>36</v>
      </c>
      <c r="K10" s="1" t="s">
        <v>43</v>
      </c>
      <c r="L10" s="1" t="s">
        <v>236</v>
      </c>
      <c r="M10" s="1">
        <v>17</v>
      </c>
      <c r="N10" s="1">
        <v>73775223</v>
      </c>
      <c r="O10" s="1">
        <v>73775224</v>
      </c>
      <c r="P10" s="1" t="s">
        <v>624</v>
      </c>
      <c r="Q10" s="1" t="s">
        <v>625</v>
      </c>
      <c r="X10" s="1">
        <v>7115</v>
      </c>
    </row>
    <row r="11" spans="1:24" x14ac:dyDescent="0.2">
      <c r="A11" s="1" t="s">
        <v>146</v>
      </c>
      <c r="B11" s="1" t="s">
        <v>2125</v>
      </c>
      <c r="C11" s="1" t="s">
        <v>25</v>
      </c>
      <c r="D11" s="1" t="s">
        <v>2126</v>
      </c>
      <c r="E11" s="1" t="s">
        <v>26</v>
      </c>
      <c r="F11" s="1" t="s">
        <v>2127</v>
      </c>
      <c r="G11" s="1" t="s">
        <v>35</v>
      </c>
      <c r="J11" s="1" t="s">
        <v>56</v>
      </c>
      <c r="K11" s="1" t="s">
        <v>27</v>
      </c>
      <c r="L11" s="1" t="s">
        <v>57</v>
      </c>
      <c r="M11" s="1">
        <v>17</v>
      </c>
      <c r="N11" s="1">
        <v>73775219</v>
      </c>
      <c r="O11" s="1">
        <v>73775219</v>
      </c>
      <c r="P11" s="1" t="s">
        <v>38</v>
      </c>
      <c r="Q11" s="1" t="s">
        <v>29</v>
      </c>
      <c r="X11" s="1">
        <v>5</v>
      </c>
    </row>
    <row r="12" spans="1:24" x14ac:dyDescent="0.2">
      <c r="A12" s="1" t="s">
        <v>378</v>
      </c>
      <c r="B12" s="1" t="s">
        <v>2128</v>
      </c>
      <c r="C12" s="1" t="s">
        <v>372</v>
      </c>
      <c r="D12" s="1" t="s">
        <v>632</v>
      </c>
      <c r="E12" s="1" t="s">
        <v>26</v>
      </c>
      <c r="F12" s="1" t="s">
        <v>2129</v>
      </c>
      <c r="G12" s="1" t="s">
        <v>35</v>
      </c>
      <c r="J12" s="1" t="s">
        <v>36</v>
      </c>
      <c r="K12" s="1" t="s">
        <v>43</v>
      </c>
      <c r="L12" s="1" t="s">
        <v>236</v>
      </c>
      <c r="M12" s="1">
        <v>17</v>
      </c>
      <c r="N12" s="1">
        <v>73775206</v>
      </c>
      <c r="O12" s="1">
        <v>73775206</v>
      </c>
      <c r="P12" s="1" t="s">
        <v>29</v>
      </c>
      <c r="Q12" s="1" t="s">
        <v>51</v>
      </c>
      <c r="T12" s="1">
        <v>11</v>
      </c>
      <c r="U12" s="1">
        <v>163</v>
      </c>
      <c r="W12" s="1">
        <v>140</v>
      </c>
      <c r="X12" s="1">
        <v>3841</v>
      </c>
    </row>
    <row r="13" spans="1:24" x14ac:dyDescent="0.2">
      <c r="A13" s="1" t="s">
        <v>24</v>
      </c>
      <c r="B13" s="1" t="s">
        <v>2130</v>
      </c>
      <c r="C13" s="1" t="s">
        <v>71</v>
      </c>
      <c r="D13" s="1" t="s">
        <v>217</v>
      </c>
      <c r="E13" s="1" t="s">
        <v>26</v>
      </c>
      <c r="F13" s="1" t="s">
        <v>2131</v>
      </c>
      <c r="G13" s="1" t="s">
        <v>35</v>
      </c>
      <c r="J13" s="1" t="s">
        <v>27</v>
      </c>
      <c r="K13" s="1" t="s">
        <v>27</v>
      </c>
      <c r="L13" s="1" t="s">
        <v>27</v>
      </c>
      <c r="M13" s="1">
        <v>17</v>
      </c>
      <c r="N13" s="1">
        <v>73775203</v>
      </c>
      <c r="O13" s="1">
        <v>73775203</v>
      </c>
      <c r="P13" s="1" t="s">
        <v>38</v>
      </c>
      <c r="Q13" s="1" t="s">
        <v>51</v>
      </c>
      <c r="U13" s="1">
        <v>768</v>
      </c>
      <c r="X13" s="1">
        <v>38</v>
      </c>
    </row>
    <row r="14" spans="1:24" x14ac:dyDescent="0.2">
      <c r="A14" s="1" t="s">
        <v>24</v>
      </c>
      <c r="B14" s="1" t="s">
        <v>2132</v>
      </c>
      <c r="C14" s="1" t="s">
        <v>71</v>
      </c>
      <c r="D14" s="1" t="s">
        <v>223</v>
      </c>
      <c r="E14" s="1" t="s">
        <v>26</v>
      </c>
      <c r="F14" s="1" t="s">
        <v>2133</v>
      </c>
      <c r="G14" s="1" t="s">
        <v>35</v>
      </c>
      <c r="J14" s="1" t="s">
        <v>27</v>
      </c>
      <c r="K14" s="1" t="s">
        <v>27</v>
      </c>
      <c r="L14" s="1" t="s">
        <v>27</v>
      </c>
      <c r="M14" s="1">
        <v>17</v>
      </c>
      <c r="N14" s="1">
        <v>73775182</v>
      </c>
      <c r="O14" s="1">
        <v>73775182</v>
      </c>
      <c r="P14" s="1" t="s">
        <v>29</v>
      </c>
      <c r="Q14" s="1" t="s">
        <v>51</v>
      </c>
      <c r="U14" s="1">
        <v>1020</v>
      </c>
      <c r="X14" s="1">
        <v>57</v>
      </c>
    </row>
    <row r="15" spans="1:24" x14ac:dyDescent="0.2">
      <c r="A15" s="1" t="s">
        <v>61</v>
      </c>
      <c r="B15" s="1" t="s">
        <v>2134</v>
      </c>
      <c r="C15" s="1" t="s">
        <v>59</v>
      </c>
      <c r="D15" s="1" t="s">
        <v>800</v>
      </c>
      <c r="E15" s="1" t="s">
        <v>26</v>
      </c>
      <c r="F15" s="1" t="s">
        <v>1567</v>
      </c>
      <c r="G15" s="1" t="s">
        <v>35</v>
      </c>
      <c r="I15" s="1">
        <v>1</v>
      </c>
      <c r="J15" s="1" t="s">
        <v>36</v>
      </c>
      <c r="K15" s="1" t="s">
        <v>27</v>
      </c>
      <c r="L15" s="1" t="s">
        <v>64</v>
      </c>
      <c r="M15" s="1">
        <v>17</v>
      </c>
      <c r="N15" s="1">
        <v>73775177</v>
      </c>
      <c r="O15" s="1">
        <v>73775177</v>
      </c>
      <c r="P15" s="1" t="s">
        <v>28</v>
      </c>
      <c r="Q15" s="1" t="s">
        <v>38</v>
      </c>
      <c r="T15" s="1">
        <v>5</v>
      </c>
      <c r="U15" s="1">
        <v>19</v>
      </c>
      <c r="W15" s="1">
        <v>10</v>
      </c>
      <c r="X15" s="1">
        <v>183</v>
      </c>
    </row>
    <row r="16" spans="1:24" x14ac:dyDescent="0.2">
      <c r="A16" s="1" t="s">
        <v>1084</v>
      </c>
      <c r="B16" s="1" t="s">
        <v>2135</v>
      </c>
      <c r="C16" s="1" t="s">
        <v>25</v>
      </c>
      <c r="D16" s="1" t="s">
        <v>1627</v>
      </c>
      <c r="E16" s="1" t="s">
        <v>26</v>
      </c>
      <c r="G16" s="1" t="s">
        <v>35</v>
      </c>
      <c r="J16" s="1" t="s">
        <v>27</v>
      </c>
      <c r="K16" s="1" t="s">
        <v>27</v>
      </c>
      <c r="L16" s="1" t="s">
        <v>64</v>
      </c>
      <c r="M16" s="1">
        <v>17</v>
      </c>
      <c r="N16" s="1">
        <v>226252135</v>
      </c>
      <c r="O16" s="1">
        <v>226252135</v>
      </c>
      <c r="P16" s="1" t="s">
        <v>51</v>
      </c>
      <c r="Q16" s="1" t="s">
        <v>29</v>
      </c>
      <c r="T16" s="1">
        <v>15</v>
      </c>
      <c r="U16" s="1">
        <v>80</v>
      </c>
      <c r="X16" s="1">
        <v>44</v>
      </c>
    </row>
    <row r="17" spans="1:24" x14ac:dyDescent="0.2">
      <c r="A17" s="1" t="s">
        <v>548</v>
      </c>
      <c r="B17" s="1" t="s">
        <v>2136</v>
      </c>
      <c r="C17" s="1" t="s">
        <v>71</v>
      </c>
      <c r="D17" s="1" t="s">
        <v>653</v>
      </c>
      <c r="E17" s="1" t="s">
        <v>26</v>
      </c>
      <c r="F17" s="1" t="s">
        <v>1477</v>
      </c>
      <c r="G17" s="1" t="s">
        <v>35</v>
      </c>
      <c r="J17" s="1" t="s">
        <v>129</v>
      </c>
      <c r="K17" s="1" t="s">
        <v>27</v>
      </c>
      <c r="L17" s="1" t="s">
        <v>550</v>
      </c>
      <c r="M17" s="1">
        <v>17</v>
      </c>
      <c r="N17" s="1">
        <v>73775164</v>
      </c>
      <c r="O17" s="1">
        <v>73775164</v>
      </c>
      <c r="P17" s="1" t="s">
        <v>29</v>
      </c>
      <c r="Q17" s="1" t="s">
        <v>51</v>
      </c>
      <c r="X17" s="1">
        <v>1050</v>
      </c>
    </row>
    <row r="18" spans="1:24" x14ac:dyDescent="0.2">
      <c r="A18" s="1" t="s">
        <v>299</v>
      </c>
      <c r="B18" s="1" t="s">
        <v>516</v>
      </c>
      <c r="C18" s="1" t="s">
        <v>517</v>
      </c>
      <c r="D18" s="1" t="s">
        <v>653</v>
      </c>
      <c r="E18" s="1" t="s">
        <v>26</v>
      </c>
      <c r="F18" s="1" t="s">
        <v>1477</v>
      </c>
      <c r="G18" s="1" t="s">
        <v>35</v>
      </c>
      <c r="J18" s="1" t="s">
        <v>36</v>
      </c>
      <c r="K18" s="1" t="s">
        <v>27</v>
      </c>
      <c r="L18" s="1" t="s">
        <v>64</v>
      </c>
      <c r="M18" s="1">
        <v>17</v>
      </c>
      <c r="N18" s="1">
        <v>73775164</v>
      </c>
      <c r="O18" s="1">
        <v>73775164</v>
      </c>
      <c r="P18" s="1" t="s">
        <v>29</v>
      </c>
      <c r="Q18" s="1" t="s">
        <v>51</v>
      </c>
      <c r="T18" s="1">
        <v>5</v>
      </c>
      <c r="U18" s="1">
        <v>72</v>
      </c>
      <c r="X18" s="1">
        <v>6476</v>
      </c>
    </row>
    <row r="19" spans="1:24" x14ac:dyDescent="0.2">
      <c r="A19" s="1" t="s">
        <v>24</v>
      </c>
      <c r="B19" s="1" t="s">
        <v>2137</v>
      </c>
      <c r="C19" s="1" t="s">
        <v>321</v>
      </c>
      <c r="D19" s="1" t="s">
        <v>2138</v>
      </c>
      <c r="E19" s="1" t="s">
        <v>26</v>
      </c>
      <c r="F19" s="1" t="s">
        <v>2139</v>
      </c>
      <c r="G19" s="1" t="s">
        <v>35</v>
      </c>
      <c r="J19" s="1" t="s">
        <v>27</v>
      </c>
      <c r="K19" s="1" t="s">
        <v>27</v>
      </c>
      <c r="L19" s="1" t="s">
        <v>27</v>
      </c>
      <c r="M19" s="1">
        <v>17</v>
      </c>
      <c r="N19" s="1">
        <v>73775161</v>
      </c>
      <c r="O19" s="1">
        <v>73775161</v>
      </c>
      <c r="P19" s="1" t="s">
        <v>29</v>
      </c>
      <c r="Q19" s="1" t="s">
        <v>38</v>
      </c>
      <c r="U19" s="1">
        <v>1765</v>
      </c>
      <c r="X19" s="1">
        <v>26</v>
      </c>
    </row>
    <row r="20" spans="1:24" x14ac:dyDescent="0.2">
      <c r="A20" s="1" t="s">
        <v>61</v>
      </c>
      <c r="B20" s="1" t="s">
        <v>2140</v>
      </c>
      <c r="C20" s="1" t="s">
        <v>54</v>
      </c>
      <c r="D20" s="1" t="s">
        <v>1485</v>
      </c>
      <c r="E20" s="1" t="s">
        <v>26</v>
      </c>
      <c r="F20" s="1" t="s">
        <v>2141</v>
      </c>
      <c r="G20" s="1" t="s">
        <v>35</v>
      </c>
      <c r="I20" s="1">
        <v>1</v>
      </c>
      <c r="J20" s="1" t="s">
        <v>36</v>
      </c>
      <c r="K20" s="1" t="s">
        <v>27</v>
      </c>
      <c r="L20" s="1" t="s">
        <v>64</v>
      </c>
      <c r="M20" s="1">
        <v>17</v>
      </c>
      <c r="N20" s="1">
        <v>73775159</v>
      </c>
      <c r="O20" s="1">
        <v>73775159</v>
      </c>
      <c r="P20" s="1" t="s">
        <v>28</v>
      </c>
      <c r="Q20" s="1" t="s">
        <v>51</v>
      </c>
      <c r="T20" s="1">
        <v>3</v>
      </c>
      <c r="U20" s="1">
        <v>28</v>
      </c>
      <c r="W20" s="1">
        <v>30</v>
      </c>
      <c r="X20" s="1">
        <v>458</v>
      </c>
    </row>
    <row r="21" spans="1:24" x14ac:dyDescent="0.2">
      <c r="A21" s="1" t="s">
        <v>252</v>
      </c>
      <c r="B21" s="1" t="s">
        <v>2142</v>
      </c>
      <c r="C21" s="1" t="s">
        <v>227</v>
      </c>
      <c r="D21" s="1" t="s">
        <v>658</v>
      </c>
      <c r="E21" s="1" t="s">
        <v>26</v>
      </c>
      <c r="F21" s="1" t="s">
        <v>2143</v>
      </c>
      <c r="G21" s="1" t="s">
        <v>35</v>
      </c>
      <c r="J21" s="1" t="s">
        <v>36</v>
      </c>
      <c r="K21" s="1" t="s">
        <v>43</v>
      </c>
      <c r="L21" s="1" t="s">
        <v>44</v>
      </c>
      <c r="M21" s="1">
        <v>17</v>
      </c>
      <c r="N21" s="1">
        <v>73775152</v>
      </c>
      <c r="O21" s="1">
        <v>73775152</v>
      </c>
      <c r="P21" s="1" t="s">
        <v>38</v>
      </c>
      <c r="Q21" s="1" t="s">
        <v>51</v>
      </c>
      <c r="T21" s="1">
        <v>36</v>
      </c>
      <c r="U21" s="1">
        <v>87</v>
      </c>
      <c r="W21" s="1">
        <v>89</v>
      </c>
      <c r="X21" s="1">
        <v>29</v>
      </c>
    </row>
    <row r="22" spans="1:24" x14ac:dyDescent="0.2">
      <c r="A22" s="1" t="s">
        <v>1798</v>
      </c>
      <c r="B22" s="1" t="s">
        <v>2144</v>
      </c>
      <c r="C22" s="1" t="s">
        <v>1020</v>
      </c>
      <c r="D22" s="1" t="s">
        <v>2033</v>
      </c>
      <c r="E22" s="1" t="s">
        <v>26</v>
      </c>
      <c r="F22" s="1" t="s">
        <v>2145</v>
      </c>
      <c r="G22" s="1" t="s">
        <v>35</v>
      </c>
      <c r="J22" s="1" t="s">
        <v>27</v>
      </c>
      <c r="K22" s="1" t="s">
        <v>27</v>
      </c>
      <c r="L22" s="1" t="s">
        <v>27</v>
      </c>
      <c r="M22" s="1">
        <v>17</v>
      </c>
      <c r="N22" s="1">
        <v>73775153</v>
      </c>
      <c r="O22" s="1">
        <v>73775153</v>
      </c>
      <c r="P22" s="1" t="s">
        <v>38</v>
      </c>
      <c r="Q22" s="1" t="s">
        <v>51</v>
      </c>
      <c r="X22" s="1">
        <v>15</v>
      </c>
    </row>
    <row r="23" spans="1:24" x14ac:dyDescent="0.2">
      <c r="A23" s="1" t="s">
        <v>237</v>
      </c>
      <c r="B23" s="1" t="s">
        <v>2146</v>
      </c>
      <c r="C23" s="1" t="s">
        <v>113</v>
      </c>
      <c r="D23" s="1" t="s">
        <v>660</v>
      </c>
      <c r="E23" s="1" t="s">
        <v>26</v>
      </c>
      <c r="F23" s="1" t="s">
        <v>2147</v>
      </c>
      <c r="G23" s="1" t="s">
        <v>35</v>
      </c>
      <c r="I23" s="1">
        <v>1</v>
      </c>
      <c r="J23" s="1" t="s">
        <v>36</v>
      </c>
      <c r="K23" s="1" t="s">
        <v>27</v>
      </c>
      <c r="L23" s="1" t="s">
        <v>64</v>
      </c>
      <c r="M23" s="1">
        <v>17</v>
      </c>
      <c r="N23" s="1">
        <v>73775146</v>
      </c>
      <c r="O23" s="1">
        <v>73775146</v>
      </c>
      <c r="P23" s="1" t="s">
        <v>28</v>
      </c>
      <c r="Q23" s="1" t="s">
        <v>51</v>
      </c>
      <c r="T23" s="1">
        <v>13</v>
      </c>
      <c r="U23" s="1">
        <v>19</v>
      </c>
      <c r="X23" s="1">
        <v>109</v>
      </c>
    </row>
    <row r="24" spans="1:24" x14ac:dyDescent="0.2">
      <c r="A24" s="1" t="s">
        <v>237</v>
      </c>
      <c r="B24" s="1" t="s">
        <v>2148</v>
      </c>
      <c r="C24" s="1" t="s">
        <v>113</v>
      </c>
      <c r="D24" s="1" t="s">
        <v>660</v>
      </c>
      <c r="E24" s="1" t="s">
        <v>26</v>
      </c>
      <c r="F24" s="1" t="s">
        <v>2147</v>
      </c>
      <c r="G24" s="1" t="s">
        <v>35</v>
      </c>
      <c r="I24" s="1">
        <v>1</v>
      </c>
      <c r="J24" s="1" t="s">
        <v>36</v>
      </c>
      <c r="K24" s="1" t="s">
        <v>27</v>
      </c>
      <c r="L24" s="1" t="s">
        <v>64</v>
      </c>
      <c r="M24" s="1">
        <v>17</v>
      </c>
      <c r="N24" s="1">
        <v>73775146</v>
      </c>
      <c r="O24" s="1">
        <v>73775146</v>
      </c>
      <c r="P24" s="1" t="s">
        <v>28</v>
      </c>
      <c r="Q24" s="1" t="s">
        <v>51</v>
      </c>
      <c r="T24" s="1">
        <v>41</v>
      </c>
      <c r="U24" s="1">
        <v>36</v>
      </c>
      <c r="X24" s="1">
        <v>147</v>
      </c>
    </row>
    <row r="25" spans="1:24" x14ac:dyDescent="0.2">
      <c r="A25" s="1" t="s">
        <v>2149</v>
      </c>
      <c r="B25" s="1" t="s">
        <v>2150</v>
      </c>
      <c r="C25" s="1" t="s">
        <v>113</v>
      </c>
      <c r="D25" s="1" t="s">
        <v>1491</v>
      </c>
      <c r="E25" s="1" t="s">
        <v>26</v>
      </c>
      <c r="F25" s="1" t="s">
        <v>2151</v>
      </c>
      <c r="G25" s="1" t="s">
        <v>35</v>
      </c>
      <c r="I25" s="1">
        <v>1</v>
      </c>
      <c r="J25" s="1" t="s">
        <v>36</v>
      </c>
      <c r="K25" s="1" t="s">
        <v>49</v>
      </c>
      <c r="L25" s="1" t="s">
        <v>236</v>
      </c>
      <c r="M25" s="1">
        <v>17</v>
      </c>
      <c r="N25" s="1">
        <v>73775145</v>
      </c>
      <c r="O25" s="1">
        <v>73775145</v>
      </c>
      <c r="P25" s="1" t="s">
        <v>38</v>
      </c>
      <c r="Q25" s="1" t="s">
        <v>29</v>
      </c>
      <c r="X25" s="1">
        <v>65</v>
      </c>
    </row>
    <row r="26" spans="1:24" x14ac:dyDescent="0.2">
      <c r="A26" s="1" t="s">
        <v>97</v>
      </c>
      <c r="B26" s="1" t="s">
        <v>2152</v>
      </c>
      <c r="C26" s="1" t="s">
        <v>99</v>
      </c>
      <c r="D26" s="1" t="s">
        <v>259</v>
      </c>
      <c r="E26" s="1" t="s">
        <v>26</v>
      </c>
      <c r="F26" s="1" t="s">
        <v>2153</v>
      </c>
      <c r="G26" s="1" t="s">
        <v>35</v>
      </c>
      <c r="J26" s="1" t="s">
        <v>36</v>
      </c>
      <c r="K26" s="1" t="s">
        <v>43</v>
      </c>
      <c r="L26" s="1" t="s">
        <v>101</v>
      </c>
      <c r="M26" s="1">
        <v>17</v>
      </c>
      <c r="N26" s="1">
        <v>73775140</v>
      </c>
      <c r="O26" s="1">
        <v>73775140</v>
      </c>
      <c r="P26" s="1" t="s">
        <v>29</v>
      </c>
      <c r="Q26" s="1" t="s">
        <v>28</v>
      </c>
      <c r="T26" s="1">
        <v>14</v>
      </c>
      <c r="U26" s="1">
        <v>83</v>
      </c>
      <c r="W26" s="1">
        <v>111</v>
      </c>
      <c r="X26" s="1">
        <v>2619</v>
      </c>
    </row>
    <row r="27" spans="1:24" x14ac:dyDescent="0.2">
      <c r="A27" s="1" t="s">
        <v>90</v>
      </c>
      <c r="B27" s="1" t="s">
        <v>109</v>
      </c>
      <c r="C27" s="1" t="s">
        <v>110</v>
      </c>
      <c r="D27" s="1" t="s">
        <v>1631</v>
      </c>
      <c r="E27" s="1" t="s">
        <v>26</v>
      </c>
      <c r="F27" s="1" t="s">
        <v>2154</v>
      </c>
      <c r="G27" s="1" t="s">
        <v>35</v>
      </c>
      <c r="J27" s="1" t="s">
        <v>94</v>
      </c>
      <c r="K27" s="1" t="s">
        <v>94</v>
      </c>
      <c r="L27" s="1" t="s">
        <v>94</v>
      </c>
      <c r="M27" s="1">
        <v>17</v>
      </c>
      <c r="N27" s="1">
        <v>73775134</v>
      </c>
      <c r="O27" s="1">
        <v>73775134</v>
      </c>
      <c r="P27" s="1" t="s">
        <v>38</v>
      </c>
      <c r="Q27" s="1" t="s">
        <v>28</v>
      </c>
      <c r="T27" s="1">
        <v>11</v>
      </c>
      <c r="U27" s="1">
        <v>31</v>
      </c>
      <c r="W27" s="1">
        <v>91</v>
      </c>
      <c r="X27" s="1">
        <v>4195</v>
      </c>
    </row>
    <row r="28" spans="1:24" x14ac:dyDescent="0.2">
      <c r="A28" s="1" t="s">
        <v>149</v>
      </c>
      <c r="B28" s="1" t="s">
        <v>2155</v>
      </c>
      <c r="C28" s="1" t="s">
        <v>151</v>
      </c>
      <c r="D28" s="1" t="s">
        <v>114</v>
      </c>
      <c r="E28" s="1" t="s">
        <v>26</v>
      </c>
      <c r="F28" s="1" t="s">
        <v>2156</v>
      </c>
      <c r="G28" s="1" t="s">
        <v>35</v>
      </c>
      <c r="J28" s="1" t="s">
        <v>36</v>
      </c>
      <c r="K28" s="1" t="s">
        <v>153</v>
      </c>
      <c r="L28" s="1" t="s">
        <v>64</v>
      </c>
      <c r="M28" s="1">
        <v>17</v>
      </c>
      <c r="N28" s="1">
        <v>73775131</v>
      </c>
      <c r="O28" s="1">
        <v>73775131</v>
      </c>
      <c r="P28" s="1" t="s">
        <v>28</v>
      </c>
      <c r="Q28" s="1" t="s">
        <v>38</v>
      </c>
      <c r="U28" s="1">
        <v>7</v>
      </c>
      <c r="X28" s="1">
        <v>237</v>
      </c>
    </row>
    <row r="29" spans="1:24" x14ac:dyDescent="0.2">
      <c r="A29" s="1" t="s">
        <v>202</v>
      </c>
      <c r="B29" s="1" t="s">
        <v>2157</v>
      </c>
      <c r="C29" s="1" t="s">
        <v>71</v>
      </c>
      <c r="D29" s="1" t="s">
        <v>2158</v>
      </c>
      <c r="E29" s="1" t="s">
        <v>26</v>
      </c>
      <c r="F29" s="1" t="s">
        <v>2159</v>
      </c>
      <c r="G29" s="1" t="s">
        <v>35</v>
      </c>
      <c r="I29" s="1">
        <v>1</v>
      </c>
      <c r="J29" s="1" t="s">
        <v>27</v>
      </c>
      <c r="K29" s="1" t="s">
        <v>27</v>
      </c>
      <c r="L29" s="1" t="s">
        <v>64</v>
      </c>
      <c r="M29" s="1">
        <v>17</v>
      </c>
      <c r="N29" s="1">
        <v>73775128</v>
      </c>
      <c r="O29" s="1">
        <v>73775128</v>
      </c>
      <c r="P29" s="1" t="s">
        <v>38</v>
      </c>
      <c r="Q29" s="1" t="s">
        <v>28</v>
      </c>
      <c r="X29" s="1">
        <v>358</v>
      </c>
    </row>
    <row r="30" spans="1:24" x14ac:dyDescent="0.2">
      <c r="A30" s="1" t="s">
        <v>90</v>
      </c>
      <c r="B30" s="1" t="s">
        <v>2160</v>
      </c>
      <c r="C30" s="1" t="s">
        <v>92</v>
      </c>
      <c r="D30" s="1" t="s">
        <v>687</v>
      </c>
      <c r="E30" s="1" t="s">
        <v>26</v>
      </c>
      <c r="F30" s="1" t="s">
        <v>1712</v>
      </c>
      <c r="G30" s="1" t="s">
        <v>35</v>
      </c>
      <c r="J30" s="1" t="s">
        <v>94</v>
      </c>
      <c r="K30" s="1" t="s">
        <v>94</v>
      </c>
      <c r="L30" s="1" t="s">
        <v>94</v>
      </c>
      <c r="M30" s="1">
        <v>17</v>
      </c>
      <c r="N30" s="1">
        <v>73775031</v>
      </c>
      <c r="O30" s="1">
        <v>73775031</v>
      </c>
      <c r="P30" s="1" t="s">
        <v>38</v>
      </c>
      <c r="Q30" s="1" t="s">
        <v>28</v>
      </c>
      <c r="T30" s="1">
        <v>6</v>
      </c>
      <c r="U30" s="1">
        <v>60</v>
      </c>
      <c r="W30" s="1">
        <v>66</v>
      </c>
      <c r="X30" s="1">
        <v>2379</v>
      </c>
    </row>
    <row r="31" spans="1:24" x14ac:dyDescent="0.2">
      <c r="A31" s="1" t="s">
        <v>149</v>
      </c>
      <c r="B31" s="1" t="s">
        <v>2161</v>
      </c>
      <c r="C31" s="1" t="s">
        <v>151</v>
      </c>
      <c r="D31" s="1" t="s">
        <v>842</v>
      </c>
      <c r="E31" s="1" t="s">
        <v>26</v>
      </c>
      <c r="F31" s="1" t="s">
        <v>2116</v>
      </c>
      <c r="G31" s="1" t="s">
        <v>35</v>
      </c>
      <c r="I31" s="1">
        <v>1</v>
      </c>
      <c r="J31" s="1" t="s">
        <v>36</v>
      </c>
      <c r="K31" s="1" t="s">
        <v>153</v>
      </c>
      <c r="L31" s="1" t="s">
        <v>64</v>
      </c>
      <c r="M31" s="1">
        <v>17</v>
      </c>
      <c r="N31" s="1">
        <v>73775024</v>
      </c>
      <c r="O31" s="1">
        <v>73775024</v>
      </c>
      <c r="P31" s="1" t="s">
        <v>38</v>
      </c>
      <c r="Q31" s="1" t="s">
        <v>51</v>
      </c>
      <c r="U31" s="1">
        <v>60</v>
      </c>
      <c r="X31" s="1">
        <v>389</v>
      </c>
    </row>
    <row r="32" spans="1:24" x14ac:dyDescent="0.2">
      <c r="A32" s="1" t="s">
        <v>149</v>
      </c>
      <c r="B32" s="1" t="s">
        <v>2162</v>
      </c>
      <c r="C32" s="1" t="s">
        <v>151</v>
      </c>
      <c r="D32" s="1" t="s">
        <v>1822</v>
      </c>
      <c r="E32" s="1" t="s">
        <v>26</v>
      </c>
      <c r="F32" s="1" t="s">
        <v>2163</v>
      </c>
      <c r="G32" s="1" t="s">
        <v>35</v>
      </c>
      <c r="I32" s="1">
        <v>1</v>
      </c>
      <c r="J32" s="1" t="s">
        <v>36</v>
      </c>
      <c r="K32" s="1" t="s">
        <v>153</v>
      </c>
      <c r="L32" s="1" t="s">
        <v>64</v>
      </c>
      <c r="M32" s="1">
        <v>17</v>
      </c>
      <c r="N32" s="1">
        <v>73775024</v>
      </c>
      <c r="O32" s="1">
        <v>73775024</v>
      </c>
      <c r="P32" s="1" t="s">
        <v>38</v>
      </c>
      <c r="Q32" s="1" t="s">
        <v>29</v>
      </c>
      <c r="U32" s="1">
        <v>35</v>
      </c>
      <c r="X32" s="1">
        <v>660</v>
      </c>
    </row>
    <row r="33" spans="1:24" x14ac:dyDescent="0.2">
      <c r="A33" s="1" t="s">
        <v>299</v>
      </c>
      <c r="B33" s="1" t="s">
        <v>823</v>
      </c>
      <c r="C33" s="1" t="s">
        <v>71</v>
      </c>
      <c r="D33" s="1" t="s">
        <v>1503</v>
      </c>
      <c r="E33" s="1" t="s">
        <v>26</v>
      </c>
      <c r="F33" s="1" t="s">
        <v>2164</v>
      </c>
      <c r="G33" s="1" t="s">
        <v>35</v>
      </c>
      <c r="I33" s="1">
        <v>1</v>
      </c>
      <c r="J33" s="1" t="s">
        <v>36</v>
      </c>
      <c r="K33" s="1" t="s">
        <v>27</v>
      </c>
      <c r="L33" s="1" t="s">
        <v>64</v>
      </c>
      <c r="M33" s="1">
        <v>17</v>
      </c>
      <c r="N33" s="1">
        <v>73775010</v>
      </c>
      <c r="O33" s="1">
        <v>73775010</v>
      </c>
      <c r="P33" s="1" t="s">
        <v>51</v>
      </c>
      <c r="Q33" s="1" t="s">
        <v>28</v>
      </c>
      <c r="T33" s="1">
        <v>9</v>
      </c>
      <c r="U33" s="1">
        <v>38</v>
      </c>
      <c r="X33" s="1">
        <v>1323</v>
      </c>
    </row>
    <row r="34" spans="1:24" x14ac:dyDescent="0.2">
      <c r="A34" s="1" t="s">
        <v>24</v>
      </c>
      <c r="B34" s="1" t="s">
        <v>2165</v>
      </c>
      <c r="C34" s="1" t="s">
        <v>2166</v>
      </c>
      <c r="D34" s="1" t="s">
        <v>1298</v>
      </c>
      <c r="E34" s="1" t="s">
        <v>26</v>
      </c>
      <c r="F34" s="1" t="s">
        <v>2167</v>
      </c>
      <c r="G34" s="1" t="s">
        <v>35</v>
      </c>
      <c r="J34" s="1" t="s">
        <v>27</v>
      </c>
      <c r="K34" s="1" t="s">
        <v>27</v>
      </c>
      <c r="L34" s="1" t="s">
        <v>27</v>
      </c>
      <c r="M34" s="1">
        <v>17</v>
      </c>
      <c r="N34" s="1">
        <v>73774968</v>
      </c>
      <c r="O34" s="1">
        <v>73774968</v>
      </c>
      <c r="P34" s="1" t="s">
        <v>29</v>
      </c>
      <c r="Q34" s="1" t="s">
        <v>28</v>
      </c>
      <c r="U34" s="1">
        <v>151</v>
      </c>
      <c r="X34" s="1">
        <v>5</v>
      </c>
    </row>
    <row r="35" spans="1:24" x14ac:dyDescent="0.2">
      <c r="A35" s="1" t="s">
        <v>1092</v>
      </c>
      <c r="B35" s="1">
        <v>84</v>
      </c>
      <c r="C35" s="1" t="s">
        <v>2070</v>
      </c>
      <c r="D35" s="1" t="s">
        <v>355</v>
      </c>
      <c r="E35" s="1" t="s">
        <v>26</v>
      </c>
      <c r="G35" s="1" t="s">
        <v>35</v>
      </c>
      <c r="J35" s="1" t="s">
        <v>27</v>
      </c>
      <c r="K35" s="1" t="s">
        <v>27</v>
      </c>
      <c r="L35" s="1" t="s">
        <v>27</v>
      </c>
      <c r="M35" s="1">
        <v>17</v>
      </c>
      <c r="N35" s="1">
        <v>226253446</v>
      </c>
      <c r="O35" s="1">
        <v>226253446</v>
      </c>
      <c r="P35" s="1" t="s">
        <v>29</v>
      </c>
      <c r="Q35" s="1" t="s">
        <v>51</v>
      </c>
      <c r="U35" s="1">
        <v>99</v>
      </c>
      <c r="X35" s="1">
        <v>4</v>
      </c>
    </row>
    <row r="36" spans="1:24" x14ac:dyDescent="0.2">
      <c r="A36" s="1" t="s">
        <v>24</v>
      </c>
      <c r="B36" s="1" t="s">
        <v>1902</v>
      </c>
      <c r="C36" s="1" t="s">
        <v>156</v>
      </c>
      <c r="D36" s="1" t="s">
        <v>2168</v>
      </c>
      <c r="E36" s="1" t="s">
        <v>26</v>
      </c>
      <c r="F36" s="1" t="s">
        <v>2169</v>
      </c>
      <c r="G36" s="1" t="s">
        <v>35</v>
      </c>
      <c r="J36" s="1" t="s">
        <v>27</v>
      </c>
      <c r="K36" s="1" t="s">
        <v>27</v>
      </c>
      <c r="L36" s="1" t="s">
        <v>27</v>
      </c>
      <c r="M36" s="1">
        <v>17</v>
      </c>
      <c r="N36" s="1">
        <v>73774949</v>
      </c>
      <c r="O36" s="1">
        <v>73774949</v>
      </c>
      <c r="P36" s="1" t="s">
        <v>51</v>
      </c>
      <c r="Q36" s="1" t="s">
        <v>29</v>
      </c>
      <c r="U36" s="1">
        <v>576</v>
      </c>
      <c r="X36" s="1">
        <v>244</v>
      </c>
    </row>
    <row r="37" spans="1:24" x14ac:dyDescent="0.2">
      <c r="A37" s="1" t="s">
        <v>2170</v>
      </c>
      <c r="B37" s="1" t="s">
        <v>2171</v>
      </c>
      <c r="C37" s="1" t="s">
        <v>2006</v>
      </c>
      <c r="D37" s="1" t="s">
        <v>2172</v>
      </c>
      <c r="E37" s="1" t="s">
        <v>26</v>
      </c>
      <c r="F37" s="1" t="s">
        <v>1725</v>
      </c>
      <c r="G37" s="1" t="s">
        <v>35</v>
      </c>
      <c r="J37" s="1" t="s">
        <v>36</v>
      </c>
      <c r="K37" s="1" t="s">
        <v>27</v>
      </c>
      <c r="L37" s="1" t="s">
        <v>1557</v>
      </c>
      <c r="M37" s="1">
        <v>17</v>
      </c>
      <c r="N37" s="1">
        <v>73774947</v>
      </c>
      <c r="O37" s="1">
        <v>73774947</v>
      </c>
      <c r="P37" s="1" t="s">
        <v>38</v>
      </c>
      <c r="Q37" s="1" t="s">
        <v>29</v>
      </c>
      <c r="X37" s="1">
        <v>85</v>
      </c>
    </row>
    <row r="38" spans="1:24" x14ac:dyDescent="0.2">
      <c r="A38" s="1" t="s">
        <v>61</v>
      </c>
      <c r="B38" s="1" t="s">
        <v>2173</v>
      </c>
      <c r="C38" s="1" t="s">
        <v>59</v>
      </c>
      <c r="D38" s="1" t="s">
        <v>422</v>
      </c>
      <c r="E38" s="1" t="s">
        <v>26</v>
      </c>
      <c r="F38" s="1" t="s">
        <v>2174</v>
      </c>
      <c r="G38" s="1" t="s">
        <v>35</v>
      </c>
      <c r="J38" s="1" t="s">
        <v>36</v>
      </c>
      <c r="K38" s="1" t="s">
        <v>27</v>
      </c>
      <c r="L38" s="1" t="s">
        <v>64</v>
      </c>
      <c r="M38" s="1">
        <v>17</v>
      </c>
      <c r="N38" s="1">
        <v>73774915</v>
      </c>
      <c r="O38" s="1">
        <v>73774915</v>
      </c>
      <c r="P38" s="1" t="s">
        <v>38</v>
      </c>
      <c r="Q38" s="1" t="s">
        <v>51</v>
      </c>
      <c r="T38" s="1">
        <v>22</v>
      </c>
      <c r="U38" s="1">
        <v>46</v>
      </c>
      <c r="W38" s="1">
        <v>62</v>
      </c>
      <c r="X38" s="1">
        <v>765</v>
      </c>
    </row>
    <row r="39" spans="1:24" x14ac:dyDescent="0.2">
      <c r="A39" s="1" t="s">
        <v>2175</v>
      </c>
      <c r="B39" s="1">
        <v>9266940</v>
      </c>
      <c r="C39" s="1" t="s">
        <v>2176</v>
      </c>
      <c r="D39" s="1" t="s">
        <v>2177</v>
      </c>
      <c r="E39" s="1" t="s">
        <v>26</v>
      </c>
      <c r="F39" s="1" t="s">
        <v>2178</v>
      </c>
      <c r="G39" s="1" t="s">
        <v>35</v>
      </c>
      <c r="J39" s="1" t="s">
        <v>27</v>
      </c>
      <c r="K39" s="1" t="s">
        <v>27</v>
      </c>
      <c r="L39" s="1" t="s">
        <v>2179</v>
      </c>
      <c r="M39" s="1">
        <v>17</v>
      </c>
      <c r="N39" s="1">
        <v>73774916</v>
      </c>
      <c r="O39" s="1">
        <v>73774916</v>
      </c>
      <c r="P39" s="1" t="s">
        <v>28</v>
      </c>
      <c r="Q39" s="1" t="s">
        <v>38</v>
      </c>
      <c r="X39" s="1">
        <v>62</v>
      </c>
    </row>
    <row r="40" spans="1:24" x14ac:dyDescent="0.2">
      <c r="A40" s="1" t="s">
        <v>245</v>
      </c>
      <c r="B40" s="1">
        <v>587342</v>
      </c>
      <c r="C40" s="1" t="s">
        <v>75</v>
      </c>
      <c r="D40" s="1" t="s">
        <v>2180</v>
      </c>
      <c r="E40" s="1" t="s">
        <v>26</v>
      </c>
      <c r="F40" s="1" t="s">
        <v>2181</v>
      </c>
      <c r="G40" s="1" t="s">
        <v>35</v>
      </c>
      <c r="I40" s="1">
        <v>1</v>
      </c>
      <c r="J40" s="1" t="s">
        <v>27</v>
      </c>
      <c r="K40" s="1" t="s">
        <v>833</v>
      </c>
      <c r="L40" s="1" t="s">
        <v>248</v>
      </c>
      <c r="M40" s="1">
        <v>17</v>
      </c>
      <c r="N40" s="1">
        <v>73774913</v>
      </c>
      <c r="O40" s="1">
        <v>73774913</v>
      </c>
      <c r="P40" s="1" t="s">
        <v>38</v>
      </c>
      <c r="Q40" s="1" t="s">
        <v>51</v>
      </c>
      <c r="X40" s="1">
        <v>3241</v>
      </c>
    </row>
    <row r="41" spans="1:24" x14ac:dyDescent="0.2">
      <c r="A41" s="1" t="s">
        <v>61</v>
      </c>
      <c r="B41" s="1" t="s">
        <v>2182</v>
      </c>
      <c r="C41" s="1" t="s">
        <v>54</v>
      </c>
      <c r="D41" s="1" t="s">
        <v>2081</v>
      </c>
      <c r="E41" s="1" t="s">
        <v>26</v>
      </c>
      <c r="F41" s="1" t="s">
        <v>2183</v>
      </c>
      <c r="G41" s="1" t="s">
        <v>35</v>
      </c>
      <c r="I41" s="1">
        <v>1</v>
      </c>
      <c r="J41" s="1" t="s">
        <v>36</v>
      </c>
      <c r="K41" s="1" t="s">
        <v>27</v>
      </c>
      <c r="L41" s="1" t="s">
        <v>64</v>
      </c>
      <c r="M41" s="1">
        <v>17</v>
      </c>
      <c r="N41" s="1">
        <v>73774911</v>
      </c>
      <c r="O41" s="1">
        <v>73774911</v>
      </c>
      <c r="P41" s="1" t="s">
        <v>38</v>
      </c>
      <c r="Q41" s="1" t="s">
        <v>28</v>
      </c>
      <c r="T41" s="1">
        <v>10</v>
      </c>
      <c r="U41" s="1">
        <v>46</v>
      </c>
      <c r="W41" s="1">
        <v>55</v>
      </c>
      <c r="X41" s="1">
        <v>332</v>
      </c>
    </row>
    <row r="42" spans="1:24" x14ac:dyDescent="0.2">
      <c r="A42" s="1" t="s">
        <v>24</v>
      </c>
      <c r="B42" s="1" t="s">
        <v>2184</v>
      </c>
      <c r="C42" s="1" t="s">
        <v>113</v>
      </c>
      <c r="D42" s="1" t="s">
        <v>463</v>
      </c>
      <c r="E42" s="1" t="s">
        <v>26</v>
      </c>
      <c r="F42" s="1" t="s">
        <v>2185</v>
      </c>
      <c r="G42" s="1" t="s">
        <v>35</v>
      </c>
      <c r="J42" s="1" t="s">
        <v>27</v>
      </c>
      <c r="K42" s="1" t="s">
        <v>27</v>
      </c>
      <c r="L42" s="1" t="s">
        <v>27</v>
      </c>
      <c r="M42" s="1">
        <v>17</v>
      </c>
      <c r="N42" s="1">
        <v>73774795</v>
      </c>
      <c r="O42" s="1">
        <v>73774795</v>
      </c>
      <c r="P42" s="1" t="s">
        <v>38</v>
      </c>
      <c r="Q42" s="1" t="s">
        <v>28</v>
      </c>
      <c r="U42" s="1">
        <v>1104</v>
      </c>
      <c r="X42" s="1">
        <v>8</v>
      </c>
    </row>
    <row r="43" spans="1:24" x14ac:dyDescent="0.2">
      <c r="A43" s="1" t="s">
        <v>105</v>
      </c>
      <c r="B43" s="1" t="s">
        <v>2186</v>
      </c>
      <c r="C43" s="1" t="s">
        <v>75</v>
      </c>
      <c r="D43" s="1" t="s">
        <v>2187</v>
      </c>
      <c r="E43" s="1" t="s">
        <v>26</v>
      </c>
      <c r="F43" s="1" t="s">
        <v>2188</v>
      </c>
      <c r="G43" s="1" t="s">
        <v>35</v>
      </c>
      <c r="J43" s="1" t="s">
        <v>27</v>
      </c>
      <c r="K43" s="1" t="s">
        <v>27</v>
      </c>
      <c r="L43" s="1" t="s">
        <v>108</v>
      </c>
      <c r="M43" s="1">
        <v>17</v>
      </c>
      <c r="N43" s="1">
        <v>73774773</v>
      </c>
      <c r="O43" s="1">
        <v>73774773</v>
      </c>
      <c r="P43" s="1" t="s">
        <v>51</v>
      </c>
      <c r="Q43" s="1" t="s">
        <v>29</v>
      </c>
      <c r="X43" s="1">
        <v>121</v>
      </c>
    </row>
    <row r="44" spans="1:24" x14ac:dyDescent="0.2">
      <c r="A44" s="1" t="s">
        <v>24</v>
      </c>
      <c r="B44" s="1" t="s">
        <v>2189</v>
      </c>
      <c r="C44" s="1" t="s">
        <v>151</v>
      </c>
      <c r="D44" s="1" t="s">
        <v>483</v>
      </c>
      <c r="E44" s="1" t="s">
        <v>26</v>
      </c>
      <c r="F44" s="1" t="s">
        <v>2190</v>
      </c>
      <c r="G44" s="1" t="s">
        <v>35</v>
      </c>
      <c r="J44" s="1" t="s">
        <v>27</v>
      </c>
      <c r="K44" s="1" t="s">
        <v>27</v>
      </c>
      <c r="L44" s="1" t="s">
        <v>27</v>
      </c>
      <c r="M44" s="1">
        <v>17</v>
      </c>
      <c r="N44" s="1">
        <v>73774771</v>
      </c>
      <c r="O44" s="1">
        <v>73774771</v>
      </c>
      <c r="P44" s="1" t="s">
        <v>38</v>
      </c>
      <c r="Q44" s="1" t="s">
        <v>28</v>
      </c>
      <c r="U44" s="1">
        <v>547</v>
      </c>
      <c r="X44" s="1">
        <v>21</v>
      </c>
    </row>
    <row r="45" spans="1:24" x14ac:dyDescent="0.2">
      <c r="A45" s="1" t="s">
        <v>24</v>
      </c>
      <c r="B45" s="1" t="s">
        <v>729</v>
      </c>
      <c r="C45" s="1" t="s">
        <v>151</v>
      </c>
      <c r="D45" s="1" t="s">
        <v>483</v>
      </c>
      <c r="E45" s="1" t="s">
        <v>26</v>
      </c>
      <c r="F45" s="1" t="s">
        <v>2190</v>
      </c>
      <c r="G45" s="1" t="s">
        <v>35</v>
      </c>
      <c r="J45" s="1" t="s">
        <v>27</v>
      </c>
      <c r="K45" s="1" t="s">
        <v>27</v>
      </c>
      <c r="L45" s="1" t="s">
        <v>27</v>
      </c>
      <c r="M45" s="1">
        <v>17</v>
      </c>
      <c r="N45" s="1">
        <v>73774771</v>
      </c>
      <c r="O45" s="1">
        <v>73774771</v>
      </c>
      <c r="P45" s="1" t="s">
        <v>38</v>
      </c>
      <c r="Q45" s="1" t="s">
        <v>28</v>
      </c>
      <c r="U45" s="1">
        <v>631</v>
      </c>
      <c r="X45" s="1">
        <v>39</v>
      </c>
    </row>
    <row r="46" spans="1:24" x14ac:dyDescent="0.2">
      <c r="A46" s="1" t="s">
        <v>65</v>
      </c>
      <c r="B46" s="1" t="s">
        <v>1100</v>
      </c>
      <c r="C46" s="1" t="s">
        <v>67</v>
      </c>
      <c r="D46" s="1" t="s">
        <v>483</v>
      </c>
      <c r="E46" s="1" t="s">
        <v>26</v>
      </c>
      <c r="F46" s="1" t="s">
        <v>2190</v>
      </c>
      <c r="G46" s="1" t="s">
        <v>35</v>
      </c>
      <c r="J46" s="1" t="s">
        <v>36</v>
      </c>
      <c r="K46" s="1" t="s">
        <v>43</v>
      </c>
      <c r="L46" s="1" t="s">
        <v>44</v>
      </c>
      <c r="M46" s="1">
        <v>17</v>
      </c>
      <c r="N46" s="1">
        <v>73774771</v>
      </c>
      <c r="O46" s="1">
        <v>73774771</v>
      </c>
      <c r="P46" s="1" t="s">
        <v>38</v>
      </c>
      <c r="Q46" s="1" t="s">
        <v>28</v>
      </c>
      <c r="U46" s="1">
        <v>48</v>
      </c>
      <c r="W46" s="1">
        <v>54</v>
      </c>
      <c r="X46" s="1">
        <v>1280</v>
      </c>
    </row>
    <row r="47" spans="1:24" x14ac:dyDescent="0.2">
      <c r="A47" s="1" t="s">
        <v>1084</v>
      </c>
      <c r="B47" s="1" t="s">
        <v>2087</v>
      </c>
      <c r="C47" s="1" t="s">
        <v>25</v>
      </c>
      <c r="D47" s="1" t="s">
        <v>2088</v>
      </c>
      <c r="E47" s="1" t="s">
        <v>26</v>
      </c>
      <c r="G47" s="1" t="s">
        <v>35</v>
      </c>
      <c r="J47" s="1" t="s">
        <v>27</v>
      </c>
      <c r="K47" s="1" t="s">
        <v>27</v>
      </c>
      <c r="L47" s="1" t="s">
        <v>64</v>
      </c>
      <c r="M47" s="1">
        <v>17</v>
      </c>
      <c r="N47" s="1">
        <v>226259086</v>
      </c>
      <c r="O47" s="1">
        <v>226259086</v>
      </c>
      <c r="P47" s="1" t="s">
        <v>51</v>
      </c>
      <c r="Q47" s="1" t="s">
        <v>28</v>
      </c>
      <c r="T47" s="1">
        <v>6</v>
      </c>
      <c r="U47" s="1">
        <v>10</v>
      </c>
      <c r="X47" s="1">
        <v>76</v>
      </c>
    </row>
    <row r="48" spans="1:24" x14ac:dyDescent="0.2">
      <c r="A48" s="1" t="s">
        <v>24</v>
      </c>
      <c r="B48" s="1" t="s">
        <v>1264</v>
      </c>
      <c r="C48" s="1" t="s">
        <v>151</v>
      </c>
      <c r="D48" s="1" t="s">
        <v>503</v>
      </c>
      <c r="E48" s="1" t="s">
        <v>26</v>
      </c>
      <c r="F48" s="1" t="s">
        <v>2191</v>
      </c>
      <c r="G48" s="1" t="s">
        <v>35</v>
      </c>
      <c r="I48" s="1">
        <v>1</v>
      </c>
      <c r="J48" s="1" t="s">
        <v>27</v>
      </c>
      <c r="K48" s="1" t="s">
        <v>27</v>
      </c>
      <c r="L48" s="1" t="s">
        <v>27</v>
      </c>
      <c r="M48" s="1">
        <v>17</v>
      </c>
      <c r="N48" s="1">
        <v>73774768</v>
      </c>
      <c r="O48" s="1">
        <v>73774768</v>
      </c>
      <c r="P48" s="1" t="s">
        <v>38</v>
      </c>
      <c r="Q48" s="1" t="s">
        <v>28</v>
      </c>
      <c r="U48" s="1">
        <v>862</v>
      </c>
      <c r="X48" s="1">
        <v>41</v>
      </c>
    </row>
    <row r="49" spans="1:26" x14ac:dyDescent="0.2">
      <c r="A49" s="1" t="s">
        <v>299</v>
      </c>
      <c r="B49" s="1" t="s">
        <v>2192</v>
      </c>
      <c r="C49" s="1" t="s">
        <v>71</v>
      </c>
      <c r="D49" s="1" t="s">
        <v>503</v>
      </c>
      <c r="E49" s="1" t="s">
        <v>26</v>
      </c>
      <c r="F49" s="1" t="s">
        <v>2191</v>
      </c>
      <c r="G49" s="1" t="s">
        <v>35</v>
      </c>
      <c r="I49" s="1">
        <v>1</v>
      </c>
      <c r="J49" s="1" t="s">
        <v>36</v>
      </c>
      <c r="K49" s="1" t="s">
        <v>27</v>
      </c>
      <c r="L49" s="1" t="s">
        <v>64</v>
      </c>
      <c r="M49" s="1">
        <v>17</v>
      </c>
      <c r="N49" s="1">
        <v>73774768</v>
      </c>
      <c r="O49" s="1">
        <v>73774768</v>
      </c>
      <c r="P49" s="1" t="s">
        <v>38</v>
      </c>
      <c r="Q49" s="1" t="s">
        <v>28</v>
      </c>
      <c r="T49" s="1">
        <v>5</v>
      </c>
      <c r="U49" s="1">
        <v>119</v>
      </c>
      <c r="X49" s="1">
        <v>144</v>
      </c>
    </row>
    <row r="50" spans="1:26" x14ac:dyDescent="0.2">
      <c r="A50" s="1" t="s">
        <v>501</v>
      </c>
      <c r="B50" s="1" t="s">
        <v>2193</v>
      </c>
      <c r="C50" s="1" t="s">
        <v>235</v>
      </c>
      <c r="D50" s="1" t="s">
        <v>2194</v>
      </c>
      <c r="E50" s="1" t="s">
        <v>26</v>
      </c>
      <c r="F50" s="1" t="s">
        <v>2195</v>
      </c>
      <c r="G50" s="1" t="s">
        <v>35</v>
      </c>
      <c r="J50" s="1" t="s">
        <v>27</v>
      </c>
      <c r="K50" s="1" t="s">
        <v>27</v>
      </c>
      <c r="L50" s="1" t="s">
        <v>505</v>
      </c>
      <c r="M50" s="1">
        <v>17</v>
      </c>
      <c r="N50" s="1">
        <v>73774738</v>
      </c>
      <c r="O50" s="1">
        <v>73774738</v>
      </c>
      <c r="P50" s="1" t="s">
        <v>28</v>
      </c>
      <c r="Q50" s="1" t="s">
        <v>38</v>
      </c>
      <c r="X50" s="1">
        <v>82</v>
      </c>
    </row>
    <row r="51" spans="1:26" x14ac:dyDescent="0.2">
      <c r="A51" s="1" t="s">
        <v>1092</v>
      </c>
      <c r="B51" s="1">
        <v>124</v>
      </c>
      <c r="C51" s="1" t="s">
        <v>151</v>
      </c>
      <c r="D51" s="1" t="s">
        <v>2196</v>
      </c>
      <c r="E51" s="1" t="s">
        <v>26</v>
      </c>
      <c r="F51" s="1" t="s">
        <v>2197</v>
      </c>
      <c r="G51" s="1" t="s">
        <v>35</v>
      </c>
      <c r="J51" s="1" t="s">
        <v>27</v>
      </c>
      <c r="K51" s="1" t="s">
        <v>27</v>
      </c>
      <c r="L51" s="1" t="s">
        <v>27</v>
      </c>
      <c r="M51" s="1">
        <v>17</v>
      </c>
      <c r="N51" s="1">
        <v>73774737</v>
      </c>
      <c r="O51" s="1">
        <v>73774737</v>
      </c>
      <c r="P51" s="1" t="s">
        <v>38</v>
      </c>
      <c r="Q51" s="1" t="s">
        <v>29</v>
      </c>
      <c r="U51" s="1">
        <v>404</v>
      </c>
      <c r="X51" s="1">
        <v>44</v>
      </c>
    </row>
    <row r="52" spans="1:26" x14ac:dyDescent="0.2">
      <c r="A52" s="1" t="s">
        <v>61</v>
      </c>
      <c r="B52" s="1" t="s">
        <v>2198</v>
      </c>
      <c r="C52" s="1" t="s">
        <v>59</v>
      </c>
      <c r="D52" s="1" t="s">
        <v>1566</v>
      </c>
      <c r="E52" s="1" t="s">
        <v>26</v>
      </c>
      <c r="F52" s="1" t="s">
        <v>2199</v>
      </c>
      <c r="G52" s="1" t="s">
        <v>35</v>
      </c>
      <c r="I52" s="1">
        <v>1</v>
      </c>
      <c r="J52" s="1" t="s">
        <v>36</v>
      </c>
      <c r="K52" s="1" t="s">
        <v>27</v>
      </c>
      <c r="L52" s="1" t="s">
        <v>64</v>
      </c>
      <c r="M52" s="1">
        <v>17</v>
      </c>
      <c r="N52" s="1">
        <v>73774729</v>
      </c>
      <c r="O52" s="1">
        <v>73774729</v>
      </c>
      <c r="P52" s="1" t="s">
        <v>28</v>
      </c>
      <c r="Q52" s="1" t="s">
        <v>38</v>
      </c>
      <c r="T52" s="1">
        <v>93</v>
      </c>
      <c r="U52" s="1">
        <v>180</v>
      </c>
      <c r="W52" s="1">
        <v>520</v>
      </c>
      <c r="X52" s="1">
        <v>276</v>
      </c>
    </row>
    <row r="53" spans="1:26" x14ac:dyDescent="0.2">
      <c r="A53" s="1" t="s">
        <v>30</v>
      </c>
      <c r="B53" s="1" t="s">
        <v>2200</v>
      </c>
      <c r="C53" s="1" t="s">
        <v>32</v>
      </c>
      <c r="D53" s="1" t="s">
        <v>1664</v>
      </c>
      <c r="E53" s="1" t="s">
        <v>26</v>
      </c>
      <c r="F53" s="1" t="s">
        <v>2201</v>
      </c>
      <c r="G53" s="1" t="s">
        <v>35</v>
      </c>
      <c r="J53" s="1" t="s">
        <v>36</v>
      </c>
      <c r="K53" s="1" t="s">
        <v>27</v>
      </c>
      <c r="L53" s="1" t="s">
        <v>37</v>
      </c>
      <c r="M53" s="1">
        <v>17</v>
      </c>
      <c r="N53" s="1">
        <v>73774723</v>
      </c>
      <c r="O53" s="1">
        <v>73774723</v>
      </c>
      <c r="P53" s="1" t="s">
        <v>29</v>
      </c>
      <c r="Q53" s="1" t="s">
        <v>28</v>
      </c>
      <c r="T53" s="1">
        <v>37</v>
      </c>
      <c r="U53" s="1">
        <v>93</v>
      </c>
      <c r="W53" s="1">
        <v>42</v>
      </c>
      <c r="X53" s="1">
        <v>111</v>
      </c>
    </row>
    <row r="54" spans="1:26" x14ac:dyDescent="0.2">
      <c r="A54" s="1" t="s">
        <v>808</v>
      </c>
      <c r="B54" s="1" t="s">
        <v>2202</v>
      </c>
      <c r="C54" s="1" t="s">
        <v>151</v>
      </c>
      <c r="D54" s="1" t="s">
        <v>1740</v>
      </c>
      <c r="E54" s="1" t="s">
        <v>26</v>
      </c>
      <c r="F54" s="1" t="s">
        <v>2203</v>
      </c>
      <c r="G54" s="1" t="s">
        <v>35</v>
      </c>
      <c r="J54" s="1" t="s">
        <v>27</v>
      </c>
      <c r="K54" s="1" t="s">
        <v>27</v>
      </c>
      <c r="L54" s="1" t="s">
        <v>27</v>
      </c>
      <c r="M54" s="1">
        <v>17</v>
      </c>
      <c r="N54" s="1">
        <v>73774710</v>
      </c>
      <c r="O54" s="1">
        <v>73774710</v>
      </c>
      <c r="P54" s="1" t="s">
        <v>28</v>
      </c>
      <c r="Q54" s="1" t="s">
        <v>38</v>
      </c>
      <c r="X54" s="1">
        <v>759</v>
      </c>
    </row>
    <row r="55" spans="1:26" x14ac:dyDescent="0.2">
      <c r="A55" s="1" t="s">
        <v>61</v>
      </c>
      <c r="B55" s="1" t="s">
        <v>2204</v>
      </c>
      <c r="C55" s="1" t="s">
        <v>54</v>
      </c>
      <c r="D55" s="1" t="s">
        <v>187</v>
      </c>
      <c r="E55" s="1" t="s">
        <v>26</v>
      </c>
      <c r="F55" s="1" t="s">
        <v>2205</v>
      </c>
      <c r="G55" s="1" t="s">
        <v>35</v>
      </c>
      <c r="J55" s="1" t="s">
        <v>36</v>
      </c>
      <c r="K55" s="1" t="s">
        <v>27</v>
      </c>
      <c r="L55" s="1" t="s">
        <v>64</v>
      </c>
      <c r="M55" s="1">
        <v>17</v>
      </c>
      <c r="N55" s="1">
        <v>73774708</v>
      </c>
      <c r="O55" s="1">
        <v>73774708</v>
      </c>
      <c r="P55" s="1" t="s">
        <v>51</v>
      </c>
      <c r="Q55" s="1" t="s">
        <v>38</v>
      </c>
      <c r="T55" s="1">
        <v>6</v>
      </c>
      <c r="U55" s="1">
        <v>134</v>
      </c>
      <c r="W55" s="1">
        <v>61</v>
      </c>
      <c r="X55" s="1">
        <v>54</v>
      </c>
    </row>
    <row r="56" spans="1:26" x14ac:dyDescent="0.2">
      <c r="A56" s="1" t="s">
        <v>149</v>
      </c>
      <c r="B56" s="1" t="s">
        <v>2206</v>
      </c>
      <c r="C56" s="1" t="s">
        <v>151</v>
      </c>
      <c r="D56" s="1" t="s">
        <v>575</v>
      </c>
      <c r="E56" s="1" t="s">
        <v>26</v>
      </c>
      <c r="F56" s="1" t="s">
        <v>2207</v>
      </c>
      <c r="G56" s="1" t="s">
        <v>35</v>
      </c>
      <c r="I56" s="1">
        <v>1</v>
      </c>
      <c r="J56" s="1" t="s">
        <v>36</v>
      </c>
      <c r="K56" s="1" t="s">
        <v>153</v>
      </c>
      <c r="L56" s="1" t="s">
        <v>64</v>
      </c>
      <c r="M56" s="1">
        <v>17</v>
      </c>
      <c r="N56" s="1">
        <v>73774687</v>
      </c>
      <c r="O56" s="1">
        <v>73774687</v>
      </c>
      <c r="P56" s="1" t="s">
        <v>38</v>
      </c>
      <c r="Q56" s="1" t="s">
        <v>29</v>
      </c>
      <c r="U56" s="1">
        <v>132</v>
      </c>
      <c r="X56" s="1">
        <v>195</v>
      </c>
    </row>
    <row r="57" spans="1:26" x14ac:dyDescent="0.2">
      <c r="A57" s="1" t="s">
        <v>2481</v>
      </c>
      <c r="B57" s="1" t="s">
        <v>2520</v>
      </c>
      <c r="C57" s="1" t="s">
        <v>127</v>
      </c>
      <c r="D57" s="1" t="s">
        <v>48</v>
      </c>
      <c r="E57" s="1" t="s">
        <v>26</v>
      </c>
      <c r="F57" s="1" t="s">
        <v>2115</v>
      </c>
      <c r="G57" s="1" t="s">
        <v>35</v>
      </c>
      <c r="J57" s="1" t="s">
        <v>27</v>
      </c>
      <c r="K57" s="1" t="s">
        <v>27</v>
      </c>
      <c r="L57" s="1" t="s">
        <v>64</v>
      </c>
      <c r="M57" s="1">
        <v>17</v>
      </c>
      <c r="N57" s="1">
        <v>73775242</v>
      </c>
      <c r="O57" s="1">
        <v>73775242</v>
      </c>
      <c r="P57" s="1" t="s">
        <v>28</v>
      </c>
      <c r="Q57" s="1" t="s">
        <v>51</v>
      </c>
      <c r="R57" s="1">
        <v>0.39</v>
      </c>
      <c r="T57" s="1">
        <v>28</v>
      </c>
      <c r="U57" s="1">
        <v>43</v>
      </c>
      <c r="X57" s="1">
        <v>90</v>
      </c>
      <c r="Y57" s="2">
        <v>43500</v>
      </c>
      <c r="Z57" s="1" t="s">
        <v>2759</v>
      </c>
    </row>
    <row r="58" spans="1:26" x14ac:dyDescent="0.2">
      <c r="A58" s="1" t="s">
        <v>2434</v>
      </c>
      <c r="B58" s="1" t="s">
        <v>2760</v>
      </c>
      <c r="C58" s="1" t="s">
        <v>71</v>
      </c>
      <c r="D58" s="1" t="s">
        <v>653</v>
      </c>
      <c r="E58" s="1" t="s">
        <v>26</v>
      </c>
      <c r="F58" s="1" t="s">
        <v>1477</v>
      </c>
      <c r="G58" s="1" t="s">
        <v>35</v>
      </c>
      <c r="H58" s="1" t="s">
        <v>2450</v>
      </c>
      <c r="J58" s="1" t="s">
        <v>94</v>
      </c>
      <c r="K58" s="1" t="s">
        <v>94</v>
      </c>
      <c r="L58" s="1" t="s">
        <v>94</v>
      </c>
      <c r="M58" s="1">
        <v>17</v>
      </c>
      <c r="N58" s="1">
        <v>73775164</v>
      </c>
      <c r="O58" s="1">
        <v>73775164</v>
      </c>
      <c r="P58" s="1" t="s">
        <v>29</v>
      </c>
      <c r="Q58" s="1" t="s">
        <v>51</v>
      </c>
      <c r="R58" s="1">
        <v>0.42</v>
      </c>
      <c r="T58" s="1">
        <v>17</v>
      </c>
      <c r="U58" s="1">
        <v>23</v>
      </c>
      <c r="W58" s="1">
        <v>30</v>
      </c>
      <c r="X58" s="1">
        <v>1262</v>
      </c>
      <c r="Y58" s="2">
        <v>43500</v>
      </c>
      <c r="Z58" s="1" t="s">
        <v>2761</v>
      </c>
    </row>
    <row r="59" spans="1:26" x14ac:dyDescent="0.2">
      <c r="A59" s="1" t="s">
        <v>2529</v>
      </c>
      <c r="B59" s="1" t="s">
        <v>2762</v>
      </c>
      <c r="C59" s="1" t="s">
        <v>71</v>
      </c>
      <c r="D59" s="1" t="s">
        <v>656</v>
      </c>
      <c r="E59" s="1" t="s">
        <v>26</v>
      </c>
      <c r="F59" s="1" t="s">
        <v>2763</v>
      </c>
      <c r="G59" s="1" t="s">
        <v>35</v>
      </c>
      <c r="J59" s="1" t="s">
        <v>27</v>
      </c>
      <c r="K59" s="1" t="s">
        <v>27</v>
      </c>
      <c r="L59" s="1" t="s">
        <v>27</v>
      </c>
      <c r="M59" s="1">
        <v>17</v>
      </c>
      <c r="N59" s="1">
        <v>73775165</v>
      </c>
      <c r="O59" s="1">
        <v>73775165</v>
      </c>
      <c r="P59" s="1" t="s">
        <v>29</v>
      </c>
      <c r="Q59" s="1" t="s">
        <v>51</v>
      </c>
      <c r="R59" s="1">
        <v>0.21</v>
      </c>
      <c r="T59" s="1">
        <v>18</v>
      </c>
      <c r="U59" s="1">
        <v>68</v>
      </c>
      <c r="X59" s="1">
        <v>271</v>
      </c>
      <c r="Y59" s="2">
        <v>43500</v>
      </c>
      <c r="Z59" s="1" t="s">
        <v>2764</v>
      </c>
    </row>
    <row r="60" spans="1:26" x14ac:dyDescent="0.2">
      <c r="A60" s="1" t="s">
        <v>378</v>
      </c>
      <c r="B60" s="1" t="s">
        <v>1342</v>
      </c>
      <c r="C60" s="1" t="s">
        <v>372</v>
      </c>
      <c r="D60" s="1" t="s">
        <v>656</v>
      </c>
      <c r="E60" s="1" t="s">
        <v>26</v>
      </c>
      <c r="F60" s="1" t="s">
        <v>2763</v>
      </c>
      <c r="G60" s="1" t="s">
        <v>35</v>
      </c>
      <c r="J60" s="1" t="s">
        <v>36</v>
      </c>
      <c r="K60" s="1" t="s">
        <v>43</v>
      </c>
      <c r="L60" s="1" t="s">
        <v>236</v>
      </c>
      <c r="M60" s="1">
        <v>17</v>
      </c>
      <c r="N60" s="1">
        <v>73775165</v>
      </c>
      <c r="O60" s="1">
        <v>73775165</v>
      </c>
      <c r="P60" s="1" t="s">
        <v>29</v>
      </c>
      <c r="Q60" s="1" t="s">
        <v>51</v>
      </c>
      <c r="R60" s="1">
        <v>0.26</v>
      </c>
      <c r="T60" s="1">
        <v>43</v>
      </c>
      <c r="U60" s="1">
        <v>120</v>
      </c>
      <c r="W60" s="1">
        <v>112</v>
      </c>
      <c r="X60" s="1">
        <v>7103</v>
      </c>
      <c r="Y60" s="2">
        <v>43500</v>
      </c>
      <c r="Z60" s="1" t="s">
        <v>2764</v>
      </c>
    </row>
    <row r="61" spans="1:26" x14ac:dyDescent="0.2">
      <c r="A61" s="1" t="s">
        <v>2639</v>
      </c>
      <c r="B61" s="1" t="s">
        <v>2142</v>
      </c>
      <c r="C61" s="1" t="s">
        <v>227</v>
      </c>
      <c r="D61" s="1" t="s">
        <v>2765</v>
      </c>
      <c r="E61" s="1" t="s">
        <v>26</v>
      </c>
      <c r="F61" s="1" t="s">
        <v>2766</v>
      </c>
      <c r="G61" s="1" t="s">
        <v>35</v>
      </c>
      <c r="H61" s="1" t="s">
        <v>2437</v>
      </c>
      <c r="J61" s="1" t="s">
        <v>94</v>
      </c>
      <c r="K61" s="1" t="s">
        <v>94</v>
      </c>
      <c r="L61" s="1" t="s">
        <v>94</v>
      </c>
      <c r="M61" s="1">
        <v>17</v>
      </c>
      <c r="N61" s="1">
        <v>73775137</v>
      </c>
      <c r="O61" s="1">
        <v>73775137</v>
      </c>
      <c r="P61" s="1" t="s">
        <v>28</v>
      </c>
      <c r="Q61" s="1" t="s">
        <v>38</v>
      </c>
      <c r="R61" s="1">
        <v>0.27</v>
      </c>
      <c r="T61" s="1">
        <v>28</v>
      </c>
      <c r="U61" s="1">
        <v>76</v>
      </c>
      <c r="W61" s="1">
        <v>75</v>
      </c>
      <c r="X61" s="1">
        <v>18</v>
      </c>
      <c r="Y61" s="2">
        <v>43500</v>
      </c>
      <c r="Z61" s="1" t="s">
        <v>2767</v>
      </c>
    </row>
    <row r="62" spans="1:26" x14ac:dyDescent="0.2">
      <c r="A62" s="1" t="s">
        <v>2434</v>
      </c>
      <c r="B62" s="1" t="s">
        <v>2768</v>
      </c>
      <c r="C62" s="1" t="s">
        <v>71</v>
      </c>
      <c r="D62" s="1" t="s">
        <v>2769</v>
      </c>
      <c r="E62" s="1" t="s">
        <v>26</v>
      </c>
      <c r="F62" s="1" t="s">
        <v>2770</v>
      </c>
      <c r="G62" s="1" t="s">
        <v>35</v>
      </c>
      <c r="J62" s="1" t="s">
        <v>94</v>
      </c>
      <c r="K62" s="1" t="s">
        <v>94</v>
      </c>
      <c r="L62" s="1" t="s">
        <v>94</v>
      </c>
      <c r="M62" s="1">
        <v>17</v>
      </c>
      <c r="N62" s="1">
        <v>73775040</v>
      </c>
      <c r="O62" s="1">
        <v>73775040</v>
      </c>
      <c r="P62" s="1" t="s">
        <v>38</v>
      </c>
      <c r="Q62" s="1" t="s">
        <v>51</v>
      </c>
      <c r="R62" s="1">
        <v>0.1</v>
      </c>
      <c r="T62" s="1">
        <v>4</v>
      </c>
      <c r="U62" s="1">
        <v>36</v>
      </c>
      <c r="W62" s="1">
        <v>44</v>
      </c>
      <c r="X62" s="1">
        <v>1437</v>
      </c>
      <c r="Y62" s="2">
        <v>43528</v>
      </c>
      <c r="Z62" s="1" t="s">
        <v>2771</v>
      </c>
    </row>
    <row r="63" spans="1:26" x14ac:dyDescent="0.2">
      <c r="A63" s="1" t="s">
        <v>2460</v>
      </c>
      <c r="B63" s="1" t="s">
        <v>2461</v>
      </c>
      <c r="C63" s="1" t="s">
        <v>156</v>
      </c>
      <c r="D63" s="1" t="s">
        <v>2772</v>
      </c>
      <c r="E63" s="1" t="s">
        <v>26</v>
      </c>
      <c r="F63" s="1" t="s">
        <v>2773</v>
      </c>
      <c r="G63" s="1" t="s">
        <v>35</v>
      </c>
      <c r="H63" s="1" t="s">
        <v>2437</v>
      </c>
      <c r="J63" s="1" t="s">
        <v>94</v>
      </c>
      <c r="K63" s="1" t="s">
        <v>94</v>
      </c>
      <c r="L63" s="1" t="s">
        <v>94</v>
      </c>
      <c r="M63" s="1">
        <v>17</v>
      </c>
      <c r="N63" s="1">
        <v>73774997</v>
      </c>
      <c r="O63" s="1">
        <v>73774997</v>
      </c>
      <c r="P63" s="1" t="s">
        <v>29</v>
      </c>
      <c r="Q63" s="1" t="s">
        <v>51</v>
      </c>
      <c r="R63" s="1">
        <v>0.42</v>
      </c>
      <c r="T63" s="1">
        <v>16</v>
      </c>
      <c r="U63" s="1">
        <v>22</v>
      </c>
      <c r="W63" s="1">
        <v>37</v>
      </c>
      <c r="X63" s="1">
        <v>4277</v>
      </c>
      <c r="Y63" s="2">
        <v>43528</v>
      </c>
      <c r="Z63" s="1" t="s">
        <v>2774</v>
      </c>
    </row>
    <row r="64" spans="1:26" x14ac:dyDescent="0.2">
      <c r="A64" s="1" t="s">
        <v>2434</v>
      </c>
      <c r="B64" s="1" t="s">
        <v>2775</v>
      </c>
      <c r="C64" s="1" t="s">
        <v>71</v>
      </c>
      <c r="D64" s="1" t="s">
        <v>2776</v>
      </c>
      <c r="E64" s="1" t="s">
        <v>26</v>
      </c>
      <c r="F64" s="1" t="s">
        <v>2777</v>
      </c>
      <c r="G64" s="1" t="s">
        <v>35</v>
      </c>
      <c r="H64" s="1" t="s">
        <v>2437</v>
      </c>
      <c r="J64" s="1" t="s">
        <v>94</v>
      </c>
      <c r="K64" s="1" t="s">
        <v>94</v>
      </c>
      <c r="L64" s="1" t="s">
        <v>94</v>
      </c>
      <c r="M64" s="1">
        <v>17</v>
      </c>
      <c r="N64" s="1">
        <v>73774983</v>
      </c>
      <c r="O64" s="1">
        <v>73774983</v>
      </c>
      <c r="P64" s="1" t="s">
        <v>29</v>
      </c>
      <c r="Q64" s="1" t="s">
        <v>51</v>
      </c>
      <c r="R64" s="1">
        <v>0.24</v>
      </c>
      <c r="T64" s="1">
        <v>24</v>
      </c>
      <c r="U64" s="1">
        <v>78</v>
      </c>
      <c r="W64" s="1">
        <v>77</v>
      </c>
      <c r="X64" s="1">
        <v>2422</v>
      </c>
      <c r="Y64" s="2">
        <v>43528</v>
      </c>
      <c r="Z64" s="1" t="s">
        <v>2778</v>
      </c>
    </row>
    <row r="65" spans="1:26" x14ac:dyDescent="0.2">
      <c r="A65" s="1" t="s">
        <v>2460</v>
      </c>
      <c r="B65" s="1" t="s">
        <v>2467</v>
      </c>
      <c r="C65" s="1" t="s">
        <v>242</v>
      </c>
      <c r="D65" s="1" t="s">
        <v>133</v>
      </c>
      <c r="E65" s="1" t="s">
        <v>26</v>
      </c>
      <c r="F65" s="1" t="s">
        <v>2779</v>
      </c>
      <c r="G65" s="1" t="s">
        <v>35</v>
      </c>
      <c r="H65" s="1" t="s">
        <v>2437</v>
      </c>
      <c r="J65" s="1" t="s">
        <v>94</v>
      </c>
      <c r="K65" s="1" t="s">
        <v>94</v>
      </c>
      <c r="L65" s="1" t="s">
        <v>94</v>
      </c>
      <c r="M65" s="1">
        <v>17</v>
      </c>
      <c r="N65" s="1">
        <v>73774973</v>
      </c>
      <c r="O65" s="1">
        <v>73774973</v>
      </c>
      <c r="P65" s="1" t="s">
        <v>29</v>
      </c>
      <c r="Q65" s="1" t="s">
        <v>51</v>
      </c>
      <c r="R65" s="1">
        <v>0.24</v>
      </c>
      <c r="T65" s="1">
        <v>6</v>
      </c>
      <c r="U65" s="1">
        <v>19</v>
      </c>
      <c r="W65" s="1">
        <v>26</v>
      </c>
      <c r="X65" s="1">
        <v>25730</v>
      </c>
      <c r="Y65" s="2">
        <v>43528</v>
      </c>
      <c r="Z65" s="1" t="s">
        <v>2780</v>
      </c>
    </row>
    <row r="66" spans="1:26" x14ac:dyDescent="0.2">
      <c r="A66" s="1" t="s">
        <v>2460</v>
      </c>
      <c r="B66" s="1" t="s">
        <v>2781</v>
      </c>
      <c r="C66" s="1" t="s">
        <v>2562</v>
      </c>
      <c r="D66" s="1" t="s">
        <v>343</v>
      </c>
      <c r="E66" s="1" t="s">
        <v>26</v>
      </c>
      <c r="F66" s="1" t="s">
        <v>2782</v>
      </c>
      <c r="G66" s="1" t="s">
        <v>35</v>
      </c>
      <c r="H66" s="1" t="s">
        <v>2440</v>
      </c>
      <c r="J66" s="1" t="s">
        <v>94</v>
      </c>
      <c r="K66" s="1" t="s">
        <v>94</v>
      </c>
      <c r="L66" s="1" t="s">
        <v>94</v>
      </c>
      <c r="M66" s="1">
        <v>17</v>
      </c>
      <c r="N66" s="1">
        <v>73774974</v>
      </c>
      <c r="O66" s="1">
        <v>73774974</v>
      </c>
      <c r="P66" s="1" t="s">
        <v>29</v>
      </c>
      <c r="Q66" s="1" t="s">
        <v>51</v>
      </c>
      <c r="R66" s="1">
        <v>0.3</v>
      </c>
      <c r="T66" s="1">
        <v>25</v>
      </c>
      <c r="U66" s="1">
        <v>58</v>
      </c>
      <c r="W66" s="1">
        <v>91</v>
      </c>
      <c r="X66" s="1">
        <v>817</v>
      </c>
      <c r="Y66" s="2">
        <v>43528</v>
      </c>
      <c r="Z66" s="1" t="s">
        <v>2783</v>
      </c>
    </row>
    <row r="67" spans="1:26" x14ac:dyDescent="0.2">
      <c r="A67" s="1" t="s">
        <v>2434</v>
      </c>
      <c r="B67" s="1" t="s">
        <v>2784</v>
      </c>
      <c r="C67" s="1" t="s">
        <v>71</v>
      </c>
      <c r="D67" s="1" t="s">
        <v>2785</v>
      </c>
      <c r="E67" s="1" t="s">
        <v>26</v>
      </c>
      <c r="F67" s="1" t="s">
        <v>2786</v>
      </c>
      <c r="G67" s="1" t="s">
        <v>35</v>
      </c>
      <c r="H67" s="1" t="s">
        <v>2437</v>
      </c>
      <c r="J67" s="1" t="s">
        <v>94</v>
      </c>
      <c r="K67" s="1" t="s">
        <v>94</v>
      </c>
      <c r="L67" s="1" t="s">
        <v>94</v>
      </c>
      <c r="M67" s="1">
        <v>17</v>
      </c>
      <c r="N67" s="1">
        <v>73774955</v>
      </c>
      <c r="O67" s="1">
        <v>73774955</v>
      </c>
      <c r="P67" s="1" t="s">
        <v>38</v>
      </c>
      <c r="Q67" s="1" t="s">
        <v>51</v>
      </c>
      <c r="R67" s="1">
        <v>0.1</v>
      </c>
      <c r="T67" s="1">
        <v>4</v>
      </c>
      <c r="U67" s="1">
        <v>36</v>
      </c>
      <c r="W67" s="1">
        <v>43</v>
      </c>
      <c r="X67" s="1">
        <v>274</v>
      </c>
      <c r="Y67" s="2">
        <v>43528</v>
      </c>
      <c r="Z67" s="1" t="s">
        <v>2787</v>
      </c>
    </row>
    <row r="68" spans="1:26" x14ac:dyDescent="0.2">
      <c r="A68" s="1" t="s">
        <v>2478</v>
      </c>
      <c r="B68" s="1" t="s">
        <v>2788</v>
      </c>
      <c r="C68" s="1" t="s">
        <v>67</v>
      </c>
      <c r="D68" s="1" t="s">
        <v>463</v>
      </c>
      <c r="E68" s="1" t="s">
        <v>26</v>
      </c>
      <c r="F68" s="1" t="s">
        <v>2185</v>
      </c>
      <c r="G68" s="1" t="s">
        <v>35</v>
      </c>
      <c r="H68" s="1" t="s">
        <v>2557</v>
      </c>
      <c r="J68" s="1" t="s">
        <v>94</v>
      </c>
      <c r="K68" s="1" t="s">
        <v>94</v>
      </c>
      <c r="L68" s="1" t="s">
        <v>94</v>
      </c>
      <c r="M68" s="1">
        <v>17</v>
      </c>
      <c r="N68" s="1">
        <v>73774795</v>
      </c>
      <c r="O68" s="1">
        <v>73774795</v>
      </c>
      <c r="P68" s="1" t="s">
        <v>38</v>
      </c>
      <c r="Q68" s="1" t="s">
        <v>28</v>
      </c>
      <c r="R68" s="1">
        <v>0.17</v>
      </c>
      <c r="T68" s="1">
        <v>19</v>
      </c>
      <c r="U68" s="1">
        <v>95</v>
      </c>
      <c r="W68" s="1">
        <v>49</v>
      </c>
      <c r="X68" s="1">
        <v>155</v>
      </c>
      <c r="Y68" s="2">
        <v>43559</v>
      </c>
      <c r="Z68" s="1" t="s">
        <v>2789</v>
      </c>
    </row>
    <row r="69" spans="1:26" x14ac:dyDescent="0.2">
      <c r="A69" s="1" t="s">
        <v>2790</v>
      </c>
      <c r="B69" s="1" t="s">
        <v>2791</v>
      </c>
      <c r="C69" s="1" t="s">
        <v>41</v>
      </c>
      <c r="D69" s="1" t="s">
        <v>2092</v>
      </c>
      <c r="E69" s="1" t="s">
        <v>26</v>
      </c>
      <c r="F69" s="1" t="s">
        <v>1249</v>
      </c>
      <c r="G69" s="1" t="s">
        <v>35</v>
      </c>
      <c r="H69" s="1" t="s">
        <v>2437</v>
      </c>
      <c r="J69" s="1" t="s">
        <v>36</v>
      </c>
      <c r="K69" s="1" t="s">
        <v>27</v>
      </c>
      <c r="L69" s="1" t="s">
        <v>64</v>
      </c>
      <c r="M69" s="1">
        <v>17</v>
      </c>
      <c r="N69" s="1">
        <v>73774743</v>
      </c>
      <c r="O69" s="1">
        <v>73774743</v>
      </c>
      <c r="P69" s="1" t="s">
        <v>29</v>
      </c>
      <c r="Q69" s="1" t="s">
        <v>38</v>
      </c>
      <c r="R69" s="1">
        <v>0.32</v>
      </c>
      <c r="T69" s="1">
        <v>36</v>
      </c>
      <c r="U69" s="1">
        <v>75</v>
      </c>
      <c r="X69" s="1">
        <v>40</v>
      </c>
      <c r="Y69" s="2">
        <v>43559</v>
      </c>
      <c r="Z69" s="1" t="s">
        <v>2792</v>
      </c>
    </row>
    <row r="70" spans="1:26" x14ac:dyDescent="0.2">
      <c r="A70" s="1" t="s">
        <v>2478</v>
      </c>
      <c r="B70" s="1" t="s">
        <v>1100</v>
      </c>
      <c r="C70" s="1" t="s">
        <v>67</v>
      </c>
      <c r="D70" s="1" t="s">
        <v>2793</v>
      </c>
      <c r="E70" s="1" t="s">
        <v>26</v>
      </c>
      <c r="F70" s="1" t="s">
        <v>2794</v>
      </c>
      <c r="G70" s="1" t="s">
        <v>35</v>
      </c>
      <c r="H70" s="1" t="s">
        <v>2437</v>
      </c>
      <c r="J70" s="1" t="s">
        <v>94</v>
      </c>
      <c r="K70" s="1" t="s">
        <v>94</v>
      </c>
      <c r="L70" s="1" t="s">
        <v>94</v>
      </c>
      <c r="M70" s="1">
        <v>17</v>
      </c>
      <c r="N70" s="1">
        <v>73774737</v>
      </c>
      <c r="O70" s="1">
        <v>73774737</v>
      </c>
      <c r="P70" s="1" t="s">
        <v>38</v>
      </c>
      <c r="Q70" s="1" t="s">
        <v>28</v>
      </c>
      <c r="R70" s="1">
        <v>0.19</v>
      </c>
      <c r="T70" s="1">
        <v>13</v>
      </c>
      <c r="U70" s="1">
        <v>57</v>
      </c>
      <c r="W70" s="1">
        <v>55</v>
      </c>
      <c r="X70" s="1">
        <v>1301</v>
      </c>
      <c r="Y70" s="2">
        <v>43559</v>
      </c>
      <c r="Z70" s="1" t="s">
        <v>2795</v>
      </c>
    </row>
  </sheetData>
  <autoFilter ref="A1:X74">
    <sortState ref="A2:X95">
      <sortCondition ref="G1:G95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topLeftCell="A99" workbookViewId="0">
      <selection activeCell="H126" sqref="H126"/>
    </sheetView>
  </sheetViews>
  <sheetFormatPr defaultColWidth="11.44140625" defaultRowHeight="15" x14ac:dyDescent="0.2"/>
  <cols>
    <col min="1" max="1" width="11.44140625" style="1"/>
    <col min="2" max="2" width="19.6640625" style="1" customWidth="1"/>
    <col min="3" max="3" width="13.44140625" style="1" customWidth="1"/>
    <col min="4" max="16384" width="11.4414062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202</v>
      </c>
      <c r="B2" s="1" t="s">
        <v>2209</v>
      </c>
      <c r="C2" s="1" t="s">
        <v>71</v>
      </c>
      <c r="D2" s="1" t="s">
        <v>1756</v>
      </c>
      <c r="E2" s="1" t="s">
        <v>26</v>
      </c>
      <c r="F2" s="1" t="s">
        <v>2210</v>
      </c>
      <c r="G2" s="1" t="s">
        <v>35</v>
      </c>
      <c r="J2" s="1" t="s">
        <v>27</v>
      </c>
      <c r="K2" s="1" t="s">
        <v>27</v>
      </c>
      <c r="L2" s="1" t="s">
        <v>64</v>
      </c>
      <c r="M2" s="1">
        <v>12</v>
      </c>
      <c r="N2" s="1">
        <v>31945093</v>
      </c>
      <c r="O2" s="1">
        <v>31945093</v>
      </c>
      <c r="P2" s="1" t="s">
        <v>38</v>
      </c>
      <c r="Q2" s="1" t="s">
        <v>28</v>
      </c>
      <c r="X2" s="1">
        <v>1798</v>
      </c>
    </row>
    <row r="3" spans="1:24" x14ac:dyDescent="0.2">
      <c r="A3" s="1" t="s">
        <v>24</v>
      </c>
      <c r="B3" s="1" t="s">
        <v>2211</v>
      </c>
      <c r="C3" s="1" t="s">
        <v>71</v>
      </c>
      <c r="D3" s="1" t="s">
        <v>1756</v>
      </c>
      <c r="E3" s="1" t="s">
        <v>26</v>
      </c>
      <c r="F3" s="1" t="s">
        <v>2210</v>
      </c>
      <c r="G3" s="1" t="s">
        <v>35</v>
      </c>
      <c r="J3" s="1" t="s">
        <v>27</v>
      </c>
      <c r="K3" s="1" t="s">
        <v>27</v>
      </c>
      <c r="L3" s="1" t="s">
        <v>27</v>
      </c>
      <c r="M3" s="1">
        <v>12</v>
      </c>
      <c r="N3" s="1">
        <v>31945093</v>
      </c>
      <c r="O3" s="1">
        <v>31945093</v>
      </c>
      <c r="P3" s="1" t="s">
        <v>38</v>
      </c>
      <c r="Q3" s="1" t="s">
        <v>28</v>
      </c>
      <c r="U3" s="1">
        <v>392</v>
      </c>
      <c r="X3" s="1">
        <v>151</v>
      </c>
    </row>
    <row r="4" spans="1:24" x14ac:dyDescent="0.2">
      <c r="A4" s="1" t="s">
        <v>24</v>
      </c>
      <c r="B4" s="1" t="s">
        <v>2080</v>
      </c>
      <c r="C4" s="1" t="s">
        <v>207</v>
      </c>
      <c r="D4" s="1" t="s">
        <v>1756</v>
      </c>
      <c r="E4" s="1" t="s">
        <v>26</v>
      </c>
      <c r="F4" s="1" t="s">
        <v>2210</v>
      </c>
      <c r="G4" s="1" t="s">
        <v>35</v>
      </c>
      <c r="J4" s="1" t="s">
        <v>27</v>
      </c>
      <c r="K4" s="1" t="s">
        <v>27</v>
      </c>
      <c r="L4" s="1" t="s">
        <v>27</v>
      </c>
      <c r="M4" s="1">
        <v>12</v>
      </c>
      <c r="N4" s="1">
        <v>31945093</v>
      </c>
      <c r="O4" s="1">
        <v>31945093</v>
      </c>
      <c r="P4" s="1" t="s">
        <v>38</v>
      </c>
      <c r="Q4" s="1" t="s">
        <v>28</v>
      </c>
      <c r="U4" s="1">
        <v>1001</v>
      </c>
      <c r="X4" s="1">
        <v>156</v>
      </c>
    </row>
    <row r="5" spans="1:24" x14ac:dyDescent="0.2">
      <c r="A5" s="1" t="s">
        <v>202</v>
      </c>
      <c r="B5" s="1" t="s">
        <v>2212</v>
      </c>
      <c r="C5" s="1" t="s">
        <v>71</v>
      </c>
      <c r="D5" s="1" t="s">
        <v>2213</v>
      </c>
      <c r="E5" s="1" t="s">
        <v>26</v>
      </c>
      <c r="F5" s="1" t="s">
        <v>2214</v>
      </c>
      <c r="G5" s="1" t="s">
        <v>35</v>
      </c>
      <c r="J5" s="1" t="s">
        <v>27</v>
      </c>
      <c r="K5" s="1" t="s">
        <v>27</v>
      </c>
      <c r="L5" s="1" t="s">
        <v>64</v>
      </c>
      <c r="M5" s="1">
        <v>12</v>
      </c>
      <c r="N5" s="1">
        <v>31945091</v>
      </c>
      <c r="O5" s="1">
        <v>31945091</v>
      </c>
      <c r="P5" s="1" t="s">
        <v>28</v>
      </c>
      <c r="Q5" s="1" t="s">
        <v>29</v>
      </c>
      <c r="X5" s="1">
        <v>624</v>
      </c>
    </row>
    <row r="6" spans="1:24" x14ac:dyDescent="0.2">
      <c r="A6" s="1" t="s">
        <v>426</v>
      </c>
      <c r="B6" s="1" t="s">
        <v>2041</v>
      </c>
      <c r="C6" s="1" t="s">
        <v>428</v>
      </c>
      <c r="D6" s="1" t="s">
        <v>204</v>
      </c>
      <c r="E6" s="1" t="s">
        <v>26</v>
      </c>
      <c r="F6" s="1" t="s">
        <v>2215</v>
      </c>
      <c r="G6" s="1" t="s">
        <v>35</v>
      </c>
      <c r="J6" s="1" t="s">
        <v>94</v>
      </c>
      <c r="K6" s="1" t="s">
        <v>94</v>
      </c>
      <c r="L6" s="1" t="s">
        <v>94</v>
      </c>
      <c r="M6" s="1">
        <v>12</v>
      </c>
      <c r="N6" s="1">
        <v>31945083</v>
      </c>
      <c r="O6" s="1">
        <v>31945083</v>
      </c>
      <c r="P6" s="1" t="s">
        <v>38</v>
      </c>
      <c r="Q6" s="1" t="s">
        <v>51</v>
      </c>
      <c r="T6" s="1">
        <v>14</v>
      </c>
      <c r="U6" s="1">
        <v>24</v>
      </c>
      <c r="W6" s="1">
        <v>58</v>
      </c>
      <c r="X6" s="1">
        <v>11438</v>
      </c>
    </row>
    <row r="7" spans="1:24" x14ac:dyDescent="0.2">
      <c r="A7" s="1" t="s">
        <v>24</v>
      </c>
      <c r="B7" s="1" t="s">
        <v>2216</v>
      </c>
      <c r="C7" s="1" t="s">
        <v>543</v>
      </c>
      <c r="D7" s="1" t="s">
        <v>2217</v>
      </c>
      <c r="E7" s="1" t="s">
        <v>26</v>
      </c>
      <c r="F7" s="1" t="s">
        <v>2218</v>
      </c>
      <c r="G7" s="1" t="s">
        <v>35</v>
      </c>
      <c r="J7" s="1" t="s">
        <v>27</v>
      </c>
      <c r="K7" s="1" t="s">
        <v>27</v>
      </c>
      <c r="L7" s="1" t="s">
        <v>27</v>
      </c>
      <c r="M7" s="1">
        <v>12</v>
      </c>
      <c r="N7" s="1">
        <v>31945085</v>
      </c>
      <c r="O7" s="1">
        <v>31945085</v>
      </c>
      <c r="P7" s="1" t="s">
        <v>29</v>
      </c>
      <c r="Q7" s="1" t="s">
        <v>28</v>
      </c>
      <c r="U7" s="1">
        <v>1537</v>
      </c>
      <c r="X7" s="1">
        <v>19</v>
      </c>
    </row>
    <row r="8" spans="1:24" x14ac:dyDescent="0.2">
      <c r="A8" s="1" t="s">
        <v>30</v>
      </c>
      <c r="B8" s="1" t="s">
        <v>2219</v>
      </c>
      <c r="C8" s="1" t="s">
        <v>32</v>
      </c>
      <c r="D8" s="1" t="s">
        <v>923</v>
      </c>
      <c r="E8" s="1" t="s">
        <v>26</v>
      </c>
      <c r="F8" s="1" t="s">
        <v>2220</v>
      </c>
      <c r="G8" s="1" t="s">
        <v>35</v>
      </c>
      <c r="J8" s="1" t="s">
        <v>36</v>
      </c>
      <c r="K8" s="1" t="s">
        <v>27</v>
      </c>
      <c r="L8" s="1" t="s">
        <v>37</v>
      </c>
      <c r="M8" s="1">
        <v>12</v>
      </c>
      <c r="N8" s="1">
        <v>31945082</v>
      </c>
      <c r="O8" s="1">
        <v>31945082</v>
      </c>
      <c r="P8" s="1" t="s">
        <v>28</v>
      </c>
      <c r="Q8" s="1" t="s">
        <v>38</v>
      </c>
      <c r="T8" s="1">
        <v>16</v>
      </c>
      <c r="U8" s="1">
        <v>41</v>
      </c>
      <c r="W8" s="1">
        <v>43</v>
      </c>
      <c r="X8" s="1">
        <v>99</v>
      </c>
    </row>
    <row r="9" spans="1:24" x14ac:dyDescent="0.2">
      <c r="A9" s="1" t="s">
        <v>61</v>
      </c>
      <c r="B9" s="1" t="s">
        <v>2221</v>
      </c>
      <c r="C9" s="1" t="s">
        <v>59</v>
      </c>
      <c r="D9" s="1" t="s">
        <v>1378</v>
      </c>
      <c r="E9" s="1" t="s">
        <v>26</v>
      </c>
      <c r="F9" s="1" t="s">
        <v>2222</v>
      </c>
      <c r="G9" s="1" t="s">
        <v>35</v>
      </c>
      <c r="J9" s="1" t="s">
        <v>36</v>
      </c>
      <c r="K9" s="1" t="s">
        <v>27</v>
      </c>
      <c r="L9" s="1" t="s">
        <v>64</v>
      </c>
      <c r="M9" s="1">
        <v>12</v>
      </c>
      <c r="N9" s="1">
        <v>31945076</v>
      </c>
      <c r="O9" s="1">
        <v>31945076</v>
      </c>
      <c r="P9" s="1" t="s">
        <v>29</v>
      </c>
      <c r="Q9" s="1" t="s">
        <v>51</v>
      </c>
      <c r="T9" s="1">
        <v>35</v>
      </c>
      <c r="U9" s="1">
        <v>59</v>
      </c>
      <c r="W9" s="1">
        <v>97</v>
      </c>
      <c r="X9" s="1">
        <v>202</v>
      </c>
    </row>
    <row r="10" spans="1:24" x14ac:dyDescent="0.2">
      <c r="A10" s="1" t="s">
        <v>52</v>
      </c>
      <c r="B10" s="1" t="s">
        <v>2223</v>
      </c>
      <c r="C10" s="1" t="s">
        <v>54</v>
      </c>
      <c r="D10" s="1" t="s">
        <v>1383</v>
      </c>
      <c r="E10" s="1" t="s">
        <v>26</v>
      </c>
      <c r="F10" s="1" t="s">
        <v>2224</v>
      </c>
      <c r="G10" s="1" t="s">
        <v>35</v>
      </c>
      <c r="J10" s="1" t="s">
        <v>56</v>
      </c>
      <c r="K10" s="1" t="s">
        <v>27</v>
      </c>
      <c r="L10" s="1" t="s">
        <v>57</v>
      </c>
      <c r="M10" s="1">
        <v>12</v>
      </c>
      <c r="N10" s="1">
        <v>31945075</v>
      </c>
      <c r="O10" s="1">
        <v>31945075</v>
      </c>
      <c r="P10" s="1" t="s">
        <v>38</v>
      </c>
      <c r="Q10" s="1" t="s">
        <v>51</v>
      </c>
      <c r="X10" s="1">
        <v>48</v>
      </c>
    </row>
    <row r="11" spans="1:24" x14ac:dyDescent="0.2">
      <c r="A11" s="1" t="s">
        <v>24</v>
      </c>
      <c r="B11" s="1" t="s">
        <v>2225</v>
      </c>
      <c r="C11" s="1" t="s">
        <v>372</v>
      </c>
      <c r="D11" s="1" t="s">
        <v>2226</v>
      </c>
      <c r="E11" s="1" t="s">
        <v>26</v>
      </c>
      <c r="F11" s="1" t="s">
        <v>2227</v>
      </c>
      <c r="G11" s="1" t="s">
        <v>35</v>
      </c>
      <c r="J11" s="1" t="s">
        <v>27</v>
      </c>
      <c r="K11" s="1" t="s">
        <v>27</v>
      </c>
      <c r="L11" s="1" t="s">
        <v>27</v>
      </c>
      <c r="M11" s="1">
        <v>12</v>
      </c>
      <c r="N11" s="1">
        <v>31945066</v>
      </c>
      <c r="O11" s="1">
        <v>31945066</v>
      </c>
      <c r="P11" s="1" t="s">
        <v>29</v>
      </c>
      <c r="Q11" s="1" t="s">
        <v>51</v>
      </c>
      <c r="U11" s="1">
        <v>746</v>
      </c>
      <c r="X11" s="1">
        <v>21</v>
      </c>
    </row>
    <row r="12" spans="1:24" x14ac:dyDescent="0.2">
      <c r="A12" s="1" t="s">
        <v>52</v>
      </c>
      <c r="B12" s="1" t="s">
        <v>2228</v>
      </c>
      <c r="C12" s="1" t="s">
        <v>54</v>
      </c>
      <c r="D12" s="1" t="s">
        <v>1697</v>
      </c>
      <c r="E12" s="1" t="s">
        <v>26</v>
      </c>
      <c r="F12" s="1" t="s">
        <v>2229</v>
      </c>
      <c r="G12" s="1" t="s">
        <v>35</v>
      </c>
      <c r="J12" s="1" t="s">
        <v>56</v>
      </c>
      <c r="K12" s="1" t="s">
        <v>27</v>
      </c>
      <c r="L12" s="1" t="s">
        <v>57</v>
      </c>
      <c r="M12" s="1">
        <v>12</v>
      </c>
      <c r="N12" s="1">
        <v>31945066</v>
      </c>
      <c r="O12" s="1">
        <v>31945066</v>
      </c>
      <c r="P12" s="1" t="s">
        <v>29</v>
      </c>
      <c r="Q12" s="1" t="s">
        <v>28</v>
      </c>
      <c r="X12" s="1">
        <v>6</v>
      </c>
    </row>
    <row r="13" spans="1:24" x14ac:dyDescent="0.2">
      <c r="A13" s="1" t="s">
        <v>349</v>
      </c>
      <c r="B13" s="1" t="s">
        <v>2230</v>
      </c>
      <c r="C13" s="1" t="s">
        <v>372</v>
      </c>
      <c r="D13" s="1" t="s">
        <v>1240</v>
      </c>
      <c r="E13" s="1" t="s">
        <v>26</v>
      </c>
      <c r="F13" s="1" t="s">
        <v>2231</v>
      </c>
      <c r="G13" s="1" t="s">
        <v>35</v>
      </c>
      <c r="J13" s="1" t="s">
        <v>56</v>
      </c>
      <c r="K13" s="1" t="s">
        <v>49</v>
      </c>
      <c r="L13" s="1" t="s">
        <v>57</v>
      </c>
      <c r="M13" s="1">
        <v>12</v>
      </c>
      <c r="N13" s="1">
        <v>31945063</v>
      </c>
      <c r="O13" s="1">
        <v>31945063</v>
      </c>
      <c r="P13" s="1" t="s">
        <v>38</v>
      </c>
      <c r="Q13" s="1" t="s">
        <v>28</v>
      </c>
      <c r="T13" s="1">
        <v>61</v>
      </c>
      <c r="U13" s="1">
        <v>359</v>
      </c>
      <c r="W13" s="1">
        <v>204</v>
      </c>
      <c r="X13" s="1">
        <v>53</v>
      </c>
    </row>
    <row r="14" spans="1:24" x14ac:dyDescent="0.2">
      <c r="A14" s="1" t="s">
        <v>378</v>
      </c>
      <c r="B14" s="1" t="s">
        <v>1342</v>
      </c>
      <c r="C14" s="1" t="s">
        <v>372</v>
      </c>
      <c r="D14" s="1" t="s">
        <v>2232</v>
      </c>
      <c r="E14" s="1" t="s">
        <v>26</v>
      </c>
      <c r="G14" s="1" t="s">
        <v>35</v>
      </c>
      <c r="J14" s="1" t="s">
        <v>36</v>
      </c>
      <c r="K14" s="1" t="s">
        <v>43</v>
      </c>
      <c r="L14" s="1" t="s">
        <v>236</v>
      </c>
      <c r="M14" s="1">
        <v>12</v>
      </c>
      <c r="N14" s="1">
        <v>31945059</v>
      </c>
      <c r="O14" s="1">
        <v>31945060</v>
      </c>
      <c r="P14" s="1" t="s">
        <v>866</v>
      </c>
      <c r="Q14" s="1" t="s">
        <v>867</v>
      </c>
      <c r="X14" s="1">
        <v>7115</v>
      </c>
    </row>
    <row r="15" spans="1:24" x14ac:dyDescent="0.2">
      <c r="A15" s="1" t="s">
        <v>378</v>
      </c>
      <c r="B15" s="1" t="s">
        <v>873</v>
      </c>
      <c r="C15" s="1" t="s">
        <v>372</v>
      </c>
      <c r="D15" s="1" t="s">
        <v>2233</v>
      </c>
      <c r="E15" s="1" t="s">
        <v>26</v>
      </c>
      <c r="F15" s="1" t="s">
        <v>2234</v>
      </c>
      <c r="G15" s="1" t="s">
        <v>35</v>
      </c>
      <c r="J15" s="1" t="s">
        <v>36</v>
      </c>
      <c r="K15" s="1" t="s">
        <v>43</v>
      </c>
      <c r="L15" s="1" t="s">
        <v>236</v>
      </c>
      <c r="M15" s="1">
        <v>12</v>
      </c>
      <c r="N15" s="1">
        <v>31945057</v>
      </c>
      <c r="O15" s="1">
        <v>31945057</v>
      </c>
      <c r="P15" s="1" t="s">
        <v>28</v>
      </c>
      <c r="Q15" s="1" t="s">
        <v>29</v>
      </c>
      <c r="T15" s="1">
        <v>30</v>
      </c>
      <c r="U15" s="1">
        <v>202</v>
      </c>
      <c r="W15" s="1">
        <v>100</v>
      </c>
      <c r="X15" s="1">
        <v>1241</v>
      </c>
    </row>
    <row r="16" spans="1:24" x14ac:dyDescent="0.2">
      <c r="A16" s="1" t="s">
        <v>378</v>
      </c>
      <c r="B16" s="1" t="s">
        <v>2235</v>
      </c>
      <c r="C16" s="1" t="s">
        <v>372</v>
      </c>
      <c r="D16" s="1" t="s">
        <v>794</v>
      </c>
      <c r="E16" s="1" t="s">
        <v>26</v>
      </c>
      <c r="F16" s="1" t="s">
        <v>2236</v>
      </c>
      <c r="G16" s="1" t="s">
        <v>35</v>
      </c>
      <c r="J16" s="1" t="s">
        <v>36</v>
      </c>
      <c r="K16" s="1" t="s">
        <v>43</v>
      </c>
      <c r="L16" s="1" t="s">
        <v>236</v>
      </c>
      <c r="M16" s="1">
        <v>12</v>
      </c>
      <c r="N16" s="1">
        <v>31945049</v>
      </c>
      <c r="O16" s="1">
        <v>31945049</v>
      </c>
      <c r="P16" s="1" t="s">
        <v>29</v>
      </c>
      <c r="Q16" s="1" t="s">
        <v>51</v>
      </c>
      <c r="T16" s="1">
        <v>39</v>
      </c>
      <c r="U16" s="1">
        <v>155</v>
      </c>
      <c r="W16" s="1">
        <v>140</v>
      </c>
      <c r="X16" s="1">
        <v>3121</v>
      </c>
    </row>
    <row r="17" spans="1:24" x14ac:dyDescent="0.2">
      <c r="A17" s="1" t="s">
        <v>24</v>
      </c>
      <c r="B17" s="1" t="s">
        <v>958</v>
      </c>
      <c r="C17" s="1" t="s">
        <v>959</v>
      </c>
      <c r="D17" s="1" t="s">
        <v>795</v>
      </c>
      <c r="E17" s="1" t="s">
        <v>26</v>
      </c>
      <c r="F17" s="1" t="s">
        <v>2237</v>
      </c>
      <c r="G17" s="1" t="s">
        <v>35</v>
      </c>
      <c r="J17" s="1" t="s">
        <v>27</v>
      </c>
      <c r="K17" s="1" t="s">
        <v>27</v>
      </c>
      <c r="L17" s="1" t="s">
        <v>27</v>
      </c>
      <c r="M17" s="1">
        <v>12</v>
      </c>
      <c r="N17" s="1">
        <v>31945048</v>
      </c>
      <c r="O17" s="1">
        <v>31945048</v>
      </c>
      <c r="P17" s="1" t="s">
        <v>38</v>
      </c>
      <c r="Q17" s="1" t="s">
        <v>28</v>
      </c>
      <c r="U17" s="1">
        <v>1268</v>
      </c>
      <c r="X17" s="1">
        <v>99</v>
      </c>
    </row>
    <row r="18" spans="1:24" x14ac:dyDescent="0.2">
      <c r="A18" s="1" t="s">
        <v>105</v>
      </c>
      <c r="B18" s="1" t="s">
        <v>1804</v>
      </c>
      <c r="C18" s="1" t="s">
        <v>75</v>
      </c>
      <c r="D18" s="1" t="s">
        <v>795</v>
      </c>
      <c r="E18" s="1" t="s">
        <v>26</v>
      </c>
      <c r="F18" s="1" t="s">
        <v>2237</v>
      </c>
      <c r="G18" s="1" t="s">
        <v>35</v>
      </c>
      <c r="J18" s="1" t="s">
        <v>27</v>
      </c>
      <c r="K18" s="1" t="s">
        <v>27</v>
      </c>
      <c r="L18" s="1" t="s">
        <v>108</v>
      </c>
      <c r="M18" s="1">
        <v>12</v>
      </c>
      <c r="N18" s="1">
        <v>31945048</v>
      </c>
      <c r="O18" s="1">
        <v>31945048</v>
      </c>
      <c r="P18" s="1" t="s">
        <v>38</v>
      </c>
      <c r="Q18" s="1" t="s">
        <v>28</v>
      </c>
      <c r="X18" s="1">
        <v>1422</v>
      </c>
    </row>
    <row r="19" spans="1:24" x14ac:dyDescent="0.2">
      <c r="A19" s="1" t="s">
        <v>52</v>
      </c>
      <c r="B19" s="1" t="s">
        <v>2238</v>
      </c>
      <c r="C19" s="1" t="s">
        <v>54</v>
      </c>
      <c r="D19" s="1" t="s">
        <v>1777</v>
      </c>
      <c r="E19" s="1" t="s">
        <v>26</v>
      </c>
      <c r="G19" s="1" t="s">
        <v>35</v>
      </c>
      <c r="J19" s="1" t="s">
        <v>56</v>
      </c>
      <c r="K19" s="1" t="s">
        <v>27</v>
      </c>
      <c r="L19" s="1" t="s">
        <v>57</v>
      </c>
      <c r="M19" s="1">
        <v>12</v>
      </c>
      <c r="N19" s="1">
        <v>31945049</v>
      </c>
      <c r="O19" s="1">
        <v>31945050</v>
      </c>
      <c r="P19" s="1" t="s">
        <v>624</v>
      </c>
      <c r="Q19" s="1" t="s">
        <v>867</v>
      </c>
      <c r="X19" s="1">
        <v>15</v>
      </c>
    </row>
    <row r="20" spans="1:24" x14ac:dyDescent="0.2">
      <c r="A20" s="1" t="s">
        <v>24</v>
      </c>
      <c r="B20" s="1" t="s">
        <v>2208</v>
      </c>
      <c r="C20" s="1" t="s">
        <v>156</v>
      </c>
      <c r="D20" s="1" t="s">
        <v>2239</v>
      </c>
      <c r="E20" s="1" t="s">
        <v>26</v>
      </c>
      <c r="F20" s="1" t="s">
        <v>2240</v>
      </c>
      <c r="G20" s="1" t="s">
        <v>35</v>
      </c>
      <c r="J20" s="1" t="s">
        <v>27</v>
      </c>
      <c r="K20" s="1" t="s">
        <v>27</v>
      </c>
      <c r="L20" s="1" t="s">
        <v>27</v>
      </c>
      <c r="M20" s="1">
        <v>12</v>
      </c>
      <c r="N20" s="1">
        <v>31945033</v>
      </c>
      <c r="O20" s="1">
        <v>31945033</v>
      </c>
      <c r="P20" s="1" t="s">
        <v>29</v>
      </c>
      <c r="Q20" s="1" t="s">
        <v>51</v>
      </c>
      <c r="U20" s="1">
        <v>657</v>
      </c>
      <c r="X20" s="1">
        <v>113</v>
      </c>
    </row>
    <row r="21" spans="1:24" x14ac:dyDescent="0.2">
      <c r="A21" s="1" t="s">
        <v>105</v>
      </c>
      <c r="B21" s="1" t="s">
        <v>1570</v>
      </c>
      <c r="C21" s="1" t="s">
        <v>75</v>
      </c>
      <c r="D21" s="1" t="s">
        <v>2239</v>
      </c>
      <c r="E21" s="1" t="s">
        <v>26</v>
      </c>
      <c r="F21" s="1" t="s">
        <v>2240</v>
      </c>
      <c r="G21" s="1" t="s">
        <v>35</v>
      </c>
      <c r="J21" s="1" t="s">
        <v>27</v>
      </c>
      <c r="K21" s="1" t="s">
        <v>27</v>
      </c>
      <c r="L21" s="1" t="s">
        <v>108</v>
      </c>
      <c r="M21" s="1">
        <v>12</v>
      </c>
      <c r="N21" s="1">
        <v>31945033</v>
      </c>
      <c r="O21" s="1">
        <v>31945033</v>
      </c>
      <c r="P21" s="1" t="s">
        <v>29</v>
      </c>
      <c r="Q21" s="1" t="s">
        <v>51</v>
      </c>
      <c r="X21" s="1">
        <v>978</v>
      </c>
    </row>
    <row r="22" spans="1:24" x14ac:dyDescent="0.2">
      <c r="A22" s="1" t="s">
        <v>52</v>
      </c>
      <c r="B22" s="1" t="s">
        <v>2241</v>
      </c>
      <c r="C22" s="1" t="s">
        <v>54</v>
      </c>
      <c r="D22" s="1" t="s">
        <v>2242</v>
      </c>
      <c r="E22" s="1" t="s">
        <v>26</v>
      </c>
      <c r="F22" s="1" t="s">
        <v>2243</v>
      </c>
      <c r="G22" s="1" t="s">
        <v>35</v>
      </c>
      <c r="I22" s="1">
        <v>1</v>
      </c>
      <c r="J22" s="1" t="s">
        <v>56</v>
      </c>
      <c r="K22" s="1" t="s">
        <v>27</v>
      </c>
      <c r="L22" s="1" t="s">
        <v>57</v>
      </c>
      <c r="M22" s="1">
        <v>12</v>
      </c>
      <c r="N22" s="1">
        <v>31945028</v>
      </c>
      <c r="O22" s="1">
        <v>31945028</v>
      </c>
      <c r="P22" s="1" t="s">
        <v>38</v>
      </c>
      <c r="Q22" s="1" t="s">
        <v>51</v>
      </c>
      <c r="X22" s="1">
        <v>7</v>
      </c>
    </row>
    <row r="23" spans="1:24" x14ac:dyDescent="0.2">
      <c r="A23" s="1" t="s">
        <v>45</v>
      </c>
      <c r="B23" s="1" t="s">
        <v>2244</v>
      </c>
      <c r="C23" s="1" t="s">
        <v>47</v>
      </c>
      <c r="D23" s="1" t="s">
        <v>945</v>
      </c>
      <c r="E23" s="1" t="s">
        <v>26</v>
      </c>
      <c r="F23" s="1" t="s">
        <v>2245</v>
      </c>
      <c r="G23" s="1" t="s">
        <v>35</v>
      </c>
      <c r="I23" s="1">
        <v>1</v>
      </c>
      <c r="J23" s="1" t="s">
        <v>36</v>
      </c>
      <c r="K23" s="1" t="s">
        <v>49</v>
      </c>
      <c r="L23" s="1" t="s">
        <v>50</v>
      </c>
      <c r="M23" s="1">
        <v>12</v>
      </c>
      <c r="N23" s="1">
        <v>31945028</v>
      </c>
      <c r="O23" s="1">
        <v>31945028</v>
      </c>
      <c r="P23" s="1" t="s">
        <v>38</v>
      </c>
      <c r="Q23" s="1" t="s">
        <v>28</v>
      </c>
      <c r="U23" s="1">
        <v>31</v>
      </c>
      <c r="X23" s="1">
        <v>60</v>
      </c>
    </row>
    <row r="24" spans="1:24" x14ac:dyDescent="0.2">
      <c r="A24" s="1" t="s">
        <v>61</v>
      </c>
      <c r="B24" s="1" t="s">
        <v>2140</v>
      </c>
      <c r="C24" s="1" t="s">
        <v>54</v>
      </c>
      <c r="D24" s="1" t="s">
        <v>223</v>
      </c>
      <c r="E24" s="1" t="s">
        <v>26</v>
      </c>
      <c r="F24" s="1" t="s">
        <v>2246</v>
      </c>
      <c r="G24" s="1" t="s">
        <v>35</v>
      </c>
      <c r="I24" s="1">
        <v>1</v>
      </c>
      <c r="J24" s="1" t="s">
        <v>36</v>
      </c>
      <c r="K24" s="1" t="s">
        <v>27</v>
      </c>
      <c r="L24" s="1" t="s">
        <v>64</v>
      </c>
      <c r="M24" s="1">
        <v>12</v>
      </c>
      <c r="N24" s="1">
        <v>31945027</v>
      </c>
      <c r="O24" s="1">
        <v>31945027</v>
      </c>
      <c r="P24" s="1" t="s">
        <v>29</v>
      </c>
      <c r="Q24" s="1" t="s">
        <v>51</v>
      </c>
      <c r="T24" s="1">
        <v>44</v>
      </c>
      <c r="U24" s="1">
        <v>39</v>
      </c>
      <c r="W24" s="1">
        <v>59</v>
      </c>
      <c r="X24" s="1">
        <v>458</v>
      </c>
    </row>
    <row r="25" spans="1:24" x14ac:dyDescent="0.2">
      <c r="A25" s="1" t="s">
        <v>73</v>
      </c>
      <c r="B25" s="1" t="s">
        <v>705</v>
      </c>
      <c r="C25" s="1" t="s">
        <v>75</v>
      </c>
      <c r="D25" s="1" t="s">
        <v>1101</v>
      </c>
      <c r="E25" s="1" t="s">
        <v>26</v>
      </c>
      <c r="F25" s="1" t="s">
        <v>2247</v>
      </c>
      <c r="G25" s="1" t="s">
        <v>35</v>
      </c>
      <c r="J25" s="1" t="s">
        <v>56</v>
      </c>
      <c r="K25" s="1" t="s">
        <v>49</v>
      </c>
      <c r="L25" s="1" t="s">
        <v>57</v>
      </c>
      <c r="M25" s="1">
        <v>12</v>
      </c>
      <c r="N25" s="1">
        <v>31945025</v>
      </c>
      <c r="O25" s="1">
        <v>31945025</v>
      </c>
      <c r="P25" s="1" t="s">
        <v>38</v>
      </c>
      <c r="Q25" s="1" t="s">
        <v>28</v>
      </c>
      <c r="T25" s="1">
        <v>134</v>
      </c>
      <c r="U25" s="1">
        <v>1267</v>
      </c>
      <c r="W25" s="1">
        <v>934</v>
      </c>
      <c r="X25" s="1">
        <v>59</v>
      </c>
    </row>
    <row r="26" spans="1:24" x14ac:dyDescent="0.2">
      <c r="A26" s="1" t="s">
        <v>24</v>
      </c>
      <c r="B26" s="1" t="s">
        <v>2248</v>
      </c>
      <c r="C26" s="1" t="s">
        <v>71</v>
      </c>
      <c r="D26" s="1" t="s">
        <v>653</v>
      </c>
      <c r="E26" s="1" t="s">
        <v>26</v>
      </c>
      <c r="F26" s="1" t="s">
        <v>2249</v>
      </c>
      <c r="G26" s="1" t="s">
        <v>35</v>
      </c>
      <c r="I26" s="1">
        <v>1</v>
      </c>
      <c r="J26" s="1" t="s">
        <v>27</v>
      </c>
      <c r="K26" s="1" t="s">
        <v>27</v>
      </c>
      <c r="L26" s="1" t="s">
        <v>27</v>
      </c>
      <c r="M26" s="1">
        <v>12</v>
      </c>
      <c r="N26" s="1">
        <v>31945009</v>
      </c>
      <c r="O26" s="1">
        <v>31945009</v>
      </c>
      <c r="P26" s="1" t="s">
        <v>29</v>
      </c>
      <c r="Q26" s="1" t="s">
        <v>51</v>
      </c>
      <c r="U26" s="1">
        <v>912</v>
      </c>
      <c r="X26" s="1">
        <v>10</v>
      </c>
    </row>
    <row r="27" spans="1:24" x14ac:dyDescent="0.2">
      <c r="A27" s="1" t="s">
        <v>299</v>
      </c>
      <c r="B27" s="1" t="s">
        <v>2250</v>
      </c>
      <c r="C27" s="1" t="s">
        <v>71</v>
      </c>
      <c r="D27" s="1" t="s">
        <v>653</v>
      </c>
      <c r="E27" s="1" t="s">
        <v>26</v>
      </c>
      <c r="F27" s="1" t="s">
        <v>2249</v>
      </c>
      <c r="G27" s="1" t="s">
        <v>35</v>
      </c>
      <c r="I27" s="1">
        <v>1</v>
      </c>
      <c r="J27" s="1" t="s">
        <v>36</v>
      </c>
      <c r="K27" s="1" t="s">
        <v>27</v>
      </c>
      <c r="L27" s="1" t="s">
        <v>64</v>
      </c>
      <c r="M27" s="1">
        <v>12</v>
      </c>
      <c r="N27" s="1">
        <v>31945009</v>
      </c>
      <c r="O27" s="1">
        <v>31945009</v>
      </c>
      <c r="P27" s="1" t="s">
        <v>29</v>
      </c>
      <c r="Q27" s="1" t="s">
        <v>51</v>
      </c>
      <c r="T27" s="1">
        <v>15</v>
      </c>
      <c r="U27" s="1">
        <v>83</v>
      </c>
      <c r="X27" s="1">
        <v>298</v>
      </c>
    </row>
    <row r="28" spans="1:24" x14ac:dyDescent="0.2">
      <c r="A28" s="1" t="s">
        <v>111</v>
      </c>
      <c r="B28" s="1" t="s">
        <v>2251</v>
      </c>
      <c r="C28" s="1" t="s">
        <v>113</v>
      </c>
      <c r="D28" s="1" t="s">
        <v>246</v>
      </c>
      <c r="E28" s="1" t="s">
        <v>26</v>
      </c>
      <c r="F28" s="1" t="s">
        <v>2252</v>
      </c>
      <c r="G28" s="1" t="s">
        <v>35</v>
      </c>
      <c r="I28" s="1">
        <v>1</v>
      </c>
      <c r="J28" s="1" t="s">
        <v>49</v>
      </c>
      <c r="K28" s="1" t="s">
        <v>49</v>
      </c>
      <c r="L28" s="1" t="s">
        <v>64</v>
      </c>
      <c r="M28" s="1">
        <v>12</v>
      </c>
      <c r="N28" s="1">
        <v>31945004</v>
      </c>
      <c r="O28" s="1">
        <v>31945004</v>
      </c>
      <c r="P28" s="1" t="s">
        <v>28</v>
      </c>
      <c r="Q28" s="1" t="s">
        <v>38</v>
      </c>
      <c r="T28" s="1">
        <v>14</v>
      </c>
      <c r="U28" s="1">
        <v>9</v>
      </c>
      <c r="X28" s="1">
        <v>44</v>
      </c>
    </row>
    <row r="29" spans="1:24" x14ac:dyDescent="0.2">
      <c r="A29" s="1" t="s">
        <v>24</v>
      </c>
      <c r="B29" s="1" t="s">
        <v>2253</v>
      </c>
      <c r="C29" s="1" t="s">
        <v>211</v>
      </c>
      <c r="D29" s="1" t="s">
        <v>2254</v>
      </c>
      <c r="E29" s="1" t="s">
        <v>26</v>
      </c>
      <c r="F29" s="1" t="s">
        <v>2255</v>
      </c>
      <c r="G29" s="1" t="s">
        <v>35</v>
      </c>
      <c r="I29" s="1">
        <v>1</v>
      </c>
      <c r="J29" s="1" t="s">
        <v>27</v>
      </c>
      <c r="K29" s="1" t="s">
        <v>27</v>
      </c>
      <c r="L29" s="1" t="s">
        <v>27</v>
      </c>
      <c r="M29" s="1">
        <v>12</v>
      </c>
      <c r="N29" s="1">
        <v>31944997</v>
      </c>
      <c r="O29" s="1">
        <v>31944997</v>
      </c>
      <c r="P29" s="1" t="s">
        <v>38</v>
      </c>
      <c r="Q29" s="1" t="s">
        <v>28</v>
      </c>
      <c r="U29" s="1">
        <v>759</v>
      </c>
      <c r="X29" s="1">
        <v>113</v>
      </c>
    </row>
    <row r="30" spans="1:24" x14ac:dyDescent="0.2">
      <c r="A30" s="1" t="s">
        <v>24</v>
      </c>
      <c r="B30" s="1" t="s">
        <v>2256</v>
      </c>
      <c r="C30" s="1" t="s">
        <v>346</v>
      </c>
      <c r="D30" s="1" t="s">
        <v>2010</v>
      </c>
      <c r="E30" s="1" t="s">
        <v>26</v>
      </c>
      <c r="F30" s="1" t="s">
        <v>2257</v>
      </c>
      <c r="G30" s="1" t="s">
        <v>35</v>
      </c>
      <c r="I30" s="1">
        <v>1</v>
      </c>
      <c r="J30" s="1" t="s">
        <v>27</v>
      </c>
      <c r="K30" s="1" t="s">
        <v>27</v>
      </c>
      <c r="L30" s="1" t="s">
        <v>27</v>
      </c>
      <c r="M30" s="1">
        <v>12</v>
      </c>
      <c r="N30" s="1">
        <v>31944998</v>
      </c>
      <c r="O30" s="1">
        <v>31944998</v>
      </c>
      <c r="P30" s="1" t="s">
        <v>38</v>
      </c>
      <c r="Q30" s="1" t="s">
        <v>28</v>
      </c>
      <c r="U30" s="1">
        <v>690</v>
      </c>
      <c r="X30" s="1">
        <v>7</v>
      </c>
    </row>
    <row r="31" spans="1:24" x14ac:dyDescent="0.2">
      <c r="A31" s="1" t="s">
        <v>154</v>
      </c>
      <c r="B31" s="1" t="s">
        <v>2258</v>
      </c>
      <c r="C31" s="1" t="s">
        <v>156</v>
      </c>
      <c r="D31" s="1" t="s">
        <v>2010</v>
      </c>
      <c r="E31" s="1" t="s">
        <v>26</v>
      </c>
      <c r="F31" s="1" t="s">
        <v>2257</v>
      </c>
      <c r="G31" s="1" t="s">
        <v>35</v>
      </c>
      <c r="I31" s="1">
        <v>1</v>
      </c>
      <c r="J31" s="1" t="s">
        <v>36</v>
      </c>
      <c r="K31" s="1" t="s">
        <v>43</v>
      </c>
      <c r="L31" s="1" t="s">
        <v>44</v>
      </c>
      <c r="M31" s="1">
        <v>12</v>
      </c>
      <c r="N31" s="1">
        <v>31944998</v>
      </c>
      <c r="O31" s="1">
        <v>31944998</v>
      </c>
      <c r="P31" s="1" t="s">
        <v>38</v>
      </c>
      <c r="Q31" s="1" t="s">
        <v>28</v>
      </c>
      <c r="T31" s="1">
        <v>45</v>
      </c>
      <c r="U31" s="1">
        <v>60</v>
      </c>
      <c r="W31" s="1">
        <v>116</v>
      </c>
      <c r="X31" s="1">
        <v>45</v>
      </c>
    </row>
    <row r="32" spans="1:24" x14ac:dyDescent="0.2">
      <c r="A32" s="1" t="s">
        <v>634</v>
      </c>
      <c r="B32" s="1" t="s">
        <v>2259</v>
      </c>
      <c r="C32" s="1" t="s">
        <v>2260</v>
      </c>
      <c r="D32" s="1" t="s">
        <v>2033</v>
      </c>
      <c r="E32" s="1" t="s">
        <v>26</v>
      </c>
      <c r="F32" s="1" t="s">
        <v>2261</v>
      </c>
      <c r="G32" s="1" t="s">
        <v>35</v>
      </c>
      <c r="I32" s="1">
        <v>1</v>
      </c>
      <c r="J32" s="1" t="s">
        <v>27</v>
      </c>
      <c r="K32" s="1" t="s">
        <v>27</v>
      </c>
      <c r="L32" s="1" t="s">
        <v>636</v>
      </c>
      <c r="M32" s="1">
        <v>12</v>
      </c>
      <c r="N32" s="1">
        <v>31944998</v>
      </c>
      <c r="O32" s="1">
        <v>31944998</v>
      </c>
      <c r="P32" s="1" t="s">
        <v>38</v>
      </c>
      <c r="Q32" s="1" t="s">
        <v>51</v>
      </c>
      <c r="X32" s="1">
        <v>5</v>
      </c>
    </row>
    <row r="33" spans="1:24" x14ac:dyDescent="0.2">
      <c r="A33" s="1" t="s">
        <v>52</v>
      </c>
      <c r="B33" s="1" t="s">
        <v>2262</v>
      </c>
      <c r="C33" s="1" t="s">
        <v>54</v>
      </c>
      <c r="D33" s="1" t="s">
        <v>2263</v>
      </c>
      <c r="E33" s="1" t="s">
        <v>26</v>
      </c>
      <c r="F33" s="1" t="s">
        <v>2264</v>
      </c>
      <c r="G33" s="1" t="s">
        <v>35</v>
      </c>
      <c r="I33" s="1">
        <v>1</v>
      </c>
      <c r="J33" s="1" t="s">
        <v>56</v>
      </c>
      <c r="K33" s="1" t="s">
        <v>27</v>
      </c>
      <c r="L33" s="1" t="s">
        <v>57</v>
      </c>
      <c r="M33" s="1">
        <v>12</v>
      </c>
      <c r="N33" s="1">
        <v>31944985</v>
      </c>
      <c r="O33" s="1">
        <v>31944985</v>
      </c>
      <c r="P33" s="1" t="s">
        <v>28</v>
      </c>
      <c r="Q33" s="1" t="s">
        <v>29</v>
      </c>
      <c r="X33" s="1">
        <v>17</v>
      </c>
    </row>
    <row r="34" spans="1:24" x14ac:dyDescent="0.2">
      <c r="A34" s="1" t="s">
        <v>1166</v>
      </c>
      <c r="B34" s="1" t="s">
        <v>2107</v>
      </c>
      <c r="C34" s="1" t="s">
        <v>2108</v>
      </c>
      <c r="D34" s="1" t="s">
        <v>2263</v>
      </c>
      <c r="E34" s="1" t="s">
        <v>26</v>
      </c>
      <c r="F34" s="1" t="s">
        <v>2264</v>
      </c>
      <c r="G34" s="1" t="s">
        <v>35</v>
      </c>
      <c r="I34" s="1">
        <v>1</v>
      </c>
      <c r="J34" s="1" t="s">
        <v>27</v>
      </c>
      <c r="K34" s="1" t="s">
        <v>27</v>
      </c>
      <c r="L34" s="1" t="s">
        <v>94</v>
      </c>
      <c r="M34" s="1">
        <v>12</v>
      </c>
      <c r="N34" s="1">
        <v>31944985</v>
      </c>
      <c r="O34" s="1">
        <v>31944985</v>
      </c>
      <c r="P34" s="1" t="s">
        <v>28</v>
      </c>
      <c r="Q34" s="1" t="s">
        <v>29</v>
      </c>
      <c r="X34" s="1">
        <v>247</v>
      </c>
    </row>
    <row r="35" spans="1:24" x14ac:dyDescent="0.2">
      <c r="A35" s="1" t="s">
        <v>548</v>
      </c>
      <c r="B35" s="1" t="s">
        <v>2265</v>
      </c>
      <c r="C35" s="1" t="s">
        <v>71</v>
      </c>
      <c r="D35" s="1" t="s">
        <v>2266</v>
      </c>
      <c r="E35" s="1" t="s">
        <v>26</v>
      </c>
      <c r="F35" s="1" t="s">
        <v>2267</v>
      </c>
      <c r="G35" s="1" t="s">
        <v>35</v>
      </c>
      <c r="I35" s="1">
        <v>3</v>
      </c>
      <c r="J35" s="1" t="s">
        <v>129</v>
      </c>
      <c r="K35" s="1" t="s">
        <v>27</v>
      </c>
      <c r="L35" s="1" t="s">
        <v>550</v>
      </c>
      <c r="M35" s="1">
        <v>12</v>
      </c>
      <c r="N35" s="1">
        <v>31944983</v>
      </c>
      <c r="O35" s="1">
        <v>31944983</v>
      </c>
      <c r="P35" s="1" t="s">
        <v>29</v>
      </c>
      <c r="Q35" s="1" t="s">
        <v>51</v>
      </c>
      <c r="X35" s="1">
        <v>921</v>
      </c>
    </row>
    <row r="36" spans="1:24" x14ac:dyDescent="0.2">
      <c r="A36" s="1" t="s">
        <v>61</v>
      </c>
      <c r="B36" s="1" t="s">
        <v>2268</v>
      </c>
      <c r="C36" s="1" t="s">
        <v>54</v>
      </c>
      <c r="D36" s="1" t="s">
        <v>2269</v>
      </c>
      <c r="E36" s="1" t="s">
        <v>26</v>
      </c>
      <c r="F36" s="1" t="s">
        <v>2270</v>
      </c>
      <c r="G36" s="1" t="s">
        <v>35</v>
      </c>
      <c r="I36" s="1">
        <v>3</v>
      </c>
      <c r="J36" s="1" t="s">
        <v>36</v>
      </c>
      <c r="K36" s="1" t="s">
        <v>27</v>
      </c>
      <c r="L36" s="1" t="s">
        <v>64</v>
      </c>
      <c r="M36" s="1">
        <v>12</v>
      </c>
      <c r="N36" s="1">
        <v>31944982</v>
      </c>
      <c r="O36" s="1">
        <v>31944982</v>
      </c>
      <c r="P36" s="1" t="s">
        <v>38</v>
      </c>
      <c r="Q36" s="1" t="s">
        <v>28</v>
      </c>
      <c r="T36" s="1">
        <v>12</v>
      </c>
      <c r="U36" s="1">
        <v>32</v>
      </c>
      <c r="W36" s="1">
        <v>80</v>
      </c>
      <c r="X36" s="1">
        <v>463</v>
      </c>
    </row>
    <row r="37" spans="1:24" x14ac:dyDescent="0.2">
      <c r="A37" s="1" t="s">
        <v>24</v>
      </c>
      <c r="B37" s="1" t="s">
        <v>2271</v>
      </c>
      <c r="C37" s="1" t="s">
        <v>110</v>
      </c>
      <c r="D37" s="1" t="s">
        <v>2269</v>
      </c>
      <c r="E37" s="1" t="s">
        <v>26</v>
      </c>
      <c r="F37" s="1" t="s">
        <v>2270</v>
      </c>
      <c r="G37" s="1" t="s">
        <v>35</v>
      </c>
      <c r="I37" s="1">
        <v>3</v>
      </c>
      <c r="J37" s="1" t="s">
        <v>27</v>
      </c>
      <c r="K37" s="1" t="s">
        <v>27</v>
      </c>
      <c r="L37" s="1" t="s">
        <v>27</v>
      </c>
      <c r="M37" s="1">
        <v>12</v>
      </c>
      <c r="N37" s="1">
        <v>31944982</v>
      </c>
      <c r="O37" s="1">
        <v>31944982</v>
      </c>
      <c r="P37" s="1" t="s">
        <v>38</v>
      </c>
      <c r="Q37" s="1" t="s">
        <v>28</v>
      </c>
      <c r="U37" s="1">
        <v>395</v>
      </c>
      <c r="X37" s="1">
        <v>38</v>
      </c>
    </row>
    <row r="38" spans="1:24" x14ac:dyDescent="0.2">
      <c r="A38" s="1" t="s">
        <v>24</v>
      </c>
      <c r="B38" s="1" t="s">
        <v>2272</v>
      </c>
      <c r="C38" s="1" t="s">
        <v>75</v>
      </c>
      <c r="D38" s="1" t="s">
        <v>2273</v>
      </c>
      <c r="E38" s="1" t="s">
        <v>26</v>
      </c>
      <c r="F38" s="1" t="s">
        <v>2274</v>
      </c>
      <c r="G38" s="1" t="s">
        <v>35</v>
      </c>
      <c r="J38" s="1" t="s">
        <v>27</v>
      </c>
      <c r="K38" s="1" t="s">
        <v>27</v>
      </c>
      <c r="L38" s="1" t="s">
        <v>27</v>
      </c>
      <c r="M38" s="1">
        <v>12</v>
      </c>
      <c r="N38" s="1">
        <v>31944967</v>
      </c>
      <c r="O38" s="1">
        <v>31944967</v>
      </c>
      <c r="P38" s="1" t="s">
        <v>29</v>
      </c>
      <c r="Q38" s="1" t="s">
        <v>51</v>
      </c>
      <c r="U38" s="1">
        <v>735</v>
      </c>
      <c r="X38" s="1">
        <v>12</v>
      </c>
    </row>
    <row r="39" spans="1:24" x14ac:dyDescent="0.2">
      <c r="A39" s="1" t="s">
        <v>294</v>
      </c>
      <c r="B39" s="1" t="s">
        <v>1393</v>
      </c>
      <c r="C39" s="1" t="s">
        <v>54</v>
      </c>
      <c r="D39" s="1" t="s">
        <v>2275</v>
      </c>
      <c r="E39" s="1" t="s">
        <v>26</v>
      </c>
      <c r="F39" s="1" t="s">
        <v>2276</v>
      </c>
      <c r="G39" s="1" t="s">
        <v>35</v>
      </c>
      <c r="I39" s="1">
        <v>1</v>
      </c>
      <c r="J39" s="1" t="s">
        <v>49</v>
      </c>
      <c r="K39" s="1" t="s">
        <v>27</v>
      </c>
      <c r="L39" s="1" t="s">
        <v>64</v>
      </c>
      <c r="M39" s="1">
        <v>12</v>
      </c>
      <c r="N39" s="1">
        <v>31944961</v>
      </c>
      <c r="O39" s="1">
        <v>31944961</v>
      </c>
      <c r="P39" s="1" t="s">
        <v>29</v>
      </c>
      <c r="Q39" s="1" t="s">
        <v>28</v>
      </c>
      <c r="X39" s="1">
        <v>1797</v>
      </c>
    </row>
    <row r="40" spans="1:24" x14ac:dyDescent="0.2">
      <c r="A40" s="1" t="s">
        <v>90</v>
      </c>
      <c r="B40" s="1" t="s">
        <v>2277</v>
      </c>
      <c r="C40" s="1" t="s">
        <v>92</v>
      </c>
      <c r="D40" s="1" t="s">
        <v>2278</v>
      </c>
      <c r="E40" s="1" t="s">
        <v>26</v>
      </c>
      <c r="F40" s="1" t="s">
        <v>2279</v>
      </c>
      <c r="G40" s="1" t="s">
        <v>35</v>
      </c>
      <c r="I40" s="1">
        <v>1</v>
      </c>
      <c r="J40" s="1" t="s">
        <v>94</v>
      </c>
      <c r="K40" s="1" t="s">
        <v>94</v>
      </c>
      <c r="L40" s="1" t="s">
        <v>94</v>
      </c>
      <c r="M40" s="1">
        <v>12</v>
      </c>
      <c r="N40" s="1">
        <v>31944962</v>
      </c>
      <c r="O40" s="1">
        <v>31944962</v>
      </c>
      <c r="P40" s="1" t="s">
        <v>38</v>
      </c>
      <c r="Q40" s="1" t="s">
        <v>51</v>
      </c>
      <c r="T40" s="1">
        <v>15</v>
      </c>
      <c r="U40" s="1">
        <v>92</v>
      </c>
      <c r="V40" s="1">
        <v>1</v>
      </c>
      <c r="W40" s="1">
        <v>119</v>
      </c>
      <c r="X40" s="1">
        <v>1864</v>
      </c>
    </row>
    <row r="41" spans="1:24" x14ac:dyDescent="0.2">
      <c r="A41" s="1" t="s">
        <v>24</v>
      </c>
      <c r="B41" s="1" t="s">
        <v>2280</v>
      </c>
      <c r="C41" s="1" t="s">
        <v>92</v>
      </c>
      <c r="D41" s="1" t="s">
        <v>2281</v>
      </c>
      <c r="E41" s="1" t="s">
        <v>26</v>
      </c>
      <c r="F41" s="1" t="s">
        <v>2282</v>
      </c>
      <c r="G41" s="1" t="s">
        <v>35</v>
      </c>
      <c r="I41" s="1">
        <v>1</v>
      </c>
      <c r="J41" s="1" t="s">
        <v>27</v>
      </c>
      <c r="K41" s="1" t="s">
        <v>27</v>
      </c>
      <c r="L41" s="1" t="s">
        <v>27</v>
      </c>
      <c r="M41" s="1">
        <v>12</v>
      </c>
      <c r="N41" s="1">
        <v>31944961</v>
      </c>
      <c r="O41" s="1">
        <v>31944961</v>
      </c>
      <c r="P41" s="1" t="s">
        <v>29</v>
      </c>
      <c r="Q41" s="1" t="s">
        <v>51</v>
      </c>
      <c r="U41" s="1">
        <v>454</v>
      </c>
      <c r="X41" s="1">
        <v>99</v>
      </c>
    </row>
    <row r="42" spans="1:24" x14ac:dyDescent="0.2">
      <c r="A42" s="1" t="s">
        <v>105</v>
      </c>
      <c r="B42" s="1" t="s">
        <v>2283</v>
      </c>
      <c r="C42" s="1" t="s">
        <v>75</v>
      </c>
      <c r="D42" s="1" t="s">
        <v>2281</v>
      </c>
      <c r="E42" s="1" t="s">
        <v>26</v>
      </c>
      <c r="F42" s="1" t="s">
        <v>2282</v>
      </c>
      <c r="G42" s="1" t="s">
        <v>35</v>
      </c>
      <c r="I42" s="1">
        <v>1</v>
      </c>
      <c r="J42" s="1" t="s">
        <v>27</v>
      </c>
      <c r="K42" s="1" t="s">
        <v>27</v>
      </c>
      <c r="L42" s="1" t="s">
        <v>108</v>
      </c>
      <c r="M42" s="1">
        <v>12</v>
      </c>
      <c r="N42" s="1">
        <v>31944961</v>
      </c>
      <c r="O42" s="1">
        <v>31944961</v>
      </c>
      <c r="P42" s="1" t="s">
        <v>29</v>
      </c>
      <c r="Q42" s="1" t="s">
        <v>51</v>
      </c>
      <c r="X42" s="1">
        <v>1329</v>
      </c>
    </row>
    <row r="43" spans="1:24" x14ac:dyDescent="0.2">
      <c r="A43" s="1" t="s">
        <v>105</v>
      </c>
      <c r="B43" s="1" t="s">
        <v>2284</v>
      </c>
      <c r="C43" s="1" t="s">
        <v>75</v>
      </c>
      <c r="D43" s="1" t="s">
        <v>2281</v>
      </c>
      <c r="E43" s="1" t="s">
        <v>26</v>
      </c>
      <c r="F43" s="1" t="s">
        <v>2282</v>
      </c>
      <c r="G43" s="1" t="s">
        <v>35</v>
      </c>
      <c r="I43" s="1">
        <v>1</v>
      </c>
      <c r="J43" s="1" t="s">
        <v>27</v>
      </c>
      <c r="K43" s="1" t="s">
        <v>27</v>
      </c>
      <c r="L43" s="1" t="s">
        <v>108</v>
      </c>
      <c r="M43" s="1">
        <v>12</v>
      </c>
      <c r="N43" s="1">
        <v>31944961</v>
      </c>
      <c r="O43" s="1">
        <v>31944961</v>
      </c>
      <c r="P43" s="1" t="s">
        <v>29</v>
      </c>
      <c r="Q43" s="1" t="s">
        <v>51</v>
      </c>
      <c r="X43" s="1">
        <v>106</v>
      </c>
    </row>
    <row r="44" spans="1:24" x14ac:dyDescent="0.2">
      <c r="A44" s="1" t="s">
        <v>202</v>
      </c>
      <c r="B44" s="1" t="s">
        <v>2285</v>
      </c>
      <c r="C44" s="1" t="s">
        <v>71</v>
      </c>
      <c r="D44" s="1" t="s">
        <v>2286</v>
      </c>
      <c r="E44" s="1" t="s">
        <v>26</v>
      </c>
      <c r="F44" s="1" t="s">
        <v>2287</v>
      </c>
      <c r="G44" s="1" t="s">
        <v>35</v>
      </c>
      <c r="J44" s="1" t="s">
        <v>27</v>
      </c>
      <c r="K44" s="1" t="s">
        <v>27</v>
      </c>
      <c r="L44" s="1" t="s">
        <v>64</v>
      </c>
      <c r="M44" s="1">
        <v>12</v>
      </c>
      <c r="N44" s="1">
        <v>31944955</v>
      </c>
      <c r="O44" s="1">
        <v>31944955</v>
      </c>
      <c r="P44" s="1" t="s">
        <v>38</v>
      </c>
      <c r="Q44" s="1" t="s">
        <v>28</v>
      </c>
      <c r="X44" s="1">
        <v>539</v>
      </c>
    </row>
    <row r="45" spans="1:24" x14ac:dyDescent="0.2">
      <c r="A45" s="1" t="s">
        <v>105</v>
      </c>
      <c r="B45" s="1" t="s">
        <v>2288</v>
      </c>
      <c r="C45" s="1" t="s">
        <v>75</v>
      </c>
      <c r="D45" s="1" t="s">
        <v>2286</v>
      </c>
      <c r="E45" s="1" t="s">
        <v>26</v>
      </c>
      <c r="F45" s="1" t="s">
        <v>2287</v>
      </c>
      <c r="G45" s="1" t="s">
        <v>35</v>
      </c>
      <c r="J45" s="1" t="s">
        <v>27</v>
      </c>
      <c r="K45" s="1" t="s">
        <v>27</v>
      </c>
      <c r="L45" s="1" t="s">
        <v>108</v>
      </c>
      <c r="M45" s="1">
        <v>12</v>
      </c>
      <c r="N45" s="1">
        <v>31944955</v>
      </c>
      <c r="O45" s="1">
        <v>31944955</v>
      </c>
      <c r="P45" s="1" t="s">
        <v>38</v>
      </c>
      <c r="Q45" s="1" t="s">
        <v>28</v>
      </c>
      <c r="X45" s="1">
        <v>831</v>
      </c>
    </row>
    <row r="46" spans="1:24" x14ac:dyDescent="0.2">
      <c r="A46" s="1" t="s">
        <v>24</v>
      </c>
      <c r="B46" s="1" t="s">
        <v>2289</v>
      </c>
      <c r="C46" s="1" t="s">
        <v>71</v>
      </c>
      <c r="D46" s="1" t="s">
        <v>2290</v>
      </c>
      <c r="E46" s="1" t="s">
        <v>26</v>
      </c>
      <c r="F46" s="1" t="s">
        <v>2291</v>
      </c>
      <c r="G46" s="1" t="s">
        <v>35</v>
      </c>
      <c r="I46" s="1">
        <v>2</v>
      </c>
      <c r="J46" s="1" t="s">
        <v>27</v>
      </c>
      <c r="K46" s="1" t="s">
        <v>27</v>
      </c>
      <c r="L46" s="1" t="s">
        <v>27</v>
      </c>
      <c r="M46" s="1">
        <v>12</v>
      </c>
      <c r="N46" s="1">
        <v>31944947</v>
      </c>
      <c r="O46" s="1">
        <v>31944947</v>
      </c>
      <c r="P46" s="1" t="s">
        <v>29</v>
      </c>
      <c r="Q46" s="1" t="s">
        <v>51</v>
      </c>
      <c r="U46" s="1">
        <v>967</v>
      </c>
      <c r="X46" s="1">
        <v>44</v>
      </c>
    </row>
    <row r="47" spans="1:24" x14ac:dyDescent="0.2">
      <c r="A47" s="1" t="s">
        <v>24</v>
      </c>
      <c r="B47" s="1" t="s">
        <v>2292</v>
      </c>
      <c r="C47" s="1" t="s">
        <v>211</v>
      </c>
      <c r="D47" s="1" t="s">
        <v>2290</v>
      </c>
      <c r="E47" s="1" t="s">
        <v>26</v>
      </c>
      <c r="F47" s="1" t="s">
        <v>2291</v>
      </c>
      <c r="G47" s="1" t="s">
        <v>35</v>
      </c>
      <c r="I47" s="1">
        <v>2</v>
      </c>
      <c r="J47" s="1" t="s">
        <v>27</v>
      </c>
      <c r="K47" s="1" t="s">
        <v>27</v>
      </c>
      <c r="L47" s="1" t="s">
        <v>27</v>
      </c>
      <c r="M47" s="1">
        <v>12</v>
      </c>
      <c r="N47" s="1">
        <v>31944947</v>
      </c>
      <c r="O47" s="1">
        <v>31944947</v>
      </c>
      <c r="P47" s="1" t="s">
        <v>29</v>
      </c>
      <c r="Q47" s="1" t="s">
        <v>51</v>
      </c>
      <c r="U47" s="1">
        <v>587</v>
      </c>
      <c r="X47" s="1">
        <v>54</v>
      </c>
    </row>
    <row r="48" spans="1:24" x14ac:dyDescent="0.2">
      <c r="A48" s="1" t="s">
        <v>24</v>
      </c>
      <c r="B48" s="1" t="s">
        <v>1228</v>
      </c>
      <c r="C48" s="1" t="s">
        <v>92</v>
      </c>
      <c r="D48" s="1" t="s">
        <v>2290</v>
      </c>
      <c r="E48" s="1" t="s">
        <v>26</v>
      </c>
      <c r="F48" s="1" t="s">
        <v>2291</v>
      </c>
      <c r="G48" s="1" t="s">
        <v>35</v>
      </c>
      <c r="I48" s="1">
        <v>2</v>
      </c>
      <c r="J48" s="1" t="s">
        <v>27</v>
      </c>
      <c r="K48" s="1" t="s">
        <v>27</v>
      </c>
      <c r="L48" s="1" t="s">
        <v>27</v>
      </c>
      <c r="M48" s="1">
        <v>12</v>
      </c>
      <c r="N48" s="1">
        <v>31944947</v>
      </c>
      <c r="O48" s="1">
        <v>31944947</v>
      </c>
      <c r="P48" s="1" t="s">
        <v>29</v>
      </c>
      <c r="Q48" s="1" t="s">
        <v>51</v>
      </c>
      <c r="U48" s="1">
        <v>493</v>
      </c>
      <c r="X48" s="1">
        <v>84</v>
      </c>
    </row>
    <row r="49" spans="1:24" x14ac:dyDescent="0.2">
      <c r="A49" s="1" t="s">
        <v>154</v>
      </c>
      <c r="B49" s="1" t="s">
        <v>1652</v>
      </c>
      <c r="C49" s="1" t="s">
        <v>156</v>
      </c>
      <c r="D49" s="1" t="s">
        <v>2290</v>
      </c>
      <c r="E49" s="1" t="s">
        <v>26</v>
      </c>
      <c r="F49" s="1" t="s">
        <v>2291</v>
      </c>
      <c r="G49" s="1" t="s">
        <v>35</v>
      </c>
      <c r="I49" s="1">
        <v>2</v>
      </c>
      <c r="J49" s="1" t="s">
        <v>36</v>
      </c>
      <c r="K49" s="1" t="s">
        <v>43</v>
      </c>
      <c r="L49" s="1" t="s">
        <v>44</v>
      </c>
      <c r="M49" s="1">
        <v>12</v>
      </c>
      <c r="N49" s="1">
        <v>31944947</v>
      </c>
      <c r="O49" s="1">
        <v>31944947</v>
      </c>
      <c r="P49" s="1" t="s">
        <v>29</v>
      </c>
      <c r="Q49" s="1" t="s">
        <v>51</v>
      </c>
      <c r="T49" s="1">
        <v>40</v>
      </c>
      <c r="U49" s="1">
        <v>74</v>
      </c>
      <c r="W49" s="1">
        <v>66</v>
      </c>
      <c r="X49" s="1">
        <v>8957</v>
      </c>
    </row>
    <row r="50" spans="1:24" x14ac:dyDescent="0.2">
      <c r="A50" s="1" t="s">
        <v>154</v>
      </c>
      <c r="B50" s="1" t="s">
        <v>1068</v>
      </c>
      <c r="C50" s="1" t="s">
        <v>156</v>
      </c>
      <c r="D50" s="1" t="s">
        <v>2290</v>
      </c>
      <c r="E50" s="1" t="s">
        <v>26</v>
      </c>
      <c r="F50" s="1" t="s">
        <v>2291</v>
      </c>
      <c r="G50" s="1" t="s">
        <v>35</v>
      </c>
      <c r="I50" s="1">
        <v>2</v>
      </c>
      <c r="J50" s="1" t="s">
        <v>36</v>
      </c>
      <c r="K50" s="1" t="s">
        <v>43</v>
      </c>
      <c r="L50" s="1" t="s">
        <v>44</v>
      </c>
      <c r="M50" s="1">
        <v>12</v>
      </c>
      <c r="N50" s="1">
        <v>31944947</v>
      </c>
      <c r="O50" s="1">
        <v>31944947</v>
      </c>
      <c r="P50" s="1" t="s">
        <v>29</v>
      </c>
      <c r="Q50" s="1" t="s">
        <v>51</v>
      </c>
      <c r="T50" s="1">
        <v>43</v>
      </c>
      <c r="U50" s="1">
        <v>88</v>
      </c>
      <c r="W50" s="1">
        <v>135</v>
      </c>
      <c r="X50" s="1">
        <v>7816</v>
      </c>
    </row>
    <row r="51" spans="1:24" x14ac:dyDescent="0.2">
      <c r="A51" s="1" t="s">
        <v>701</v>
      </c>
      <c r="B51" s="1" t="s">
        <v>2293</v>
      </c>
      <c r="C51" s="1" t="s">
        <v>703</v>
      </c>
      <c r="D51" s="1" t="s">
        <v>2294</v>
      </c>
      <c r="E51" s="1" t="s">
        <v>26</v>
      </c>
      <c r="F51" s="1" t="s">
        <v>2295</v>
      </c>
      <c r="G51" s="1" t="s">
        <v>35</v>
      </c>
      <c r="I51" s="1">
        <v>2</v>
      </c>
      <c r="J51" s="1" t="s">
        <v>27</v>
      </c>
      <c r="K51" s="1" t="s">
        <v>27</v>
      </c>
      <c r="L51" s="1" t="s">
        <v>1151</v>
      </c>
      <c r="M51" s="1">
        <v>12</v>
      </c>
      <c r="N51" s="1">
        <v>31944946</v>
      </c>
      <c r="O51" s="1">
        <v>31944946</v>
      </c>
      <c r="P51" s="1" t="s">
        <v>38</v>
      </c>
      <c r="Q51" s="1" t="s">
        <v>28</v>
      </c>
      <c r="T51" s="1">
        <v>31</v>
      </c>
      <c r="U51" s="1">
        <v>91</v>
      </c>
      <c r="W51" s="1">
        <v>113</v>
      </c>
      <c r="X51" s="1">
        <v>54</v>
      </c>
    </row>
    <row r="52" spans="1:24" x14ac:dyDescent="0.2">
      <c r="A52" s="1" t="s">
        <v>24</v>
      </c>
      <c r="B52" s="1" t="s">
        <v>2296</v>
      </c>
      <c r="C52" s="1" t="s">
        <v>321</v>
      </c>
      <c r="D52" s="1" t="s">
        <v>2294</v>
      </c>
      <c r="E52" s="1" t="s">
        <v>26</v>
      </c>
      <c r="F52" s="1" t="s">
        <v>2295</v>
      </c>
      <c r="G52" s="1" t="s">
        <v>35</v>
      </c>
      <c r="I52" s="1">
        <v>2</v>
      </c>
      <c r="J52" s="1" t="s">
        <v>27</v>
      </c>
      <c r="K52" s="1" t="s">
        <v>27</v>
      </c>
      <c r="L52" s="1" t="s">
        <v>27</v>
      </c>
      <c r="M52" s="1">
        <v>12</v>
      </c>
      <c r="N52" s="1">
        <v>31944946</v>
      </c>
      <c r="O52" s="1">
        <v>31944946</v>
      </c>
      <c r="P52" s="1" t="s">
        <v>38</v>
      </c>
      <c r="Q52" s="1" t="s">
        <v>28</v>
      </c>
      <c r="U52" s="1">
        <v>147</v>
      </c>
      <c r="X52" s="1">
        <v>8</v>
      </c>
    </row>
    <row r="53" spans="1:24" x14ac:dyDescent="0.2">
      <c r="A53" s="1" t="s">
        <v>24</v>
      </c>
      <c r="B53" s="1" t="s">
        <v>2297</v>
      </c>
      <c r="C53" s="1" t="s">
        <v>92</v>
      </c>
      <c r="D53" s="1" t="s">
        <v>118</v>
      </c>
      <c r="E53" s="1" t="s">
        <v>26</v>
      </c>
      <c r="F53" s="1" t="s">
        <v>2298</v>
      </c>
      <c r="G53" s="1" t="s">
        <v>35</v>
      </c>
      <c r="J53" s="1" t="s">
        <v>27</v>
      </c>
      <c r="K53" s="1" t="s">
        <v>27</v>
      </c>
      <c r="L53" s="1" t="s">
        <v>27</v>
      </c>
      <c r="M53" s="1">
        <v>12</v>
      </c>
      <c r="N53" s="1">
        <v>31944944</v>
      </c>
      <c r="O53" s="1">
        <v>31944944</v>
      </c>
      <c r="P53" s="1" t="s">
        <v>29</v>
      </c>
      <c r="Q53" s="1" t="s">
        <v>51</v>
      </c>
      <c r="U53" s="1">
        <v>292</v>
      </c>
      <c r="X53" s="1">
        <v>6</v>
      </c>
    </row>
    <row r="54" spans="1:24" x14ac:dyDescent="0.2">
      <c r="A54" s="1" t="s">
        <v>24</v>
      </c>
      <c r="B54" s="1" t="s">
        <v>2299</v>
      </c>
      <c r="C54" s="1" t="s">
        <v>372</v>
      </c>
      <c r="D54" s="1" t="s">
        <v>118</v>
      </c>
      <c r="E54" s="1" t="s">
        <v>26</v>
      </c>
      <c r="F54" s="1" t="s">
        <v>2298</v>
      </c>
      <c r="G54" s="1" t="s">
        <v>35</v>
      </c>
      <c r="J54" s="1" t="s">
        <v>27</v>
      </c>
      <c r="K54" s="1" t="s">
        <v>27</v>
      </c>
      <c r="L54" s="1" t="s">
        <v>27</v>
      </c>
      <c r="M54" s="1">
        <v>12</v>
      </c>
      <c r="N54" s="1">
        <v>31944944</v>
      </c>
      <c r="O54" s="1">
        <v>31944944</v>
      </c>
      <c r="P54" s="1" t="s">
        <v>29</v>
      </c>
      <c r="Q54" s="1" t="s">
        <v>51</v>
      </c>
      <c r="U54" s="1">
        <v>237</v>
      </c>
      <c r="X54" s="1">
        <v>107</v>
      </c>
    </row>
    <row r="55" spans="1:24" x14ac:dyDescent="0.2">
      <c r="A55" s="1" t="s">
        <v>73</v>
      </c>
      <c r="B55" s="1" t="s">
        <v>961</v>
      </c>
      <c r="C55" s="1" t="s">
        <v>75</v>
      </c>
      <c r="D55" s="1" t="s">
        <v>1828</v>
      </c>
      <c r="E55" s="1" t="s">
        <v>26</v>
      </c>
      <c r="F55" s="1" t="s">
        <v>2300</v>
      </c>
      <c r="G55" s="1" t="s">
        <v>35</v>
      </c>
      <c r="J55" s="1" t="s">
        <v>56</v>
      </c>
      <c r="K55" s="1" t="s">
        <v>49</v>
      </c>
      <c r="L55" s="1" t="s">
        <v>57</v>
      </c>
      <c r="M55" s="1">
        <v>12</v>
      </c>
      <c r="N55" s="1">
        <v>31944943</v>
      </c>
      <c r="O55" s="1">
        <v>31944943</v>
      </c>
      <c r="P55" s="1" t="s">
        <v>38</v>
      </c>
      <c r="Q55" s="1" t="s">
        <v>28</v>
      </c>
      <c r="T55" s="1">
        <v>84</v>
      </c>
      <c r="U55" s="1">
        <v>507</v>
      </c>
      <c r="W55" s="1">
        <v>583</v>
      </c>
      <c r="X55" s="1">
        <v>91</v>
      </c>
    </row>
    <row r="56" spans="1:24" x14ac:dyDescent="0.2">
      <c r="A56" s="1" t="s">
        <v>299</v>
      </c>
      <c r="B56" s="1" t="s">
        <v>2301</v>
      </c>
      <c r="C56" s="1" t="s">
        <v>71</v>
      </c>
      <c r="D56" s="1" t="s">
        <v>2302</v>
      </c>
      <c r="E56" s="1" t="s">
        <v>26</v>
      </c>
      <c r="F56" s="1" t="s">
        <v>2303</v>
      </c>
      <c r="G56" s="1" t="s">
        <v>35</v>
      </c>
      <c r="I56" s="1">
        <v>1</v>
      </c>
      <c r="J56" s="1" t="s">
        <v>36</v>
      </c>
      <c r="K56" s="1" t="s">
        <v>27</v>
      </c>
      <c r="L56" s="1" t="s">
        <v>64</v>
      </c>
      <c r="M56" s="1">
        <v>12</v>
      </c>
      <c r="N56" s="1">
        <v>31944931</v>
      </c>
      <c r="O56" s="1">
        <v>31944931</v>
      </c>
      <c r="P56" s="1" t="s">
        <v>29</v>
      </c>
      <c r="Q56" s="1" t="s">
        <v>51</v>
      </c>
      <c r="T56" s="1">
        <v>7</v>
      </c>
      <c r="U56" s="1">
        <v>37</v>
      </c>
      <c r="X56" s="1">
        <v>208</v>
      </c>
    </row>
    <row r="57" spans="1:24" x14ac:dyDescent="0.2">
      <c r="A57" s="1" t="s">
        <v>294</v>
      </c>
      <c r="B57" s="1" t="s">
        <v>883</v>
      </c>
      <c r="C57" s="1" t="s">
        <v>54</v>
      </c>
      <c r="D57" s="1" t="s">
        <v>2304</v>
      </c>
      <c r="E57" s="1" t="s">
        <v>26</v>
      </c>
      <c r="F57" s="1" t="s">
        <v>2305</v>
      </c>
      <c r="G57" s="1" t="s">
        <v>35</v>
      </c>
      <c r="J57" s="1" t="s">
        <v>49</v>
      </c>
      <c r="K57" s="1" t="s">
        <v>27</v>
      </c>
      <c r="L57" s="1" t="s">
        <v>64</v>
      </c>
      <c r="M57" s="1">
        <v>12</v>
      </c>
      <c r="N57" s="1">
        <v>31944932</v>
      </c>
      <c r="O57" s="1">
        <v>31944932</v>
      </c>
      <c r="P57" s="1" t="s">
        <v>51</v>
      </c>
      <c r="Q57" s="1" t="s">
        <v>28</v>
      </c>
      <c r="X57" s="1">
        <v>1828</v>
      </c>
    </row>
    <row r="58" spans="1:24" x14ac:dyDescent="0.2">
      <c r="A58" s="1" t="s">
        <v>349</v>
      </c>
      <c r="B58" s="1" t="s">
        <v>2306</v>
      </c>
      <c r="C58" s="1" t="s">
        <v>372</v>
      </c>
      <c r="D58" s="1" t="s">
        <v>2307</v>
      </c>
      <c r="E58" s="1" t="s">
        <v>26</v>
      </c>
      <c r="F58" s="1" t="s">
        <v>2308</v>
      </c>
      <c r="G58" s="1" t="s">
        <v>35</v>
      </c>
      <c r="J58" s="1" t="s">
        <v>56</v>
      </c>
      <c r="K58" s="1" t="s">
        <v>49</v>
      </c>
      <c r="L58" s="1" t="s">
        <v>57</v>
      </c>
      <c r="M58" s="1">
        <v>12</v>
      </c>
      <c r="N58" s="1">
        <v>31944926</v>
      </c>
      <c r="O58" s="1">
        <v>31944926</v>
      </c>
      <c r="P58" s="1" t="s">
        <v>38</v>
      </c>
      <c r="Q58" s="1" t="s">
        <v>28</v>
      </c>
      <c r="T58" s="1">
        <v>14</v>
      </c>
      <c r="U58" s="1">
        <v>54</v>
      </c>
      <c r="W58" s="1">
        <v>186</v>
      </c>
      <c r="X58" s="1">
        <v>64</v>
      </c>
    </row>
    <row r="59" spans="1:24" x14ac:dyDescent="0.2">
      <c r="A59" s="1" t="s">
        <v>77</v>
      </c>
      <c r="B59" s="1" t="s">
        <v>2309</v>
      </c>
      <c r="C59" s="1" t="s">
        <v>79</v>
      </c>
      <c r="D59" s="1" t="s">
        <v>2310</v>
      </c>
      <c r="E59" s="1" t="s">
        <v>26</v>
      </c>
      <c r="F59" s="1" t="s">
        <v>2311</v>
      </c>
      <c r="G59" s="1" t="s">
        <v>35</v>
      </c>
      <c r="J59" s="1" t="s">
        <v>27</v>
      </c>
      <c r="K59" s="1" t="s">
        <v>27</v>
      </c>
      <c r="L59" s="1" t="s">
        <v>81</v>
      </c>
      <c r="M59" s="1">
        <v>12</v>
      </c>
      <c r="N59" s="1">
        <v>31944926</v>
      </c>
      <c r="O59" s="1">
        <v>31944926</v>
      </c>
      <c r="P59" s="1" t="s">
        <v>38</v>
      </c>
      <c r="Q59" s="1" t="s">
        <v>29</v>
      </c>
      <c r="X59" s="1">
        <v>279</v>
      </c>
    </row>
    <row r="60" spans="1:24" x14ac:dyDescent="0.2">
      <c r="A60" s="1" t="s">
        <v>237</v>
      </c>
      <c r="B60" s="1" t="s">
        <v>2312</v>
      </c>
      <c r="C60" s="1" t="s">
        <v>113</v>
      </c>
      <c r="D60" s="1" t="s">
        <v>2313</v>
      </c>
      <c r="E60" s="1" t="s">
        <v>26</v>
      </c>
      <c r="F60" s="1" t="s">
        <v>2314</v>
      </c>
      <c r="G60" s="1" t="s">
        <v>35</v>
      </c>
      <c r="J60" s="1" t="s">
        <v>36</v>
      </c>
      <c r="K60" s="1" t="s">
        <v>27</v>
      </c>
      <c r="L60" s="1" t="s">
        <v>64</v>
      </c>
      <c r="M60" s="1">
        <v>12</v>
      </c>
      <c r="N60" s="1">
        <v>31944920</v>
      </c>
      <c r="O60" s="1">
        <v>31944920</v>
      </c>
      <c r="P60" s="1" t="s">
        <v>29</v>
      </c>
      <c r="Q60" s="1" t="s">
        <v>51</v>
      </c>
      <c r="T60" s="1">
        <v>32</v>
      </c>
      <c r="U60" s="1">
        <v>52</v>
      </c>
      <c r="X60" s="1">
        <v>233</v>
      </c>
    </row>
    <row r="61" spans="1:24" x14ac:dyDescent="0.2">
      <c r="A61" s="1" t="s">
        <v>880</v>
      </c>
      <c r="B61" s="1" t="s">
        <v>1699</v>
      </c>
      <c r="C61" s="1" t="s">
        <v>665</v>
      </c>
      <c r="D61" s="1" t="s">
        <v>2313</v>
      </c>
      <c r="E61" s="1" t="s">
        <v>26</v>
      </c>
      <c r="F61" s="1" t="s">
        <v>2314</v>
      </c>
      <c r="G61" s="1" t="s">
        <v>35</v>
      </c>
      <c r="J61" s="1" t="s">
        <v>27</v>
      </c>
      <c r="K61" s="1" t="s">
        <v>27</v>
      </c>
      <c r="L61" s="1" t="s">
        <v>64</v>
      </c>
      <c r="M61" s="1">
        <v>12</v>
      </c>
      <c r="N61" s="1">
        <v>31944920</v>
      </c>
      <c r="O61" s="1">
        <v>31944920</v>
      </c>
      <c r="P61" s="1" t="s">
        <v>29</v>
      </c>
      <c r="Q61" s="1" t="s">
        <v>51</v>
      </c>
      <c r="T61" s="1">
        <v>4</v>
      </c>
      <c r="U61" s="1">
        <v>146</v>
      </c>
      <c r="X61" s="1">
        <v>354</v>
      </c>
    </row>
    <row r="62" spans="1:24" x14ac:dyDescent="0.2">
      <c r="A62" s="1" t="s">
        <v>52</v>
      </c>
      <c r="B62" s="1" t="s">
        <v>2315</v>
      </c>
      <c r="C62" s="1" t="s">
        <v>54</v>
      </c>
      <c r="D62" s="1" t="s">
        <v>2316</v>
      </c>
      <c r="E62" s="1" t="s">
        <v>26</v>
      </c>
      <c r="F62" s="1" t="s">
        <v>2317</v>
      </c>
      <c r="G62" s="1" t="s">
        <v>35</v>
      </c>
      <c r="J62" s="1" t="s">
        <v>56</v>
      </c>
      <c r="K62" s="1" t="s">
        <v>27</v>
      </c>
      <c r="L62" s="1" t="s">
        <v>57</v>
      </c>
      <c r="M62" s="1">
        <v>12</v>
      </c>
      <c r="N62" s="1">
        <v>31944915</v>
      </c>
      <c r="O62" s="1">
        <v>31944915</v>
      </c>
      <c r="P62" s="1" t="s">
        <v>29</v>
      </c>
      <c r="Q62" s="1" t="s">
        <v>38</v>
      </c>
      <c r="X62" s="1">
        <v>13</v>
      </c>
    </row>
    <row r="63" spans="1:24" x14ac:dyDescent="0.2">
      <c r="A63" s="1" t="s">
        <v>52</v>
      </c>
      <c r="B63" s="1" t="s">
        <v>2318</v>
      </c>
      <c r="C63" s="1" t="s">
        <v>54</v>
      </c>
      <c r="D63" s="1" t="s">
        <v>2319</v>
      </c>
      <c r="E63" s="1" t="s">
        <v>26</v>
      </c>
      <c r="F63" s="1" t="s">
        <v>2320</v>
      </c>
      <c r="G63" s="1" t="s">
        <v>35</v>
      </c>
      <c r="J63" s="1" t="s">
        <v>56</v>
      </c>
      <c r="K63" s="1" t="s">
        <v>27</v>
      </c>
      <c r="L63" s="1" t="s">
        <v>57</v>
      </c>
      <c r="M63" s="1">
        <v>12</v>
      </c>
      <c r="N63" s="1">
        <v>31944914</v>
      </c>
      <c r="O63" s="1">
        <v>31944914</v>
      </c>
      <c r="P63" s="1" t="s">
        <v>29</v>
      </c>
      <c r="Q63" s="1" t="s">
        <v>38</v>
      </c>
      <c r="X63" s="1">
        <v>17</v>
      </c>
    </row>
    <row r="64" spans="1:24" x14ac:dyDescent="0.2">
      <c r="A64" s="1" t="s">
        <v>24</v>
      </c>
      <c r="B64" s="1" t="s">
        <v>2321</v>
      </c>
      <c r="C64" s="1" t="s">
        <v>508</v>
      </c>
      <c r="D64" s="1" t="s">
        <v>2322</v>
      </c>
      <c r="E64" s="1" t="s">
        <v>26</v>
      </c>
      <c r="F64" s="1" t="s">
        <v>2323</v>
      </c>
      <c r="G64" s="1" t="s">
        <v>35</v>
      </c>
      <c r="J64" s="1" t="s">
        <v>27</v>
      </c>
      <c r="K64" s="1" t="s">
        <v>27</v>
      </c>
      <c r="L64" s="1" t="s">
        <v>27</v>
      </c>
      <c r="M64" s="1">
        <v>12</v>
      </c>
      <c r="N64" s="1">
        <v>31944913</v>
      </c>
      <c r="O64" s="1">
        <v>31944913</v>
      </c>
      <c r="P64" s="1" t="s">
        <v>38</v>
      </c>
      <c r="Q64" s="1" t="s">
        <v>28</v>
      </c>
      <c r="U64" s="1">
        <v>239</v>
      </c>
      <c r="X64" s="1">
        <v>65</v>
      </c>
    </row>
    <row r="65" spans="1:24" x14ac:dyDescent="0.2">
      <c r="A65" s="1" t="s">
        <v>237</v>
      </c>
      <c r="B65" s="1" t="s">
        <v>2324</v>
      </c>
      <c r="C65" s="1" t="s">
        <v>113</v>
      </c>
      <c r="D65" s="1" t="s">
        <v>2325</v>
      </c>
      <c r="E65" s="1" t="s">
        <v>26</v>
      </c>
      <c r="F65" s="1" t="s">
        <v>2326</v>
      </c>
      <c r="G65" s="1" t="s">
        <v>35</v>
      </c>
      <c r="J65" s="1" t="s">
        <v>36</v>
      </c>
      <c r="K65" s="1" t="s">
        <v>27</v>
      </c>
      <c r="L65" s="1" t="s">
        <v>64</v>
      </c>
      <c r="M65" s="1">
        <v>12</v>
      </c>
      <c r="N65" s="1">
        <v>31944914</v>
      </c>
      <c r="O65" s="1">
        <v>31944914</v>
      </c>
      <c r="P65" s="1" t="s">
        <v>29</v>
      </c>
      <c r="Q65" s="1" t="s">
        <v>51</v>
      </c>
      <c r="T65" s="1">
        <v>3</v>
      </c>
      <c r="U65" s="1">
        <v>85</v>
      </c>
      <c r="X65" s="1">
        <v>41</v>
      </c>
    </row>
    <row r="66" spans="1:24" x14ac:dyDescent="0.2">
      <c r="A66" s="1" t="s">
        <v>24</v>
      </c>
      <c r="B66" s="1" t="s">
        <v>284</v>
      </c>
      <c r="C66" s="1" t="s">
        <v>285</v>
      </c>
      <c r="D66" s="1" t="s">
        <v>2327</v>
      </c>
      <c r="E66" s="1" t="s">
        <v>26</v>
      </c>
      <c r="F66" s="1" t="s">
        <v>2328</v>
      </c>
      <c r="G66" s="1" t="s">
        <v>35</v>
      </c>
      <c r="J66" s="1" t="s">
        <v>27</v>
      </c>
      <c r="K66" s="1" t="s">
        <v>27</v>
      </c>
      <c r="L66" s="1" t="s">
        <v>27</v>
      </c>
      <c r="M66" s="1">
        <v>12</v>
      </c>
      <c r="N66" s="1">
        <v>31944894</v>
      </c>
      <c r="O66" s="1">
        <v>31944894</v>
      </c>
      <c r="P66" s="1" t="s">
        <v>38</v>
      </c>
      <c r="Q66" s="1" t="s">
        <v>51</v>
      </c>
      <c r="U66" s="1">
        <v>704</v>
      </c>
      <c r="X66" s="1">
        <v>61</v>
      </c>
    </row>
    <row r="67" spans="1:24" x14ac:dyDescent="0.2">
      <c r="A67" s="1" t="s">
        <v>299</v>
      </c>
      <c r="B67" s="1" t="s">
        <v>2329</v>
      </c>
      <c r="C67" s="1" t="s">
        <v>71</v>
      </c>
      <c r="D67" s="1" t="s">
        <v>2330</v>
      </c>
      <c r="E67" s="1" t="s">
        <v>26</v>
      </c>
      <c r="F67" s="1" t="s">
        <v>2331</v>
      </c>
      <c r="G67" s="1" t="s">
        <v>35</v>
      </c>
      <c r="I67" s="1">
        <v>1</v>
      </c>
      <c r="J67" s="1" t="s">
        <v>36</v>
      </c>
      <c r="K67" s="1" t="s">
        <v>27</v>
      </c>
      <c r="L67" s="1" t="s">
        <v>64</v>
      </c>
      <c r="M67" s="1">
        <v>12</v>
      </c>
      <c r="N67" s="1">
        <v>31944884</v>
      </c>
      <c r="O67" s="1">
        <v>31944884</v>
      </c>
      <c r="P67" s="1" t="s">
        <v>38</v>
      </c>
      <c r="Q67" s="1" t="s">
        <v>28</v>
      </c>
      <c r="T67" s="1">
        <v>7</v>
      </c>
      <c r="U67" s="1">
        <v>85</v>
      </c>
      <c r="X67" s="1">
        <v>531</v>
      </c>
    </row>
    <row r="68" spans="1:24" x14ac:dyDescent="0.2">
      <c r="A68" s="1" t="s">
        <v>24</v>
      </c>
      <c r="B68" s="1" t="s">
        <v>2332</v>
      </c>
      <c r="C68" s="1" t="s">
        <v>500</v>
      </c>
      <c r="D68" s="1" t="s">
        <v>2333</v>
      </c>
      <c r="E68" s="1" t="s">
        <v>26</v>
      </c>
      <c r="F68" s="1" t="s">
        <v>2334</v>
      </c>
      <c r="G68" s="1" t="s">
        <v>35</v>
      </c>
      <c r="J68" s="1" t="s">
        <v>27</v>
      </c>
      <c r="K68" s="1" t="s">
        <v>27</v>
      </c>
      <c r="L68" s="1" t="s">
        <v>27</v>
      </c>
      <c r="M68" s="1">
        <v>12</v>
      </c>
      <c r="N68" s="1">
        <v>31944879</v>
      </c>
      <c r="O68" s="1">
        <v>31944879</v>
      </c>
      <c r="P68" s="1" t="s">
        <v>29</v>
      </c>
      <c r="Q68" s="1" t="s">
        <v>38</v>
      </c>
      <c r="U68" s="1">
        <v>821</v>
      </c>
      <c r="X68" s="1">
        <v>51</v>
      </c>
    </row>
    <row r="69" spans="1:24" x14ac:dyDescent="0.2">
      <c r="A69" s="1" t="s">
        <v>1153</v>
      </c>
      <c r="B69" s="1" t="s">
        <v>2335</v>
      </c>
      <c r="C69" s="1" t="s">
        <v>262</v>
      </c>
      <c r="D69" s="1" t="s">
        <v>2336</v>
      </c>
      <c r="E69" s="1" t="s">
        <v>26</v>
      </c>
      <c r="F69" s="1" t="s">
        <v>2337</v>
      </c>
      <c r="G69" s="1" t="s">
        <v>35</v>
      </c>
      <c r="I69" s="1">
        <v>1</v>
      </c>
      <c r="J69" s="1" t="s">
        <v>36</v>
      </c>
      <c r="K69" s="1" t="s">
        <v>43</v>
      </c>
      <c r="L69" s="1" t="s">
        <v>64</v>
      </c>
      <c r="M69" s="1">
        <v>12</v>
      </c>
      <c r="N69" s="1">
        <v>31944878</v>
      </c>
      <c r="O69" s="1">
        <v>31944878</v>
      </c>
      <c r="P69" s="1" t="s">
        <v>38</v>
      </c>
      <c r="Q69" s="1" t="s">
        <v>28</v>
      </c>
      <c r="X69" s="1">
        <v>60</v>
      </c>
    </row>
    <row r="70" spans="1:24" x14ac:dyDescent="0.2">
      <c r="A70" s="1" t="s">
        <v>24</v>
      </c>
      <c r="B70" s="1" t="s">
        <v>2083</v>
      </c>
      <c r="C70" s="1" t="s">
        <v>92</v>
      </c>
      <c r="D70" s="1" t="s">
        <v>2338</v>
      </c>
      <c r="E70" s="1" t="s">
        <v>26</v>
      </c>
      <c r="F70" s="1" t="s">
        <v>2339</v>
      </c>
      <c r="G70" s="1" t="s">
        <v>35</v>
      </c>
      <c r="I70" s="1">
        <v>1</v>
      </c>
      <c r="J70" s="1" t="s">
        <v>27</v>
      </c>
      <c r="K70" s="1" t="s">
        <v>27</v>
      </c>
      <c r="L70" s="1" t="s">
        <v>27</v>
      </c>
      <c r="M70" s="1">
        <v>12</v>
      </c>
      <c r="N70" s="1">
        <v>31944867</v>
      </c>
      <c r="O70" s="1">
        <v>31944867</v>
      </c>
      <c r="P70" s="1" t="s">
        <v>29</v>
      </c>
      <c r="Q70" s="1" t="s">
        <v>28</v>
      </c>
      <c r="U70" s="1">
        <v>588</v>
      </c>
      <c r="X70" s="1">
        <v>206</v>
      </c>
    </row>
    <row r="71" spans="1:24" x14ac:dyDescent="0.2">
      <c r="A71" s="1" t="s">
        <v>105</v>
      </c>
      <c r="B71" s="1" t="s">
        <v>2340</v>
      </c>
      <c r="C71" s="1" t="s">
        <v>75</v>
      </c>
      <c r="D71" s="1" t="s">
        <v>2341</v>
      </c>
      <c r="E71" s="1" t="s">
        <v>26</v>
      </c>
      <c r="F71" s="1" t="s">
        <v>2342</v>
      </c>
      <c r="G71" s="1" t="s">
        <v>35</v>
      </c>
      <c r="J71" s="1" t="s">
        <v>27</v>
      </c>
      <c r="K71" s="1" t="s">
        <v>27</v>
      </c>
      <c r="L71" s="1" t="s">
        <v>108</v>
      </c>
      <c r="M71" s="1">
        <v>12</v>
      </c>
      <c r="N71" s="1">
        <v>31944864</v>
      </c>
      <c r="O71" s="1">
        <v>31944864</v>
      </c>
      <c r="P71" s="1" t="s">
        <v>29</v>
      </c>
      <c r="Q71" s="1" t="s">
        <v>28</v>
      </c>
      <c r="X71" s="1">
        <v>717</v>
      </c>
    </row>
    <row r="72" spans="1:24" x14ac:dyDescent="0.2">
      <c r="A72" s="1" t="s">
        <v>480</v>
      </c>
      <c r="B72" s="1" t="s">
        <v>2343</v>
      </c>
      <c r="C72" s="1" t="s">
        <v>92</v>
      </c>
      <c r="D72" s="1" t="s">
        <v>2344</v>
      </c>
      <c r="E72" s="1" t="s">
        <v>26</v>
      </c>
      <c r="F72" s="1" t="s">
        <v>2345</v>
      </c>
      <c r="G72" s="1" t="s">
        <v>35</v>
      </c>
      <c r="I72" s="1">
        <v>1</v>
      </c>
      <c r="J72" s="1" t="s">
        <v>36</v>
      </c>
      <c r="K72" s="1" t="s">
        <v>89</v>
      </c>
      <c r="L72" s="1" t="s">
        <v>64</v>
      </c>
      <c r="M72" s="1">
        <v>12</v>
      </c>
      <c r="N72" s="1">
        <v>31944862</v>
      </c>
      <c r="O72" s="1">
        <v>31944862</v>
      </c>
      <c r="P72" s="1" t="s">
        <v>29</v>
      </c>
      <c r="Q72" s="1" t="s">
        <v>51</v>
      </c>
      <c r="X72" s="1">
        <v>660</v>
      </c>
    </row>
    <row r="73" spans="1:24" x14ac:dyDescent="0.2">
      <c r="A73" s="1" t="s">
        <v>299</v>
      </c>
      <c r="B73" s="1" t="s">
        <v>2346</v>
      </c>
      <c r="C73" s="1" t="s">
        <v>71</v>
      </c>
      <c r="D73" s="1" t="s">
        <v>2347</v>
      </c>
      <c r="E73" s="1" t="s">
        <v>26</v>
      </c>
      <c r="F73" s="1" t="s">
        <v>2348</v>
      </c>
      <c r="G73" s="1" t="s">
        <v>35</v>
      </c>
      <c r="I73" s="1">
        <v>1</v>
      </c>
      <c r="J73" s="1" t="s">
        <v>36</v>
      </c>
      <c r="K73" s="1" t="s">
        <v>27</v>
      </c>
      <c r="L73" s="1" t="s">
        <v>64</v>
      </c>
      <c r="M73" s="1">
        <v>12</v>
      </c>
      <c r="N73" s="1">
        <v>31944860</v>
      </c>
      <c r="O73" s="1">
        <v>31944860</v>
      </c>
      <c r="P73" s="1" t="s">
        <v>38</v>
      </c>
      <c r="Q73" s="1" t="s">
        <v>28</v>
      </c>
      <c r="T73" s="1">
        <v>20</v>
      </c>
      <c r="U73" s="1">
        <v>53</v>
      </c>
      <c r="X73" s="1">
        <v>1299</v>
      </c>
    </row>
    <row r="74" spans="1:24" x14ac:dyDescent="0.2">
      <c r="A74" s="1" t="s">
        <v>61</v>
      </c>
      <c r="B74" s="1" t="s">
        <v>2349</v>
      </c>
      <c r="C74" s="1" t="s">
        <v>59</v>
      </c>
      <c r="D74" s="1" t="s">
        <v>2350</v>
      </c>
      <c r="E74" s="1" t="s">
        <v>26</v>
      </c>
      <c r="F74" s="1" t="s">
        <v>2351</v>
      </c>
      <c r="G74" s="1" t="s">
        <v>35</v>
      </c>
      <c r="I74" s="1">
        <v>5</v>
      </c>
      <c r="J74" s="1" t="s">
        <v>36</v>
      </c>
      <c r="K74" s="1" t="s">
        <v>27</v>
      </c>
      <c r="L74" s="1" t="s">
        <v>64</v>
      </c>
      <c r="M74" s="1">
        <v>12</v>
      </c>
      <c r="N74" s="1">
        <v>31944836</v>
      </c>
      <c r="O74" s="1">
        <v>31944836</v>
      </c>
      <c r="P74" s="1" t="s">
        <v>38</v>
      </c>
      <c r="Q74" s="1" t="s">
        <v>28</v>
      </c>
      <c r="T74" s="1">
        <v>13</v>
      </c>
      <c r="U74" s="1">
        <v>165</v>
      </c>
      <c r="W74" s="1">
        <v>131</v>
      </c>
      <c r="X74" s="1">
        <v>292</v>
      </c>
    </row>
    <row r="75" spans="1:24" x14ac:dyDescent="0.2">
      <c r="A75" s="1" t="s">
        <v>24</v>
      </c>
      <c r="B75" s="1" t="s">
        <v>2352</v>
      </c>
      <c r="C75" s="1" t="s">
        <v>262</v>
      </c>
      <c r="D75" s="1" t="s">
        <v>2353</v>
      </c>
      <c r="E75" s="1" t="s">
        <v>26</v>
      </c>
      <c r="F75" s="1" t="s">
        <v>2354</v>
      </c>
      <c r="G75" s="1" t="s">
        <v>35</v>
      </c>
      <c r="J75" s="1" t="s">
        <v>27</v>
      </c>
      <c r="K75" s="1" t="s">
        <v>27</v>
      </c>
      <c r="L75" s="1" t="s">
        <v>27</v>
      </c>
      <c r="M75" s="1">
        <v>12</v>
      </c>
      <c r="N75" s="1">
        <v>31944832</v>
      </c>
      <c r="O75" s="1">
        <v>31944832</v>
      </c>
      <c r="P75" s="1" t="s">
        <v>38</v>
      </c>
      <c r="Q75" s="1" t="s">
        <v>28</v>
      </c>
      <c r="U75" s="1">
        <v>906</v>
      </c>
      <c r="X75" s="1">
        <v>39</v>
      </c>
    </row>
    <row r="76" spans="1:24" x14ac:dyDescent="0.2">
      <c r="A76" s="1" t="s">
        <v>24</v>
      </c>
      <c r="B76" s="1" t="s">
        <v>1856</v>
      </c>
      <c r="C76" s="1" t="s">
        <v>508</v>
      </c>
      <c r="D76" s="1" t="s">
        <v>2355</v>
      </c>
      <c r="E76" s="1" t="s">
        <v>26</v>
      </c>
      <c r="F76" s="1" t="s">
        <v>2356</v>
      </c>
      <c r="G76" s="1" t="s">
        <v>35</v>
      </c>
      <c r="J76" s="1" t="s">
        <v>27</v>
      </c>
      <c r="K76" s="1" t="s">
        <v>27</v>
      </c>
      <c r="L76" s="1" t="s">
        <v>27</v>
      </c>
      <c r="M76" s="1">
        <v>12</v>
      </c>
      <c r="N76" s="1">
        <v>31944829</v>
      </c>
      <c r="O76" s="1">
        <v>31944829</v>
      </c>
      <c r="P76" s="1" t="s">
        <v>29</v>
      </c>
      <c r="Q76" s="1" t="s">
        <v>51</v>
      </c>
      <c r="U76" s="1">
        <v>1143</v>
      </c>
      <c r="X76" s="1">
        <v>413</v>
      </c>
    </row>
    <row r="77" spans="1:24" x14ac:dyDescent="0.2">
      <c r="A77" s="1" t="s">
        <v>24</v>
      </c>
      <c r="B77" s="1" t="s">
        <v>2357</v>
      </c>
      <c r="C77" s="1" t="s">
        <v>92</v>
      </c>
      <c r="D77" s="1" t="s">
        <v>2355</v>
      </c>
      <c r="E77" s="1" t="s">
        <v>26</v>
      </c>
      <c r="F77" s="1" t="s">
        <v>2356</v>
      </c>
      <c r="G77" s="1" t="s">
        <v>35</v>
      </c>
      <c r="J77" s="1" t="s">
        <v>27</v>
      </c>
      <c r="K77" s="1" t="s">
        <v>27</v>
      </c>
      <c r="L77" s="1" t="s">
        <v>27</v>
      </c>
      <c r="M77" s="1">
        <v>12</v>
      </c>
      <c r="N77" s="1">
        <v>31944829</v>
      </c>
      <c r="O77" s="1">
        <v>31944829</v>
      </c>
      <c r="P77" s="1" t="s">
        <v>29</v>
      </c>
      <c r="Q77" s="1" t="s">
        <v>51</v>
      </c>
      <c r="U77" s="1">
        <v>900</v>
      </c>
      <c r="X77" s="1">
        <v>10</v>
      </c>
    </row>
    <row r="78" spans="1:24" x14ac:dyDescent="0.2">
      <c r="A78" s="1" t="s">
        <v>24</v>
      </c>
      <c r="B78" s="1" t="s">
        <v>2358</v>
      </c>
      <c r="C78" s="1" t="s">
        <v>41</v>
      </c>
      <c r="D78" s="1" t="s">
        <v>2359</v>
      </c>
      <c r="E78" s="1" t="s">
        <v>26</v>
      </c>
      <c r="G78" s="1" t="s">
        <v>35</v>
      </c>
      <c r="J78" s="1" t="s">
        <v>27</v>
      </c>
      <c r="K78" s="1" t="s">
        <v>27</v>
      </c>
      <c r="L78" s="1" t="s">
        <v>27</v>
      </c>
      <c r="M78" s="1">
        <v>12</v>
      </c>
      <c r="N78" s="1">
        <v>31944819</v>
      </c>
      <c r="O78" s="1">
        <v>31944820</v>
      </c>
      <c r="P78" s="1" t="s">
        <v>338</v>
      </c>
      <c r="Q78" s="1" t="s">
        <v>2360</v>
      </c>
      <c r="U78" s="1">
        <v>655</v>
      </c>
      <c r="X78" s="1">
        <v>11</v>
      </c>
    </row>
    <row r="79" spans="1:24" x14ac:dyDescent="0.2">
      <c r="A79" s="1" t="s">
        <v>61</v>
      </c>
      <c r="B79" s="1" t="s">
        <v>315</v>
      </c>
      <c r="C79" s="1" t="s">
        <v>54</v>
      </c>
      <c r="D79" s="1" t="s">
        <v>2361</v>
      </c>
      <c r="E79" s="1" t="s">
        <v>26</v>
      </c>
      <c r="F79" s="1" t="s">
        <v>2362</v>
      </c>
      <c r="G79" s="1" t="s">
        <v>35</v>
      </c>
      <c r="I79" s="1">
        <v>2</v>
      </c>
      <c r="J79" s="1" t="s">
        <v>36</v>
      </c>
      <c r="K79" s="1" t="s">
        <v>27</v>
      </c>
      <c r="L79" s="1" t="s">
        <v>64</v>
      </c>
      <c r="M79" s="1">
        <v>12</v>
      </c>
      <c r="N79" s="1">
        <v>31944812</v>
      </c>
      <c r="O79" s="1">
        <v>31944812</v>
      </c>
      <c r="P79" s="1" t="s">
        <v>38</v>
      </c>
      <c r="Q79" s="1" t="s">
        <v>28</v>
      </c>
      <c r="T79" s="1">
        <v>8</v>
      </c>
      <c r="U79" s="1">
        <v>100</v>
      </c>
      <c r="W79" s="1">
        <v>159</v>
      </c>
      <c r="X79" s="1">
        <v>144</v>
      </c>
    </row>
    <row r="80" spans="1:24" x14ac:dyDescent="0.2">
      <c r="A80" s="1" t="s">
        <v>61</v>
      </c>
      <c r="B80" s="1" t="s">
        <v>2363</v>
      </c>
      <c r="C80" s="1" t="s">
        <v>59</v>
      </c>
      <c r="D80" s="1" t="s">
        <v>2361</v>
      </c>
      <c r="E80" s="1" t="s">
        <v>26</v>
      </c>
      <c r="F80" s="1" t="s">
        <v>2362</v>
      </c>
      <c r="G80" s="1" t="s">
        <v>35</v>
      </c>
      <c r="I80" s="1">
        <v>2</v>
      </c>
      <c r="J80" s="1" t="s">
        <v>36</v>
      </c>
      <c r="K80" s="1" t="s">
        <v>27</v>
      </c>
      <c r="L80" s="1" t="s">
        <v>64</v>
      </c>
      <c r="M80" s="1">
        <v>12</v>
      </c>
      <c r="N80" s="1">
        <v>31944812</v>
      </c>
      <c r="O80" s="1">
        <v>31944812</v>
      </c>
      <c r="P80" s="1" t="s">
        <v>38</v>
      </c>
      <c r="Q80" s="1" t="s">
        <v>28</v>
      </c>
      <c r="T80" s="1">
        <v>31</v>
      </c>
      <c r="U80" s="1">
        <v>79</v>
      </c>
      <c r="W80" s="1">
        <v>137</v>
      </c>
      <c r="X80" s="1">
        <v>1499</v>
      </c>
    </row>
    <row r="81" spans="1:24" x14ac:dyDescent="0.2">
      <c r="A81" s="1" t="s">
        <v>146</v>
      </c>
      <c r="B81" s="1" t="s">
        <v>2364</v>
      </c>
      <c r="C81" s="1" t="s">
        <v>2365</v>
      </c>
      <c r="D81" s="1" t="s">
        <v>2361</v>
      </c>
      <c r="E81" s="1" t="s">
        <v>26</v>
      </c>
      <c r="F81" s="1" t="s">
        <v>2362</v>
      </c>
      <c r="G81" s="1" t="s">
        <v>35</v>
      </c>
      <c r="I81" s="1">
        <v>2</v>
      </c>
      <c r="J81" s="1" t="s">
        <v>56</v>
      </c>
      <c r="K81" s="1" t="s">
        <v>27</v>
      </c>
      <c r="L81" s="1" t="s">
        <v>57</v>
      </c>
      <c r="M81" s="1">
        <v>12</v>
      </c>
      <c r="N81" s="1">
        <v>31944812</v>
      </c>
      <c r="O81" s="1">
        <v>31944812</v>
      </c>
      <c r="P81" s="1" t="s">
        <v>38</v>
      </c>
      <c r="Q81" s="1" t="s">
        <v>28</v>
      </c>
      <c r="X81" s="1">
        <v>26</v>
      </c>
    </row>
    <row r="82" spans="1:24" x14ac:dyDescent="0.2">
      <c r="A82" s="1" t="s">
        <v>146</v>
      </c>
      <c r="B82" s="1" t="s">
        <v>2366</v>
      </c>
      <c r="C82" s="1" t="s">
        <v>2365</v>
      </c>
      <c r="D82" s="1" t="s">
        <v>2361</v>
      </c>
      <c r="E82" s="1" t="s">
        <v>26</v>
      </c>
      <c r="F82" s="1" t="s">
        <v>2362</v>
      </c>
      <c r="G82" s="1" t="s">
        <v>35</v>
      </c>
      <c r="I82" s="1">
        <v>2</v>
      </c>
      <c r="J82" s="1" t="s">
        <v>56</v>
      </c>
      <c r="K82" s="1" t="s">
        <v>27</v>
      </c>
      <c r="L82" s="1" t="s">
        <v>57</v>
      </c>
      <c r="M82" s="1">
        <v>12</v>
      </c>
      <c r="N82" s="1">
        <v>31944812</v>
      </c>
      <c r="O82" s="1">
        <v>31944812</v>
      </c>
      <c r="P82" s="1" t="s">
        <v>38</v>
      </c>
      <c r="Q82" s="1" t="s">
        <v>28</v>
      </c>
      <c r="X82" s="1">
        <v>36</v>
      </c>
    </row>
    <row r="83" spans="1:24" x14ac:dyDescent="0.2">
      <c r="A83" s="1" t="s">
        <v>202</v>
      </c>
      <c r="B83" s="1" t="s">
        <v>2367</v>
      </c>
      <c r="C83" s="1" t="s">
        <v>71</v>
      </c>
      <c r="D83" s="1" t="s">
        <v>2361</v>
      </c>
      <c r="E83" s="1" t="s">
        <v>26</v>
      </c>
      <c r="F83" s="1" t="s">
        <v>2362</v>
      </c>
      <c r="G83" s="1" t="s">
        <v>35</v>
      </c>
      <c r="I83" s="1">
        <v>2</v>
      </c>
      <c r="J83" s="1" t="s">
        <v>27</v>
      </c>
      <c r="K83" s="1" t="s">
        <v>27</v>
      </c>
      <c r="L83" s="1" t="s">
        <v>64</v>
      </c>
      <c r="M83" s="1">
        <v>12</v>
      </c>
      <c r="N83" s="1">
        <v>31944812</v>
      </c>
      <c r="O83" s="1">
        <v>31944812</v>
      </c>
      <c r="P83" s="1" t="s">
        <v>38</v>
      </c>
      <c r="Q83" s="1" t="s">
        <v>28</v>
      </c>
      <c r="X83" s="1">
        <v>253</v>
      </c>
    </row>
    <row r="84" spans="1:24" x14ac:dyDescent="0.2">
      <c r="A84" s="1" t="s">
        <v>24</v>
      </c>
      <c r="B84" s="1" t="s">
        <v>2368</v>
      </c>
      <c r="C84" s="1" t="s">
        <v>2369</v>
      </c>
      <c r="D84" s="1" t="s">
        <v>2361</v>
      </c>
      <c r="E84" s="1" t="s">
        <v>26</v>
      </c>
      <c r="F84" s="1" t="s">
        <v>2362</v>
      </c>
      <c r="G84" s="1" t="s">
        <v>35</v>
      </c>
      <c r="I84" s="1">
        <v>2</v>
      </c>
      <c r="J84" s="1" t="s">
        <v>27</v>
      </c>
      <c r="K84" s="1" t="s">
        <v>27</v>
      </c>
      <c r="L84" s="1" t="s">
        <v>27</v>
      </c>
      <c r="M84" s="1">
        <v>12</v>
      </c>
      <c r="N84" s="1">
        <v>31944812</v>
      </c>
      <c r="O84" s="1">
        <v>31944812</v>
      </c>
      <c r="P84" s="1" t="s">
        <v>38</v>
      </c>
      <c r="Q84" s="1" t="s">
        <v>28</v>
      </c>
      <c r="U84" s="1">
        <v>385</v>
      </c>
      <c r="X84" s="1">
        <v>6</v>
      </c>
    </row>
    <row r="85" spans="1:24" x14ac:dyDescent="0.2">
      <c r="A85" s="1" t="s">
        <v>24</v>
      </c>
      <c r="B85" s="1" t="s">
        <v>1754</v>
      </c>
      <c r="C85" s="1" t="s">
        <v>71</v>
      </c>
      <c r="D85" s="1" t="s">
        <v>2361</v>
      </c>
      <c r="E85" s="1" t="s">
        <v>26</v>
      </c>
      <c r="F85" s="1" t="s">
        <v>2362</v>
      </c>
      <c r="G85" s="1" t="s">
        <v>35</v>
      </c>
      <c r="I85" s="1">
        <v>2</v>
      </c>
      <c r="J85" s="1" t="s">
        <v>27</v>
      </c>
      <c r="K85" s="1" t="s">
        <v>27</v>
      </c>
      <c r="L85" s="1" t="s">
        <v>27</v>
      </c>
      <c r="M85" s="1">
        <v>12</v>
      </c>
      <c r="N85" s="1">
        <v>31944812</v>
      </c>
      <c r="O85" s="1">
        <v>31944812</v>
      </c>
      <c r="P85" s="1" t="s">
        <v>38</v>
      </c>
      <c r="Q85" s="1" t="s">
        <v>28</v>
      </c>
      <c r="U85" s="1">
        <v>1020</v>
      </c>
      <c r="X85" s="1">
        <v>18</v>
      </c>
    </row>
    <row r="86" spans="1:24" x14ac:dyDescent="0.2">
      <c r="A86" s="1" t="s">
        <v>24</v>
      </c>
      <c r="B86" s="1" t="s">
        <v>2370</v>
      </c>
      <c r="C86" s="1" t="s">
        <v>2371</v>
      </c>
      <c r="D86" s="1" t="s">
        <v>2372</v>
      </c>
      <c r="E86" s="1" t="s">
        <v>26</v>
      </c>
      <c r="F86" s="1" t="s">
        <v>2373</v>
      </c>
      <c r="G86" s="1" t="s">
        <v>35</v>
      </c>
      <c r="J86" s="1" t="s">
        <v>27</v>
      </c>
      <c r="K86" s="1" t="s">
        <v>27</v>
      </c>
      <c r="L86" s="1" t="s">
        <v>27</v>
      </c>
      <c r="M86" s="1">
        <v>12</v>
      </c>
      <c r="N86" s="1">
        <v>31944808</v>
      </c>
      <c r="O86" s="1">
        <v>31944808</v>
      </c>
      <c r="P86" s="1" t="s">
        <v>29</v>
      </c>
      <c r="Q86" s="1" t="s">
        <v>51</v>
      </c>
      <c r="U86" s="1">
        <v>804</v>
      </c>
      <c r="X86" s="1">
        <v>5</v>
      </c>
    </row>
    <row r="87" spans="1:24" x14ac:dyDescent="0.2">
      <c r="A87" s="1" t="s">
        <v>154</v>
      </c>
      <c r="B87" s="1" t="s">
        <v>1065</v>
      </c>
      <c r="C87" s="1" t="s">
        <v>156</v>
      </c>
      <c r="D87" s="1" t="s">
        <v>2374</v>
      </c>
      <c r="E87" s="1" t="s">
        <v>26</v>
      </c>
      <c r="F87" s="1" t="s">
        <v>2375</v>
      </c>
      <c r="G87" s="1" t="s">
        <v>35</v>
      </c>
      <c r="I87" s="1">
        <v>1</v>
      </c>
      <c r="J87" s="1" t="s">
        <v>36</v>
      </c>
      <c r="K87" s="1" t="s">
        <v>43</v>
      </c>
      <c r="L87" s="1" t="s">
        <v>44</v>
      </c>
      <c r="M87" s="1">
        <v>12</v>
      </c>
      <c r="N87" s="1">
        <v>31944799</v>
      </c>
      <c r="O87" s="1">
        <v>31944799</v>
      </c>
      <c r="P87" s="1" t="s">
        <v>51</v>
      </c>
      <c r="Q87" s="1" t="s">
        <v>29</v>
      </c>
      <c r="T87" s="1">
        <v>14</v>
      </c>
      <c r="U87" s="1">
        <v>59</v>
      </c>
      <c r="V87" s="1">
        <v>1</v>
      </c>
      <c r="W87" s="1">
        <v>92</v>
      </c>
      <c r="X87" s="1">
        <v>8228</v>
      </c>
    </row>
    <row r="88" spans="1:24" x14ac:dyDescent="0.2">
      <c r="A88" s="1" t="s">
        <v>202</v>
      </c>
      <c r="B88" s="1" t="s">
        <v>2376</v>
      </c>
      <c r="C88" s="1" t="s">
        <v>71</v>
      </c>
      <c r="D88" s="1" t="s">
        <v>2377</v>
      </c>
      <c r="E88" s="1" t="s">
        <v>26</v>
      </c>
      <c r="F88" s="1" t="s">
        <v>2378</v>
      </c>
      <c r="G88" s="1" t="s">
        <v>35</v>
      </c>
      <c r="J88" s="1" t="s">
        <v>27</v>
      </c>
      <c r="K88" s="1" t="s">
        <v>27</v>
      </c>
      <c r="L88" s="1" t="s">
        <v>64</v>
      </c>
      <c r="M88" s="1">
        <v>12</v>
      </c>
      <c r="N88" s="1">
        <v>31944796</v>
      </c>
      <c r="O88" s="1">
        <v>31944796</v>
      </c>
      <c r="P88" s="1" t="s">
        <v>38</v>
      </c>
      <c r="Q88" s="1" t="s">
        <v>28</v>
      </c>
      <c r="X88" s="1">
        <v>246</v>
      </c>
    </row>
    <row r="89" spans="1:24" x14ac:dyDescent="0.2">
      <c r="A89" s="1" t="s">
        <v>90</v>
      </c>
      <c r="B89" s="1" t="s">
        <v>1148</v>
      </c>
      <c r="C89" s="1" t="s">
        <v>92</v>
      </c>
      <c r="D89" s="1" t="s">
        <v>2379</v>
      </c>
      <c r="E89" s="1" t="s">
        <v>26</v>
      </c>
      <c r="F89" s="1" t="s">
        <v>2380</v>
      </c>
      <c r="G89" s="1" t="s">
        <v>35</v>
      </c>
      <c r="J89" s="1" t="s">
        <v>94</v>
      </c>
      <c r="K89" s="1" t="s">
        <v>94</v>
      </c>
      <c r="L89" s="1" t="s">
        <v>94</v>
      </c>
      <c r="M89" s="1">
        <v>12</v>
      </c>
      <c r="N89" s="1">
        <v>31944786</v>
      </c>
      <c r="O89" s="1">
        <v>31944786</v>
      </c>
      <c r="P89" s="1" t="s">
        <v>28</v>
      </c>
      <c r="Q89" s="1" t="s">
        <v>29</v>
      </c>
      <c r="T89" s="1">
        <v>7</v>
      </c>
      <c r="U89" s="1">
        <v>45</v>
      </c>
      <c r="W89" s="1">
        <v>157</v>
      </c>
      <c r="X89" s="1">
        <v>2139</v>
      </c>
    </row>
    <row r="90" spans="1:24" x14ac:dyDescent="0.2">
      <c r="A90" s="1" t="s">
        <v>52</v>
      </c>
      <c r="B90" s="1" t="s">
        <v>2381</v>
      </c>
      <c r="C90" s="1" t="s">
        <v>54</v>
      </c>
      <c r="D90" s="1" t="s">
        <v>2382</v>
      </c>
      <c r="E90" s="1" t="s">
        <v>26</v>
      </c>
      <c r="F90" s="1" t="s">
        <v>2383</v>
      </c>
      <c r="G90" s="1" t="s">
        <v>35</v>
      </c>
      <c r="J90" s="1" t="s">
        <v>56</v>
      </c>
      <c r="K90" s="1" t="s">
        <v>27</v>
      </c>
      <c r="L90" s="1" t="s">
        <v>57</v>
      </c>
      <c r="M90" s="1">
        <v>12</v>
      </c>
      <c r="N90" s="1">
        <v>31944785</v>
      </c>
      <c r="O90" s="1">
        <v>31944785</v>
      </c>
      <c r="P90" s="1" t="s">
        <v>38</v>
      </c>
      <c r="Q90" s="1" t="s">
        <v>29</v>
      </c>
      <c r="X90" s="1">
        <v>6</v>
      </c>
    </row>
    <row r="91" spans="1:24" x14ac:dyDescent="0.2">
      <c r="A91" s="1" t="s">
        <v>61</v>
      </c>
      <c r="B91" s="1" t="s">
        <v>2384</v>
      </c>
      <c r="C91" s="1" t="s">
        <v>54</v>
      </c>
      <c r="D91" s="1" t="s">
        <v>2385</v>
      </c>
      <c r="E91" s="1" t="s">
        <v>26</v>
      </c>
      <c r="F91" s="1" t="s">
        <v>2386</v>
      </c>
      <c r="G91" s="1" t="s">
        <v>35</v>
      </c>
      <c r="I91" s="1">
        <v>1</v>
      </c>
      <c r="J91" s="1" t="s">
        <v>36</v>
      </c>
      <c r="K91" s="1" t="s">
        <v>27</v>
      </c>
      <c r="L91" s="1" t="s">
        <v>64</v>
      </c>
      <c r="M91" s="1">
        <v>12</v>
      </c>
      <c r="N91" s="1">
        <v>31944778</v>
      </c>
      <c r="O91" s="1">
        <v>31944778</v>
      </c>
      <c r="P91" s="1" t="s">
        <v>28</v>
      </c>
      <c r="Q91" s="1" t="s">
        <v>51</v>
      </c>
      <c r="T91" s="1">
        <v>28</v>
      </c>
      <c r="U91" s="1">
        <v>85</v>
      </c>
      <c r="W91" s="1">
        <v>127</v>
      </c>
      <c r="X91" s="1">
        <v>455</v>
      </c>
    </row>
    <row r="92" spans="1:24" x14ac:dyDescent="0.2">
      <c r="A92" s="1" t="s">
        <v>378</v>
      </c>
      <c r="B92" s="1" t="s">
        <v>2387</v>
      </c>
      <c r="C92" s="1" t="s">
        <v>372</v>
      </c>
      <c r="D92" s="1" t="s">
        <v>2388</v>
      </c>
      <c r="E92" s="1" t="s">
        <v>26</v>
      </c>
      <c r="F92" s="1" t="s">
        <v>2389</v>
      </c>
      <c r="G92" s="1" t="s">
        <v>35</v>
      </c>
      <c r="I92" s="1">
        <v>1</v>
      </c>
      <c r="J92" s="1" t="s">
        <v>36</v>
      </c>
      <c r="K92" s="1" t="s">
        <v>43</v>
      </c>
      <c r="L92" s="1" t="s">
        <v>236</v>
      </c>
      <c r="M92" s="1">
        <v>12</v>
      </c>
      <c r="N92" s="1">
        <v>31944778</v>
      </c>
      <c r="O92" s="1">
        <v>31944778</v>
      </c>
      <c r="P92" s="1" t="s">
        <v>28</v>
      </c>
      <c r="Q92" s="1" t="s">
        <v>38</v>
      </c>
      <c r="T92" s="1">
        <v>51</v>
      </c>
      <c r="U92" s="1">
        <v>163</v>
      </c>
      <c r="W92" s="1">
        <v>142</v>
      </c>
      <c r="X92" s="1">
        <v>7301</v>
      </c>
    </row>
    <row r="93" spans="1:24" x14ac:dyDescent="0.2">
      <c r="A93" s="1" t="s">
        <v>1166</v>
      </c>
      <c r="B93" s="1" t="s">
        <v>2390</v>
      </c>
      <c r="C93" s="1" t="s">
        <v>2097</v>
      </c>
      <c r="D93" s="1" t="s">
        <v>2391</v>
      </c>
      <c r="E93" s="1" t="s">
        <v>26</v>
      </c>
      <c r="F93" s="1" t="s">
        <v>2392</v>
      </c>
      <c r="G93" s="1" t="s">
        <v>35</v>
      </c>
      <c r="J93" s="1" t="s">
        <v>27</v>
      </c>
      <c r="K93" s="1" t="s">
        <v>27</v>
      </c>
      <c r="L93" s="1" t="s">
        <v>94</v>
      </c>
      <c r="M93" s="1">
        <v>12</v>
      </c>
      <c r="N93" s="1">
        <v>31944769</v>
      </c>
      <c r="O93" s="1">
        <v>31944769</v>
      </c>
      <c r="P93" s="1" t="s">
        <v>29</v>
      </c>
      <c r="Q93" s="1" t="s">
        <v>51</v>
      </c>
      <c r="X93" s="1">
        <v>269</v>
      </c>
    </row>
    <row r="94" spans="1:24" x14ac:dyDescent="0.2">
      <c r="A94" s="1" t="s">
        <v>24</v>
      </c>
      <c r="B94" s="1" t="s">
        <v>2393</v>
      </c>
      <c r="C94" s="1" t="s">
        <v>54</v>
      </c>
      <c r="D94" s="1" t="s">
        <v>2394</v>
      </c>
      <c r="E94" s="1" t="s">
        <v>26</v>
      </c>
      <c r="F94" s="1" t="s">
        <v>2395</v>
      </c>
      <c r="G94" s="1" t="s">
        <v>35</v>
      </c>
      <c r="J94" s="1" t="s">
        <v>27</v>
      </c>
      <c r="K94" s="1" t="s">
        <v>27</v>
      </c>
      <c r="L94" s="1" t="s">
        <v>27</v>
      </c>
      <c r="M94" s="1">
        <v>12</v>
      </c>
      <c r="N94" s="1">
        <v>31944762</v>
      </c>
      <c r="O94" s="1">
        <v>31944762</v>
      </c>
      <c r="P94" s="1" t="s">
        <v>29</v>
      </c>
      <c r="Q94" s="1" t="s">
        <v>28</v>
      </c>
      <c r="U94" s="1">
        <v>293</v>
      </c>
      <c r="X94" s="1">
        <v>6</v>
      </c>
    </row>
    <row r="95" spans="1:24" x14ac:dyDescent="0.2">
      <c r="A95" s="1" t="s">
        <v>146</v>
      </c>
      <c r="B95" s="1" t="s">
        <v>2396</v>
      </c>
      <c r="C95" s="1" t="s">
        <v>25</v>
      </c>
      <c r="D95" s="1" t="s">
        <v>2397</v>
      </c>
      <c r="E95" s="1" t="s">
        <v>26</v>
      </c>
      <c r="F95" s="1" t="s">
        <v>2398</v>
      </c>
      <c r="G95" s="1" t="s">
        <v>35</v>
      </c>
      <c r="I95" s="1">
        <v>2</v>
      </c>
      <c r="J95" s="1" t="s">
        <v>56</v>
      </c>
      <c r="K95" s="1" t="s">
        <v>27</v>
      </c>
      <c r="L95" s="1" t="s">
        <v>57</v>
      </c>
      <c r="M95" s="1">
        <v>12</v>
      </c>
      <c r="N95" s="1">
        <v>31944758</v>
      </c>
      <c r="O95" s="1">
        <v>31944758</v>
      </c>
      <c r="P95" s="1" t="s">
        <v>28</v>
      </c>
      <c r="Q95" s="1" t="s">
        <v>38</v>
      </c>
      <c r="X95" s="1">
        <v>4</v>
      </c>
    </row>
    <row r="96" spans="1:24" x14ac:dyDescent="0.2">
      <c r="A96" s="1" t="s">
        <v>770</v>
      </c>
      <c r="B96" s="1" t="s">
        <v>2399</v>
      </c>
      <c r="C96" s="1" t="s">
        <v>54</v>
      </c>
      <c r="D96" s="1" t="s">
        <v>2400</v>
      </c>
      <c r="E96" s="1" t="s">
        <v>26</v>
      </c>
      <c r="F96" s="1" t="s">
        <v>2401</v>
      </c>
      <c r="G96" s="1" t="s">
        <v>35</v>
      </c>
      <c r="J96" s="1" t="s">
        <v>27</v>
      </c>
      <c r="K96" s="1" t="s">
        <v>27</v>
      </c>
      <c r="L96" s="1" t="s">
        <v>27</v>
      </c>
      <c r="M96" s="1">
        <v>12</v>
      </c>
      <c r="N96" s="1">
        <v>31944741</v>
      </c>
      <c r="O96" s="1">
        <v>31944741</v>
      </c>
      <c r="P96" s="1" t="s">
        <v>38</v>
      </c>
      <c r="Q96" s="1" t="s">
        <v>51</v>
      </c>
      <c r="T96" s="1">
        <v>53</v>
      </c>
      <c r="U96" s="1">
        <v>222</v>
      </c>
      <c r="W96" s="1">
        <v>172</v>
      </c>
      <c r="X96" s="1">
        <v>721</v>
      </c>
    </row>
    <row r="97" spans="1:26" x14ac:dyDescent="0.2">
      <c r="A97" s="1" t="s">
        <v>24</v>
      </c>
      <c r="B97" s="1" t="s">
        <v>2402</v>
      </c>
      <c r="C97" s="1" t="s">
        <v>413</v>
      </c>
      <c r="D97" s="1" t="s">
        <v>2403</v>
      </c>
      <c r="E97" s="1" t="s">
        <v>26</v>
      </c>
      <c r="F97" s="1" t="s">
        <v>2404</v>
      </c>
      <c r="G97" s="1" t="s">
        <v>35</v>
      </c>
      <c r="J97" s="1" t="s">
        <v>27</v>
      </c>
      <c r="K97" s="1" t="s">
        <v>27</v>
      </c>
      <c r="L97" s="1" t="s">
        <v>27</v>
      </c>
      <c r="M97" s="1">
        <v>12</v>
      </c>
      <c r="N97" s="1">
        <v>31944743</v>
      </c>
      <c r="O97" s="1">
        <v>31944743</v>
      </c>
      <c r="P97" s="1" t="s">
        <v>28</v>
      </c>
      <c r="Q97" s="1" t="s">
        <v>38</v>
      </c>
      <c r="U97" s="1">
        <v>218</v>
      </c>
      <c r="X97" s="1">
        <v>51</v>
      </c>
    </row>
    <row r="98" spans="1:26" x14ac:dyDescent="0.2">
      <c r="A98" s="1" t="s">
        <v>111</v>
      </c>
      <c r="B98" s="1" t="s">
        <v>2407</v>
      </c>
      <c r="C98" s="1" t="s">
        <v>113</v>
      </c>
      <c r="D98" s="1" t="s">
        <v>2405</v>
      </c>
      <c r="E98" s="1" t="s">
        <v>26</v>
      </c>
      <c r="F98" s="1" t="s">
        <v>2406</v>
      </c>
      <c r="G98" s="1" t="s">
        <v>35</v>
      </c>
      <c r="I98" s="1">
        <v>1</v>
      </c>
      <c r="J98" s="1" t="s">
        <v>49</v>
      </c>
      <c r="K98" s="1" t="s">
        <v>49</v>
      </c>
      <c r="L98" s="1" t="s">
        <v>64</v>
      </c>
      <c r="M98" s="1">
        <v>12</v>
      </c>
      <c r="N98" s="1">
        <v>31944737</v>
      </c>
      <c r="O98" s="1">
        <v>31944737</v>
      </c>
      <c r="P98" s="1" t="s">
        <v>28</v>
      </c>
      <c r="Q98" s="1" t="s">
        <v>38</v>
      </c>
      <c r="T98" s="1">
        <v>72</v>
      </c>
      <c r="U98" s="1">
        <v>166</v>
      </c>
      <c r="X98" s="1">
        <v>201</v>
      </c>
    </row>
    <row r="99" spans="1:26" x14ac:dyDescent="0.2">
      <c r="A99" s="1" t="s">
        <v>1667</v>
      </c>
      <c r="B99" s="1" t="s">
        <v>2408</v>
      </c>
      <c r="C99" s="1" t="s">
        <v>1669</v>
      </c>
      <c r="D99" s="1" t="s">
        <v>2409</v>
      </c>
      <c r="E99" s="1" t="s">
        <v>26</v>
      </c>
      <c r="F99" s="1" t="s">
        <v>2410</v>
      </c>
      <c r="G99" s="1" t="s">
        <v>35</v>
      </c>
      <c r="I99" s="1">
        <v>1</v>
      </c>
      <c r="J99" s="1" t="s">
        <v>27</v>
      </c>
      <c r="K99" s="1" t="s">
        <v>27</v>
      </c>
      <c r="L99" s="1" t="s">
        <v>94</v>
      </c>
      <c r="M99" s="1">
        <v>12</v>
      </c>
      <c r="N99" s="1">
        <v>31944719</v>
      </c>
      <c r="O99" s="1">
        <v>31944719</v>
      </c>
      <c r="P99" s="1" t="s">
        <v>29</v>
      </c>
      <c r="Q99" s="1" t="s">
        <v>51</v>
      </c>
      <c r="X99" s="1">
        <v>124</v>
      </c>
    </row>
    <row r="100" spans="1:26" x14ac:dyDescent="0.2">
      <c r="A100" s="1" t="s">
        <v>61</v>
      </c>
      <c r="B100" s="1" t="s">
        <v>2411</v>
      </c>
      <c r="C100" s="1" t="s">
        <v>59</v>
      </c>
      <c r="D100" s="1" t="s">
        <v>2412</v>
      </c>
      <c r="E100" s="1" t="s">
        <v>26</v>
      </c>
      <c r="F100" s="1" t="s">
        <v>2413</v>
      </c>
      <c r="G100" s="1" t="s">
        <v>35</v>
      </c>
      <c r="I100" s="1">
        <v>1</v>
      </c>
      <c r="J100" s="1" t="s">
        <v>36</v>
      </c>
      <c r="K100" s="1" t="s">
        <v>27</v>
      </c>
      <c r="L100" s="1" t="s">
        <v>64</v>
      </c>
      <c r="M100" s="1">
        <v>12</v>
      </c>
      <c r="N100" s="1">
        <v>31944718</v>
      </c>
      <c r="O100" s="1">
        <v>31944718</v>
      </c>
      <c r="P100" s="1" t="s">
        <v>38</v>
      </c>
      <c r="Q100" s="1" t="s">
        <v>28</v>
      </c>
      <c r="T100" s="1">
        <v>98</v>
      </c>
      <c r="U100" s="1">
        <v>96</v>
      </c>
      <c r="V100" s="1">
        <v>1</v>
      </c>
      <c r="W100" s="1">
        <v>301</v>
      </c>
      <c r="X100" s="1">
        <v>189</v>
      </c>
    </row>
    <row r="101" spans="1:26" x14ac:dyDescent="0.2">
      <c r="A101" s="1" t="s">
        <v>701</v>
      </c>
      <c r="B101" s="1" t="s">
        <v>2414</v>
      </c>
      <c r="C101" s="1" t="s">
        <v>703</v>
      </c>
      <c r="D101" s="1" t="s">
        <v>2412</v>
      </c>
      <c r="E101" s="1" t="s">
        <v>26</v>
      </c>
      <c r="F101" s="1" t="s">
        <v>2413</v>
      </c>
      <c r="G101" s="1" t="s">
        <v>35</v>
      </c>
      <c r="I101" s="1">
        <v>1</v>
      </c>
      <c r="J101" s="1" t="s">
        <v>27</v>
      </c>
      <c r="K101" s="1" t="s">
        <v>27</v>
      </c>
      <c r="L101" s="1" t="s">
        <v>704</v>
      </c>
      <c r="M101" s="1">
        <v>12</v>
      </c>
      <c r="N101" s="1">
        <v>31944718</v>
      </c>
      <c r="O101" s="1">
        <v>31944718</v>
      </c>
      <c r="P101" s="1" t="s">
        <v>38</v>
      </c>
      <c r="Q101" s="1" t="s">
        <v>28</v>
      </c>
      <c r="T101" s="1">
        <v>35</v>
      </c>
      <c r="U101" s="1">
        <v>197</v>
      </c>
      <c r="W101" s="1">
        <v>142</v>
      </c>
      <c r="X101" s="1">
        <v>19</v>
      </c>
    </row>
    <row r="102" spans="1:26" x14ac:dyDescent="0.2">
      <c r="A102" s="1" t="s">
        <v>61</v>
      </c>
      <c r="B102" s="1" t="s">
        <v>2415</v>
      </c>
      <c r="C102" s="1" t="s">
        <v>54</v>
      </c>
      <c r="D102" s="1" t="s">
        <v>2416</v>
      </c>
      <c r="E102" s="1" t="s">
        <v>26</v>
      </c>
      <c r="F102" s="1" t="s">
        <v>2417</v>
      </c>
      <c r="G102" s="1" t="s">
        <v>35</v>
      </c>
      <c r="I102" s="1">
        <v>2</v>
      </c>
      <c r="J102" s="1" t="s">
        <v>36</v>
      </c>
      <c r="K102" s="1" t="s">
        <v>27</v>
      </c>
      <c r="L102" s="1" t="s">
        <v>64</v>
      </c>
      <c r="M102" s="1">
        <v>12</v>
      </c>
      <c r="N102" s="1">
        <v>31944715</v>
      </c>
      <c r="O102" s="1">
        <v>31944715</v>
      </c>
      <c r="P102" s="1" t="s">
        <v>38</v>
      </c>
      <c r="Q102" s="1" t="s">
        <v>51</v>
      </c>
      <c r="T102" s="1">
        <v>93</v>
      </c>
      <c r="U102" s="1">
        <v>92</v>
      </c>
      <c r="W102" s="1">
        <v>121</v>
      </c>
      <c r="X102" s="1">
        <v>499</v>
      </c>
    </row>
    <row r="103" spans="1:26" x14ac:dyDescent="0.2">
      <c r="A103" s="1" t="s">
        <v>90</v>
      </c>
      <c r="B103" s="1" t="s">
        <v>2418</v>
      </c>
      <c r="C103" s="1" t="s">
        <v>92</v>
      </c>
      <c r="D103" s="1" t="s">
        <v>2416</v>
      </c>
      <c r="E103" s="1" t="s">
        <v>26</v>
      </c>
      <c r="F103" s="1" t="s">
        <v>2417</v>
      </c>
      <c r="G103" s="1" t="s">
        <v>35</v>
      </c>
      <c r="I103" s="1">
        <v>2</v>
      </c>
      <c r="J103" s="1" t="s">
        <v>94</v>
      </c>
      <c r="K103" s="1" t="s">
        <v>94</v>
      </c>
      <c r="L103" s="1" t="s">
        <v>94</v>
      </c>
      <c r="M103" s="1">
        <v>12</v>
      </c>
      <c r="N103" s="1">
        <v>31944715</v>
      </c>
      <c r="O103" s="1">
        <v>31944715</v>
      </c>
      <c r="P103" s="1" t="s">
        <v>38</v>
      </c>
      <c r="Q103" s="1" t="s">
        <v>51</v>
      </c>
      <c r="T103" s="1">
        <v>48</v>
      </c>
      <c r="U103" s="1">
        <v>172</v>
      </c>
      <c r="W103" s="1">
        <v>103</v>
      </c>
      <c r="X103" s="1">
        <v>1090</v>
      </c>
    </row>
    <row r="104" spans="1:26" x14ac:dyDescent="0.2">
      <c r="A104" s="1" t="s">
        <v>154</v>
      </c>
      <c r="B104" s="1" t="s">
        <v>2419</v>
      </c>
      <c r="C104" s="1" t="s">
        <v>156</v>
      </c>
      <c r="D104" s="1" t="s">
        <v>2420</v>
      </c>
      <c r="E104" s="1" t="s">
        <v>26</v>
      </c>
      <c r="F104" s="1" t="s">
        <v>2421</v>
      </c>
      <c r="G104" s="1" t="s">
        <v>35</v>
      </c>
      <c r="I104" s="1">
        <v>2</v>
      </c>
      <c r="J104" s="1" t="s">
        <v>36</v>
      </c>
      <c r="K104" s="1" t="s">
        <v>43</v>
      </c>
      <c r="L104" s="1" t="s">
        <v>44</v>
      </c>
      <c r="M104" s="1">
        <v>12</v>
      </c>
      <c r="N104" s="1">
        <v>31944715</v>
      </c>
      <c r="O104" s="1">
        <v>31944715</v>
      </c>
      <c r="P104" s="1" t="s">
        <v>38</v>
      </c>
      <c r="Q104" s="1" t="s">
        <v>28</v>
      </c>
      <c r="T104" s="1">
        <v>93</v>
      </c>
      <c r="U104" s="1">
        <v>234</v>
      </c>
      <c r="V104" s="1">
        <v>1</v>
      </c>
      <c r="W104" s="1">
        <v>345</v>
      </c>
      <c r="X104" s="1">
        <v>813</v>
      </c>
    </row>
    <row r="105" spans="1:26" x14ac:dyDescent="0.2">
      <c r="A105" s="1" t="s">
        <v>105</v>
      </c>
      <c r="B105" s="1" t="s">
        <v>2422</v>
      </c>
      <c r="C105" s="1" t="s">
        <v>75</v>
      </c>
      <c r="D105" s="1" t="s">
        <v>2420</v>
      </c>
      <c r="E105" s="1" t="s">
        <v>26</v>
      </c>
      <c r="F105" s="1" t="s">
        <v>2421</v>
      </c>
      <c r="G105" s="1" t="s">
        <v>35</v>
      </c>
      <c r="I105" s="1">
        <v>2</v>
      </c>
      <c r="J105" s="1" t="s">
        <v>27</v>
      </c>
      <c r="K105" s="1" t="s">
        <v>27</v>
      </c>
      <c r="L105" s="1" t="s">
        <v>108</v>
      </c>
      <c r="M105" s="1">
        <v>12</v>
      </c>
      <c r="N105" s="1">
        <v>31944715</v>
      </c>
      <c r="O105" s="1">
        <v>31944715</v>
      </c>
      <c r="P105" s="1" t="s">
        <v>38</v>
      </c>
      <c r="Q105" s="1" t="s">
        <v>28</v>
      </c>
      <c r="X105" s="1">
        <v>134</v>
      </c>
    </row>
    <row r="106" spans="1:26" x14ac:dyDescent="0.2">
      <c r="A106" s="1" t="s">
        <v>61</v>
      </c>
      <c r="B106" s="1" t="s">
        <v>2423</v>
      </c>
      <c r="C106" s="1" t="s">
        <v>59</v>
      </c>
      <c r="D106" s="1" t="s">
        <v>2424</v>
      </c>
      <c r="E106" s="1" t="s">
        <v>26</v>
      </c>
      <c r="F106" s="1" t="s">
        <v>2425</v>
      </c>
      <c r="G106" s="1" t="s">
        <v>35</v>
      </c>
      <c r="J106" s="1" t="s">
        <v>36</v>
      </c>
      <c r="K106" s="1" t="s">
        <v>27</v>
      </c>
      <c r="L106" s="1" t="s">
        <v>64</v>
      </c>
      <c r="M106" s="1">
        <v>12</v>
      </c>
      <c r="N106" s="1">
        <v>31944709</v>
      </c>
      <c r="O106" s="1">
        <v>31944709</v>
      </c>
      <c r="P106" s="1" t="s">
        <v>38</v>
      </c>
      <c r="Q106" s="1" t="s">
        <v>28</v>
      </c>
      <c r="T106" s="1">
        <v>26</v>
      </c>
      <c r="U106" s="1">
        <v>74</v>
      </c>
      <c r="W106" s="1">
        <v>85</v>
      </c>
      <c r="X106" s="1">
        <v>478</v>
      </c>
    </row>
    <row r="107" spans="1:26" x14ac:dyDescent="0.2">
      <c r="A107" s="1" t="s">
        <v>149</v>
      </c>
      <c r="B107" s="1" t="s">
        <v>2426</v>
      </c>
      <c r="C107" s="1" t="s">
        <v>151</v>
      </c>
      <c r="D107" s="1" t="s">
        <v>2427</v>
      </c>
      <c r="E107" s="1" t="s">
        <v>26</v>
      </c>
      <c r="F107" s="1" t="s">
        <v>2428</v>
      </c>
      <c r="G107" s="1" t="s">
        <v>35</v>
      </c>
      <c r="J107" s="1" t="s">
        <v>36</v>
      </c>
      <c r="K107" s="1" t="s">
        <v>153</v>
      </c>
      <c r="L107" s="1" t="s">
        <v>64</v>
      </c>
      <c r="M107" s="1">
        <v>12</v>
      </c>
      <c r="N107" s="1">
        <v>31944704</v>
      </c>
      <c r="O107" s="1">
        <v>31944704</v>
      </c>
      <c r="P107" s="1" t="s">
        <v>38</v>
      </c>
      <c r="Q107" s="1" t="s">
        <v>28</v>
      </c>
      <c r="U107" s="1">
        <v>117</v>
      </c>
      <c r="X107" s="1">
        <v>225</v>
      </c>
    </row>
    <row r="108" spans="1:26" x14ac:dyDescent="0.2">
      <c r="A108" s="1" t="s">
        <v>61</v>
      </c>
      <c r="B108" s="1" t="s">
        <v>655</v>
      </c>
      <c r="C108" s="1" t="s">
        <v>54</v>
      </c>
      <c r="D108" s="1" t="s">
        <v>2429</v>
      </c>
      <c r="E108" s="1" t="s">
        <v>26</v>
      </c>
      <c r="F108" s="1" t="s">
        <v>2430</v>
      </c>
      <c r="G108" s="1" t="s">
        <v>35</v>
      </c>
      <c r="I108" s="1">
        <v>2</v>
      </c>
      <c r="J108" s="1" t="s">
        <v>36</v>
      </c>
      <c r="K108" s="1" t="s">
        <v>27</v>
      </c>
      <c r="L108" s="1" t="s">
        <v>64</v>
      </c>
      <c r="M108" s="1">
        <v>12</v>
      </c>
      <c r="N108" s="1">
        <v>31944700</v>
      </c>
      <c r="O108" s="1">
        <v>31944700</v>
      </c>
      <c r="P108" s="1" t="s">
        <v>38</v>
      </c>
      <c r="Q108" s="1" t="s">
        <v>28</v>
      </c>
      <c r="T108" s="1">
        <v>45</v>
      </c>
      <c r="U108" s="1">
        <v>84</v>
      </c>
      <c r="W108" s="1">
        <v>116</v>
      </c>
      <c r="X108" s="1">
        <v>350</v>
      </c>
    </row>
    <row r="109" spans="1:26" x14ac:dyDescent="0.2">
      <c r="A109" s="1" t="s">
        <v>299</v>
      </c>
      <c r="B109" s="1" t="s">
        <v>2431</v>
      </c>
      <c r="C109" s="1" t="s">
        <v>71</v>
      </c>
      <c r="D109" s="1" t="s">
        <v>2432</v>
      </c>
      <c r="E109" s="1" t="s">
        <v>26</v>
      </c>
      <c r="F109" s="1" t="s">
        <v>2433</v>
      </c>
      <c r="G109" s="1" t="s">
        <v>35</v>
      </c>
      <c r="I109" s="1">
        <v>2</v>
      </c>
      <c r="J109" s="1" t="s">
        <v>36</v>
      </c>
      <c r="K109" s="1" t="s">
        <v>27</v>
      </c>
      <c r="L109" s="1" t="s">
        <v>64</v>
      </c>
      <c r="M109" s="1">
        <v>12</v>
      </c>
      <c r="N109" s="1">
        <v>31944699</v>
      </c>
      <c r="O109" s="1">
        <v>31944699</v>
      </c>
      <c r="P109" s="1" t="s">
        <v>28</v>
      </c>
      <c r="Q109" s="1" t="s">
        <v>51</v>
      </c>
      <c r="T109" s="1">
        <v>45</v>
      </c>
      <c r="U109" s="1">
        <v>189</v>
      </c>
      <c r="X109" s="1">
        <v>1939</v>
      </c>
    </row>
    <row r="110" spans="1:26" x14ac:dyDescent="0.2">
      <c r="A110" s="1" t="s">
        <v>2529</v>
      </c>
      <c r="B110" s="1" t="s">
        <v>2675</v>
      </c>
      <c r="C110" s="1" t="s">
        <v>54</v>
      </c>
      <c r="D110" s="1" t="s">
        <v>1378</v>
      </c>
      <c r="E110" s="1" t="s">
        <v>26</v>
      </c>
      <c r="F110" s="1" t="s">
        <v>2222</v>
      </c>
      <c r="G110" s="1" t="s">
        <v>35</v>
      </c>
      <c r="J110" s="1" t="s">
        <v>27</v>
      </c>
      <c r="K110" s="1" t="s">
        <v>27</v>
      </c>
      <c r="L110" s="1" t="s">
        <v>27</v>
      </c>
      <c r="M110" s="1">
        <v>12</v>
      </c>
      <c r="N110" s="1">
        <v>31945076</v>
      </c>
      <c r="O110" s="1">
        <v>31945076</v>
      </c>
      <c r="P110" s="1" t="s">
        <v>29</v>
      </c>
      <c r="Q110" s="1" t="s">
        <v>51</v>
      </c>
      <c r="R110" s="1">
        <v>0.24</v>
      </c>
      <c r="T110" s="1">
        <v>5</v>
      </c>
      <c r="U110" s="1">
        <v>16</v>
      </c>
      <c r="X110" s="1">
        <v>1180</v>
      </c>
      <c r="Y110" s="2">
        <v>43466</v>
      </c>
      <c r="Z110" s="1" t="s">
        <v>2711</v>
      </c>
    </row>
    <row r="111" spans="1:26" x14ac:dyDescent="0.2">
      <c r="A111" s="1" t="s">
        <v>2529</v>
      </c>
      <c r="B111" s="1" t="s">
        <v>2712</v>
      </c>
      <c r="C111" s="1" t="s">
        <v>151</v>
      </c>
      <c r="D111" s="1" t="s">
        <v>80</v>
      </c>
      <c r="E111" s="1" t="s">
        <v>26</v>
      </c>
      <c r="F111" s="1" t="s">
        <v>2713</v>
      </c>
      <c r="G111" s="1" t="s">
        <v>35</v>
      </c>
      <c r="J111" s="1" t="s">
        <v>27</v>
      </c>
      <c r="K111" s="1" t="s">
        <v>27</v>
      </c>
      <c r="L111" s="1" t="s">
        <v>27</v>
      </c>
      <c r="M111" s="1">
        <v>12</v>
      </c>
      <c r="N111" s="1">
        <v>31945052</v>
      </c>
      <c r="O111" s="1">
        <v>31945052</v>
      </c>
      <c r="P111" s="1" t="s">
        <v>29</v>
      </c>
      <c r="Q111" s="1" t="s">
        <v>51</v>
      </c>
      <c r="R111" s="1">
        <v>0.17</v>
      </c>
      <c r="T111" s="1">
        <v>18</v>
      </c>
      <c r="U111" s="1">
        <v>86</v>
      </c>
      <c r="X111" s="1">
        <v>292</v>
      </c>
      <c r="Y111" s="2">
        <v>43466</v>
      </c>
      <c r="Z111" s="1" t="s">
        <v>2714</v>
      </c>
    </row>
    <row r="112" spans="1:26" x14ac:dyDescent="0.2">
      <c r="A112" s="1" t="s">
        <v>2460</v>
      </c>
      <c r="B112" s="1" t="s">
        <v>2507</v>
      </c>
      <c r="C112" s="1" t="s">
        <v>156</v>
      </c>
      <c r="D112" s="1" t="s">
        <v>2239</v>
      </c>
      <c r="E112" s="1" t="s">
        <v>26</v>
      </c>
      <c r="F112" s="1" t="s">
        <v>2240</v>
      </c>
      <c r="G112" s="1" t="s">
        <v>35</v>
      </c>
      <c r="H112" s="1" t="s">
        <v>2437</v>
      </c>
      <c r="J112" s="1" t="s">
        <v>94</v>
      </c>
      <c r="K112" s="1" t="s">
        <v>94</v>
      </c>
      <c r="L112" s="1" t="s">
        <v>94</v>
      </c>
      <c r="M112" s="1">
        <v>12</v>
      </c>
      <c r="N112" s="1">
        <v>31945033</v>
      </c>
      <c r="O112" s="1">
        <v>31945033</v>
      </c>
      <c r="P112" s="1" t="s">
        <v>29</v>
      </c>
      <c r="Q112" s="1" t="s">
        <v>51</v>
      </c>
      <c r="R112" s="1">
        <v>0.41</v>
      </c>
      <c r="T112" s="1">
        <v>34</v>
      </c>
      <c r="U112" s="1">
        <v>48</v>
      </c>
      <c r="W112" s="1">
        <v>80</v>
      </c>
      <c r="X112" s="1">
        <v>12071</v>
      </c>
      <c r="Y112" s="2">
        <v>43466</v>
      </c>
      <c r="Z112" s="1" t="s">
        <v>2715</v>
      </c>
    </row>
    <row r="113" spans="1:26" x14ac:dyDescent="0.2">
      <c r="A113" s="1" t="s">
        <v>2492</v>
      </c>
      <c r="B113" s="1" t="s">
        <v>2716</v>
      </c>
      <c r="C113" s="1" t="s">
        <v>2717</v>
      </c>
      <c r="D113" s="1" t="s">
        <v>1101</v>
      </c>
      <c r="E113" s="1" t="s">
        <v>26</v>
      </c>
      <c r="F113" s="1" t="s">
        <v>2247</v>
      </c>
      <c r="G113" s="1" t="s">
        <v>35</v>
      </c>
      <c r="H113" s="1" t="s">
        <v>2437</v>
      </c>
      <c r="J113" s="1" t="s">
        <v>56</v>
      </c>
      <c r="K113" s="1" t="s">
        <v>49</v>
      </c>
      <c r="L113" s="1" t="s">
        <v>57</v>
      </c>
      <c r="M113" s="1">
        <v>12</v>
      </c>
      <c r="N113" s="1">
        <v>31945025</v>
      </c>
      <c r="O113" s="1">
        <v>31945025</v>
      </c>
      <c r="P113" s="1" t="s">
        <v>38</v>
      </c>
      <c r="Q113" s="1" t="s">
        <v>28</v>
      </c>
      <c r="R113" s="1">
        <v>0.17</v>
      </c>
      <c r="T113" s="1">
        <v>241</v>
      </c>
      <c r="U113" s="1">
        <v>1137</v>
      </c>
      <c r="W113" s="1">
        <v>638</v>
      </c>
      <c r="X113" s="1">
        <v>12</v>
      </c>
      <c r="Y113" s="2">
        <v>43466</v>
      </c>
      <c r="Z113" s="1" t="s">
        <v>2718</v>
      </c>
    </row>
    <row r="114" spans="1:26" x14ac:dyDescent="0.2">
      <c r="A114" s="1" t="s">
        <v>2529</v>
      </c>
      <c r="B114" s="1" t="s">
        <v>2719</v>
      </c>
      <c r="C114" s="1" t="s">
        <v>665</v>
      </c>
      <c r="D114" s="1" t="s">
        <v>2720</v>
      </c>
      <c r="E114" s="1" t="s">
        <v>26</v>
      </c>
      <c r="F114" s="1" t="s">
        <v>2721</v>
      </c>
      <c r="G114" s="1" t="s">
        <v>35</v>
      </c>
      <c r="J114" s="1" t="s">
        <v>27</v>
      </c>
      <c r="K114" s="1" t="s">
        <v>27</v>
      </c>
      <c r="L114" s="1" t="s">
        <v>27</v>
      </c>
      <c r="M114" s="1">
        <v>12</v>
      </c>
      <c r="N114" s="1">
        <v>31945006</v>
      </c>
      <c r="O114" s="1">
        <v>31945006</v>
      </c>
      <c r="P114" s="1" t="s">
        <v>29</v>
      </c>
      <c r="Q114" s="1" t="s">
        <v>51</v>
      </c>
      <c r="R114" s="1">
        <v>0.05</v>
      </c>
      <c r="T114" s="1">
        <v>8</v>
      </c>
      <c r="U114" s="1">
        <v>145</v>
      </c>
      <c r="X114" s="1">
        <v>3486</v>
      </c>
      <c r="Y114" s="2">
        <v>43466</v>
      </c>
      <c r="Z114" s="1" t="s">
        <v>2722</v>
      </c>
    </row>
    <row r="115" spans="1:26" x14ac:dyDescent="0.2">
      <c r="A115" s="1" t="s">
        <v>2460</v>
      </c>
      <c r="B115" s="1" t="s">
        <v>2723</v>
      </c>
      <c r="C115" s="1" t="s">
        <v>242</v>
      </c>
      <c r="D115" s="1" t="s">
        <v>246</v>
      </c>
      <c r="E115" s="1" t="s">
        <v>26</v>
      </c>
      <c r="F115" s="1" t="s">
        <v>2252</v>
      </c>
      <c r="G115" s="1" t="s">
        <v>35</v>
      </c>
      <c r="H115" s="1" t="s">
        <v>2437</v>
      </c>
      <c r="I115" s="1">
        <v>1</v>
      </c>
      <c r="J115" s="1" t="s">
        <v>94</v>
      </c>
      <c r="K115" s="1" t="s">
        <v>94</v>
      </c>
      <c r="L115" s="1" t="s">
        <v>94</v>
      </c>
      <c r="M115" s="1">
        <v>12</v>
      </c>
      <c r="N115" s="1">
        <v>31945004</v>
      </c>
      <c r="O115" s="1">
        <v>31945004</v>
      </c>
      <c r="P115" s="1" t="s">
        <v>28</v>
      </c>
      <c r="Q115" s="1" t="s">
        <v>38</v>
      </c>
      <c r="R115" s="1">
        <v>0.09</v>
      </c>
      <c r="T115" s="1">
        <v>7</v>
      </c>
      <c r="U115" s="1">
        <v>72</v>
      </c>
      <c r="W115" s="1">
        <v>82</v>
      </c>
      <c r="X115" s="1">
        <v>1511</v>
      </c>
      <c r="Y115" s="2">
        <v>43466</v>
      </c>
      <c r="Z115" s="1" t="s">
        <v>2724</v>
      </c>
    </row>
    <row r="116" spans="1:26" x14ac:dyDescent="0.2">
      <c r="A116" s="1" t="s">
        <v>2460</v>
      </c>
      <c r="B116" s="1" t="s">
        <v>2725</v>
      </c>
      <c r="C116" s="1" t="s">
        <v>156</v>
      </c>
      <c r="D116" s="1" t="s">
        <v>2010</v>
      </c>
      <c r="E116" s="1" t="s">
        <v>26</v>
      </c>
      <c r="F116" s="1" t="s">
        <v>2257</v>
      </c>
      <c r="G116" s="1" t="s">
        <v>35</v>
      </c>
      <c r="H116" s="1" t="s">
        <v>2437</v>
      </c>
      <c r="I116" s="1">
        <v>1</v>
      </c>
      <c r="J116" s="1" t="s">
        <v>94</v>
      </c>
      <c r="K116" s="1" t="s">
        <v>94</v>
      </c>
      <c r="L116" s="1" t="s">
        <v>94</v>
      </c>
      <c r="M116" s="1">
        <v>12</v>
      </c>
      <c r="N116" s="1">
        <v>31944998</v>
      </c>
      <c r="O116" s="1">
        <v>31944998</v>
      </c>
      <c r="P116" s="1" t="s">
        <v>38</v>
      </c>
      <c r="Q116" s="1" t="s">
        <v>28</v>
      </c>
      <c r="R116" s="1">
        <v>0.35</v>
      </c>
      <c r="T116" s="1">
        <v>19</v>
      </c>
      <c r="U116" s="1">
        <v>35</v>
      </c>
      <c r="W116" s="1">
        <v>93</v>
      </c>
      <c r="X116" s="1">
        <v>6447</v>
      </c>
      <c r="Y116" s="2">
        <v>43466</v>
      </c>
      <c r="Z116" s="1" t="s">
        <v>2726</v>
      </c>
    </row>
    <row r="117" spans="1:26" x14ac:dyDescent="0.2">
      <c r="A117" s="1" t="s">
        <v>2727</v>
      </c>
      <c r="B117" s="1" t="s">
        <v>2041</v>
      </c>
      <c r="C117" s="1" t="s">
        <v>428</v>
      </c>
      <c r="D117" s="1" t="s">
        <v>2266</v>
      </c>
      <c r="E117" s="1" t="s">
        <v>26</v>
      </c>
      <c r="F117" s="1" t="s">
        <v>2267</v>
      </c>
      <c r="G117" s="1" t="s">
        <v>35</v>
      </c>
      <c r="H117" s="1" t="s">
        <v>2437</v>
      </c>
      <c r="I117" s="1">
        <v>3</v>
      </c>
      <c r="J117" s="1" t="s">
        <v>94</v>
      </c>
      <c r="K117" s="1" t="s">
        <v>94</v>
      </c>
      <c r="L117" s="1" t="s">
        <v>94</v>
      </c>
      <c r="M117" s="1">
        <v>12</v>
      </c>
      <c r="N117" s="1">
        <v>31944983</v>
      </c>
      <c r="O117" s="1">
        <v>31944983</v>
      </c>
      <c r="P117" s="1" t="s">
        <v>29</v>
      </c>
      <c r="Q117" s="1" t="s">
        <v>51</v>
      </c>
      <c r="R117" s="1">
        <v>0.42</v>
      </c>
      <c r="T117" s="1">
        <v>27</v>
      </c>
      <c r="U117" s="1">
        <v>38</v>
      </c>
      <c r="W117" s="1">
        <v>77</v>
      </c>
      <c r="X117" s="1">
        <v>11438</v>
      </c>
      <c r="Y117" s="2">
        <v>43466</v>
      </c>
      <c r="Z117" s="1" t="s">
        <v>2728</v>
      </c>
    </row>
    <row r="118" spans="1:26" x14ac:dyDescent="0.2">
      <c r="A118" s="1" t="s">
        <v>2529</v>
      </c>
      <c r="B118" s="1" t="s">
        <v>2729</v>
      </c>
      <c r="C118" s="1" t="s">
        <v>71</v>
      </c>
      <c r="D118" s="1" t="s">
        <v>2266</v>
      </c>
      <c r="E118" s="1" t="s">
        <v>26</v>
      </c>
      <c r="F118" s="1" t="s">
        <v>2267</v>
      </c>
      <c r="G118" s="1" t="s">
        <v>35</v>
      </c>
      <c r="I118" s="1">
        <v>3</v>
      </c>
      <c r="J118" s="1" t="s">
        <v>27</v>
      </c>
      <c r="K118" s="1" t="s">
        <v>27</v>
      </c>
      <c r="L118" s="1" t="s">
        <v>27</v>
      </c>
      <c r="M118" s="1">
        <v>12</v>
      </c>
      <c r="N118" s="1">
        <v>31944983</v>
      </c>
      <c r="O118" s="1">
        <v>31944983</v>
      </c>
      <c r="P118" s="1" t="s">
        <v>29</v>
      </c>
      <c r="Q118" s="1" t="s">
        <v>51</v>
      </c>
      <c r="R118" s="1">
        <v>0.27</v>
      </c>
      <c r="T118" s="1">
        <v>47</v>
      </c>
      <c r="U118" s="1">
        <v>128</v>
      </c>
      <c r="X118" s="1">
        <v>1888</v>
      </c>
      <c r="Y118" s="2">
        <v>43466</v>
      </c>
      <c r="Z118" s="1" t="s">
        <v>2728</v>
      </c>
    </row>
    <row r="119" spans="1:26" x14ac:dyDescent="0.2">
      <c r="A119" s="1" t="s">
        <v>2554</v>
      </c>
      <c r="B119" s="1" t="s">
        <v>2730</v>
      </c>
      <c r="C119" s="1" t="s">
        <v>413</v>
      </c>
      <c r="D119" s="1" t="s">
        <v>2731</v>
      </c>
      <c r="E119" s="1" t="s">
        <v>26</v>
      </c>
      <c r="F119" s="1" t="s">
        <v>2732</v>
      </c>
      <c r="G119" s="1" t="s">
        <v>35</v>
      </c>
      <c r="H119" s="1" t="s">
        <v>2440</v>
      </c>
      <c r="J119" s="1" t="s">
        <v>94</v>
      </c>
      <c r="K119" s="1" t="s">
        <v>94</v>
      </c>
      <c r="L119" s="1" t="s">
        <v>94</v>
      </c>
      <c r="M119" s="1">
        <v>12</v>
      </c>
      <c r="N119" s="1">
        <v>31944965</v>
      </c>
      <c r="O119" s="1">
        <v>31944965</v>
      </c>
      <c r="P119" s="1" t="s">
        <v>38</v>
      </c>
      <c r="Q119" s="1" t="s">
        <v>28</v>
      </c>
      <c r="R119" s="1">
        <v>0.36</v>
      </c>
      <c r="T119" s="1">
        <v>135</v>
      </c>
      <c r="U119" s="1">
        <v>245</v>
      </c>
      <c r="W119" s="1">
        <v>59</v>
      </c>
      <c r="X119" s="1">
        <v>32</v>
      </c>
      <c r="Y119" s="2">
        <v>43466</v>
      </c>
      <c r="Z119" s="1" t="s">
        <v>2733</v>
      </c>
    </row>
    <row r="120" spans="1:26" x14ac:dyDescent="0.2">
      <c r="A120" s="1" t="s">
        <v>2460</v>
      </c>
      <c r="B120" s="1" t="s">
        <v>2734</v>
      </c>
      <c r="C120" s="1" t="s">
        <v>2562</v>
      </c>
      <c r="D120" s="1" t="s">
        <v>2731</v>
      </c>
      <c r="E120" s="1" t="s">
        <v>26</v>
      </c>
      <c r="F120" s="1" t="s">
        <v>2732</v>
      </c>
      <c r="G120" s="1" t="s">
        <v>35</v>
      </c>
      <c r="H120" s="1" t="s">
        <v>2437</v>
      </c>
      <c r="J120" s="1" t="s">
        <v>94</v>
      </c>
      <c r="K120" s="1" t="s">
        <v>94</v>
      </c>
      <c r="L120" s="1" t="s">
        <v>94</v>
      </c>
      <c r="M120" s="1">
        <v>12</v>
      </c>
      <c r="N120" s="1">
        <v>31944965</v>
      </c>
      <c r="O120" s="1">
        <v>31944965</v>
      </c>
      <c r="P120" s="1" t="s">
        <v>38</v>
      </c>
      <c r="Q120" s="1" t="s">
        <v>28</v>
      </c>
      <c r="R120" s="1">
        <v>0.53</v>
      </c>
      <c r="T120" s="1">
        <v>53</v>
      </c>
      <c r="U120" s="1">
        <v>47</v>
      </c>
      <c r="W120" s="1">
        <v>91</v>
      </c>
      <c r="X120" s="1">
        <v>61</v>
      </c>
      <c r="Y120" s="2">
        <v>43466</v>
      </c>
      <c r="Z120" s="1" t="s">
        <v>2733</v>
      </c>
    </row>
    <row r="121" spans="1:26" x14ac:dyDescent="0.2">
      <c r="A121" s="1" t="s">
        <v>105</v>
      </c>
      <c r="B121" s="1" t="s">
        <v>601</v>
      </c>
      <c r="C121" s="1" t="s">
        <v>75</v>
      </c>
      <c r="D121" s="1" t="s">
        <v>2307</v>
      </c>
      <c r="E121" s="1" t="s">
        <v>26</v>
      </c>
      <c r="F121" s="1" t="s">
        <v>2308</v>
      </c>
      <c r="G121" s="1" t="s">
        <v>35</v>
      </c>
      <c r="J121" s="1" t="s">
        <v>27</v>
      </c>
      <c r="K121" s="1" t="s">
        <v>27</v>
      </c>
      <c r="L121" s="1" t="s">
        <v>108</v>
      </c>
      <c r="M121" s="1">
        <v>12</v>
      </c>
      <c r="N121" s="1">
        <v>31944926</v>
      </c>
      <c r="O121" s="1">
        <v>31944926</v>
      </c>
      <c r="P121" s="1" t="s">
        <v>38</v>
      </c>
      <c r="Q121" s="1" t="s">
        <v>28</v>
      </c>
      <c r="X121" s="1">
        <v>1128</v>
      </c>
      <c r="Y121" s="2">
        <v>43466</v>
      </c>
      <c r="Z121" s="1" t="s">
        <v>2735</v>
      </c>
    </row>
    <row r="122" spans="1:26" x14ac:dyDescent="0.2">
      <c r="A122" s="1" t="s">
        <v>2529</v>
      </c>
      <c r="B122" s="1" t="s">
        <v>2736</v>
      </c>
      <c r="C122" s="1" t="s">
        <v>71</v>
      </c>
      <c r="D122" s="1" t="s">
        <v>2307</v>
      </c>
      <c r="E122" s="1" t="s">
        <v>26</v>
      </c>
      <c r="F122" s="1" t="s">
        <v>2308</v>
      </c>
      <c r="G122" s="1" t="s">
        <v>35</v>
      </c>
      <c r="J122" s="1" t="s">
        <v>27</v>
      </c>
      <c r="K122" s="1" t="s">
        <v>27</v>
      </c>
      <c r="L122" s="1" t="s">
        <v>27</v>
      </c>
      <c r="M122" s="1">
        <v>12</v>
      </c>
      <c r="N122" s="1">
        <v>31944926</v>
      </c>
      <c r="O122" s="1">
        <v>31944926</v>
      </c>
      <c r="P122" s="1" t="s">
        <v>38</v>
      </c>
      <c r="Q122" s="1" t="s">
        <v>28</v>
      </c>
      <c r="R122" s="1">
        <v>0.28000000000000003</v>
      </c>
      <c r="T122" s="1">
        <v>21</v>
      </c>
      <c r="U122" s="1">
        <v>53</v>
      </c>
      <c r="X122" s="1">
        <v>1978</v>
      </c>
      <c r="Y122" s="2">
        <v>43466</v>
      </c>
      <c r="Z122" s="1" t="s">
        <v>2735</v>
      </c>
    </row>
    <row r="123" spans="1:26" x14ac:dyDescent="0.2">
      <c r="A123" s="1" t="s">
        <v>2460</v>
      </c>
      <c r="B123" s="1" t="s">
        <v>2737</v>
      </c>
      <c r="C123" s="1" t="s">
        <v>156</v>
      </c>
      <c r="D123" s="1" t="s">
        <v>2738</v>
      </c>
      <c r="E123" s="1" t="s">
        <v>26</v>
      </c>
      <c r="F123" s="1" t="s">
        <v>2739</v>
      </c>
      <c r="G123" s="1" t="s">
        <v>35</v>
      </c>
      <c r="H123" s="1" t="s">
        <v>2440</v>
      </c>
      <c r="I123" s="1">
        <v>1</v>
      </c>
      <c r="J123" s="1" t="s">
        <v>94</v>
      </c>
      <c r="K123" s="1" t="s">
        <v>94</v>
      </c>
      <c r="L123" s="1" t="s">
        <v>94</v>
      </c>
      <c r="M123" s="1">
        <v>12</v>
      </c>
      <c r="N123" s="1">
        <v>31944877</v>
      </c>
      <c r="O123" s="1">
        <v>31944877</v>
      </c>
      <c r="P123" s="1" t="s">
        <v>29</v>
      </c>
      <c r="Q123" s="1" t="s">
        <v>51</v>
      </c>
      <c r="R123" s="1">
        <v>0.32</v>
      </c>
      <c r="T123" s="1">
        <v>17</v>
      </c>
      <c r="U123" s="1">
        <v>36</v>
      </c>
      <c r="W123" s="1">
        <v>80</v>
      </c>
      <c r="X123" s="1">
        <v>1510</v>
      </c>
      <c r="Y123" s="2">
        <v>43466</v>
      </c>
      <c r="Z123" s="1" t="s">
        <v>2740</v>
      </c>
    </row>
    <row r="124" spans="1:26" x14ac:dyDescent="0.2">
      <c r="A124" s="1" t="s">
        <v>2581</v>
      </c>
      <c r="B124" s="1" t="s">
        <v>2741</v>
      </c>
      <c r="C124" s="1" t="s">
        <v>88</v>
      </c>
      <c r="D124" s="1" t="s">
        <v>2338</v>
      </c>
      <c r="E124" s="1" t="s">
        <v>26</v>
      </c>
      <c r="F124" s="1" t="s">
        <v>2339</v>
      </c>
      <c r="G124" s="1" t="s">
        <v>35</v>
      </c>
      <c r="H124" s="1" t="s">
        <v>2440</v>
      </c>
      <c r="I124" s="1">
        <v>1</v>
      </c>
      <c r="J124" s="1" t="s">
        <v>94</v>
      </c>
      <c r="K124" s="1" t="s">
        <v>94</v>
      </c>
      <c r="L124" s="1" t="s">
        <v>94</v>
      </c>
      <c r="M124" s="1">
        <v>12</v>
      </c>
      <c r="N124" s="1">
        <v>31944867</v>
      </c>
      <c r="O124" s="1">
        <v>31944867</v>
      </c>
      <c r="P124" s="1" t="s">
        <v>29</v>
      </c>
      <c r="Q124" s="1" t="s">
        <v>28</v>
      </c>
      <c r="R124" s="1">
        <v>0.22</v>
      </c>
      <c r="T124" s="1">
        <v>28</v>
      </c>
      <c r="U124" s="1">
        <v>99</v>
      </c>
      <c r="W124" s="1">
        <v>123</v>
      </c>
      <c r="X124" s="1">
        <v>57</v>
      </c>
      <c r="Y124" s="2">
        <v>43466</v>
      </c>
      <c r="Z124" s="1" t="s">
        <v>2742</v>
      </c>
    </row>
    <row r="125" spans="1:26" x14ac:dyDescent="0.2">
      <c r="A125" s="1" t="s">
        <v>2516</v>
      </c>
      <c r="B125" s="1" t="s">
        <v>2349</v>
      </c>
      <c r="C125" s="1" t="s">
        <v>59</v>
      </c>
      <c r="D125" s="1" t="s">
        <v>2341</v>
      </c>
      <c r="E125" s="1" t="s">
        <v>26</v>
      </c>
      <c r="F125" s="1" t="s">
        <v>2342</v>
      </c>
      <c r="G125" s="1" t="s">
        <v>35</v>
      </c>
      <c r="H125" s="1" t="s">
        <v>2440</v>
      </c>
      <c r="J125" s="1" t="s">
        <v>94</v>
      </c>
      <c r="K125" s="1" t="s">
        <v>94</v>
      </c>
      <c r="L125" s="1" t="s">
        <v>94</v>
      </c>
      <c r="M125" s="1">
        <v>12</v>
      </c>
      <c r="N125" s="1">
        <v>31944864</v>
      </c>
      <c r="O125" s="1">
        <v>31944864</v>
      </c>
      <c r="P125" s="1" t="s">
        <v>29</v>
      </c>
      <c r="Q125" s="1" t="s">
        <v>28</v>
      </c>
      <c r="R125" s="1">
        <v>0.05</v>
      </c>
      <c r="T125" s="1">
        <v>9</v>
      </c>
      <c r="U125" s="1">
        <v>175</v>
      </c>
      <c r="W125" s="1">
        <v>129</v>
      </c>
      <c r="X125" s="1">
        <v>307</v>
      </c>
      <c r="Y125" s="2">
        <v>43466</v>
      </c>
      <c r="Z125" s="1" t="s">
        <v>2743</v>
      </c>
    </row>
    <row r="126" spans="1:26" x14ac:dyDescent="0.2">
      <c r="A126" s="1" t="s">
        <v>2516</v>
      </c>
      <c r="B126" s="1" t="s">
        <v>2198</v>
      </c>
      <c r="C126" s="1" t="s">
        <v>59</v>
      </c>
      <c r="D126" s="1" t="s">
        <v>2350</v>
      </c>
      <c r="E126" s="1" t="s">
        <v>26</v>
      </c>
      <c r="F126" s="1" t="s">
        <v>2351</v>
      </c>
      <c r="G126" s="1" t="s">
        <v>35</v>
      </c>
      <c r="H126" s="1" t="s">
        <v>2440</v>
      </c>
      <c r="I126" s="1">
        <v>5</v>
      </c>
      <c r="J126" s="1" t="s">
        <v>94</v>
      </c>
      <c r="K126" s="1" t="s">
        <v>94</v>
      </c>
      <c r="L126" s="1" t="s">
        <v>94</v>
      </c>
      <c r="M126" s="1">
        <v>12</v>
      </c>
      <c r="N126" s="1">
        <v>31944836</v>
      </c>
      <c r="O126" s="1">
        <v>31944836</v>
      </c>
      <c r="P126" s="1" t="s">
        <v>38</v>
      </c>
      <c r="Q126" s="1" t="s">
        <v>28</v>
      </c>
      <c r="R126" s="1">
        <v>7.0000000000000007E-2</v>
      </c>
      <c r="T126" s="1">
        <v>18</v>
      </c>
      <c r="U126" s="1">
        <v>230</v>
      </c>
      <c r="W126" s="1">
        <v>311</v>
      </c>
      <c r="X126" s="1">
        <v>273</v>
      </c>
      <c r="Y126" s="2">
        <v>43466</v>
      </c>
      <c r="Z126" s="1" t="s">
        <v>2744</v>
      </c>
    </row>
    <row r="127" spans="1:26" x14ac:dyDescent="0.2">
      <c r="A127" s="1" t="s">
        <v>105</v>
      </c>
      <c r="B127" s="1" t="s">
        <v>2340</v>
      </c>
      <c r="C127" s="1" t="s">
        <v>75</v>
      </c>
      <c r="D127" s="1" t="s">
        <v>2350</v>
      </c>
      <c r="E127" s="1" t="s">
        <v>26</v>
      </c>
      <c r="F127" s="1" t="s">
        <v>2351</v>
      </c>
      <c r="G127" s="1" t="s">
        <v>35</v>
      </c>
      <c r="I127" s="1">
        <v>5</v>
      </c>
      <c r="J127" s="1" t="s">
        <v>27</v>
      </c>
      <c r="K127" s="1" t="s">
        <v>27</v>
      </c>
      <c r="L127" s="1" t="s">
        <v>108</v>
      </c>
      <c r="M127" s="1">
        <v>12</v>
      </c>
      <c r="N127" s="1">
        <v>31944836</v>
      </c>
      <c r="O127" s="1">
        <v>31944836</v>
      </c>
      <c r="P127" s="1" t="s">
        <v>38</v>
      </c>
      <c r="Q127" s="1" t="s">
        <v>28</v>
      </c>
      <c r="X127" s="1">
        <v>789</v>
      </c>
      <c r="Y127" s="2">
        <v>43466</v>
      </c>
      <c r="Z127" s="1" t="s">
        <v>2744</v>
      </c>
    </row>
    <row r="128" spans="1:26" x14ac:dyDescent="0.2">
      <c r="A128" s="1" t="s">
        <v>2460</v>
      </c>
      <c r="B128" s="1" t="s">
        <v>2745</v>
      </c>
      <c r="C128" s="1" t="s">
        <v>156</v>
      </c>
      <c r="D128" s="1" t="s">
        <v>2355</v>
      </c>
      <c r="E128" s="1" t="s">
        <v>26</v>
      </c>
      <c r="F128" s="1" t="s">
        <v>2356</v>
      </c>
      <c r="G128" s="1" t="s">
        <v>35</v>
      </c>
      <c r="H128" s="1" t="s">
        <v>2437</v>
      </c>
      <c r="J128" s="1" t="s">
        <v>94</v>
      </c>
      <c r="K128" s="1" t="s">
        <v>94</v>
      </c>
      <c r="L128" s="1" t="s">
        <v>94</v>
      </c>
      <c r="M128" s="1">
        <v>12</v>
      </c>
      <c r="N128" s="1">
        <v>31944829</v>
      </c>
      <c r="O128" s="1">
        <v>31944829</v>
      </c>
      <c r="P128" s="1" t="s">
        <v>29</v>
      </c>
      <c r="Q128" s="1" t="s">
        <v>51</v>
      </c>
      <c r="R128" s="1">
        <v>0.39</v>
      </c>
      <c r="T128" s="1">
        <v>55</v>
      </c>
      <c r="U128" s="1">
        <v>86</v>
      </c>
      <c r="W128" s="1">
        <v>127</v>
      </c>
      <c r="X128" s="1">
        <v>7289</v>
      </c>
      <c r="Y128" s="2">
        <v>43466</v>
      </c>
      <c r="Z128" s="1" t="s">
        <v>2746</v>
      </c>
    </row>
    <row r="129" spans="1:26" x14ac:dyDescent="0.2">
      <c r="A129" s="1" t="s">
        <v>2460</v>
      </c>
      <c r="B129" s="1" t="s">
        <v>2725</v>
      </c>
      <c r="C129" s="1" t="s">
        <v>156</v>
      </c>
      <c r="D129" s="1" t="s">
        <v>2355</v>
      </c>
      <c r="E129" s="1" t="s">
        <v>26</v>
      </c>
      <c r="F129" s="1" t="s">
        <v>2356</v>
      </c>
      <c r="G129" s="1" t="s">
        <v>35</v>
      </c>
      <c r="H129" s="1" t="s">
        <v>2437</v>
      </c>
      <c r="J129" s="1" t="s">
        <v>94</v>
      </c>
      <c r="K129" s="1" t="s">
        <v>94</v>
      </c>
      <c r="L129" s="1" t="s">
        <v>94</v>
      </c>
      <c r="M129" s="1">
        <v>12</v>
      </c>
      <c r="N129" s="1">
        <v>31944829</v>
      </c>
      <c r="O129" s="1">
        <v>31944829</v>
      </c>
      <c r="P129" s="1" t="s">
        <v>29</v>
      </c>
      <c r="Q129" s="1" t="s">
        <v>51</v>
      </c>
      <c r="R129" s="1">
        <v>0.26</v>
      </c>
      <c r="T129" s="1">
        <v>14</v>
      </c>
      <c r="U129" s="1">
        <v>39</v>
      </c>
      <c r="W129" s="1">
        <v>76</v>
      </c>
      <c r="X129" s="1">
        <v>6447</v>
      </c>
      <c r="Y129" s="2">
        <v>43466</v>
      </c>
      <c r="Z129" s="1" t="s">
        <v>2746</v>
      </c>
    </row>
    <row r="130" spans="1:26" x14ac:dyDescent="0.2">
      <c r="A130" s="1" t="s">
        <v>2606</v>
      </c>
      <c r="B130" s="1" t="s">
        <v>2747</v>
      </c>
      <c r="C130" s="1" t="s">
        <v>262</v>
      </c>
      <c r="D130" s="1" t="s">
        <v>2748</v>
      </c>
      <c r="E130" s="1" t="s">
        <v>26</v>
      </c>
      <c r="F130" s="1" t="s">
        <v>2749</v>
      </c>
      <c r="G130" s="1" t="s">
        <v>35</v>
      </c>
      <c r="H130" s="1" t="s">
        <v>2437</v>
      </c>
      <c r="J130" s="1" t="s">
        <v>94</v>
      </c>
      <c r="K130" s="1" t="s">
        <v>94</v>
      </c>
      <c r="L130" s="1" t="s">
        <v>94</v>
      </c>
      <c r="M130" s="1">
        <v>12</v>
      </c>
      <c r="N130" s="1">
        <v>31944776</v>
      </c>
      <c r="O130" s="1">
        <v>31944776</v>
      </c>
      <c r="P130" s="1" t="s">
        <v>29</v>
      </c>
      <c r="Q130" s="1" t="s">
        <v>28</v>
      </c>
      <c r="R130" s="1">
        <v>0.26</v>
      </c>
      <c r="T130" s="1">
        <v>67</v>
      </c>
      <c r="U130" s="1">
        <v>190</v>
      </c>
      <c r="W130" s="1">
        <v>174</v>
      </c>
      <c r="X130" s="1">
        <v>12189</v>
      </c>
      <c r="Y130" s="2">
        <v>43466</v>
      </c>
      <c r="Z130" s="1" t="s">
        <v>2750</v>
      </c>
    </row>
    <row r="131" spans="1:26" x14ac:dyDescent="0.2">
      <c r="A131" s="1" t="s">
        <v>2751</v>
      </c>
      <c r="B131" s="1" t="s">
        <v>2390</v>
      </c>
      <c r="C131" s="1" t="s">
        <v>2097</v>
      </c>
      <c r="D131" s="1" t="s">
        <v>2405</v>
      </c>
      <c r="E131" s="1" t="s">
        <v>26</v>
      </c>
      <c r="F131" s="1" t="s">
        <v>2406</v>
      </c>
      <c r="G131" s="1" t="s">
        <v>35</v>
      </c>
      <c r="I131" s="1">
        <v>1</v>
      </c>
      <c r="J131" s="1" t="s">
        <v>27</v>
      </c>
      <c r="K131" s="1" t="s">
        <v>27</v>
      </c>
      <c r="L131" s="1" t="s">
        <v>94</v>
      </c>
      <c r="M131" s="1">
        <v>12</v>
      </c>
      <c r="N131" s="1">
        <v>31944737</v>
      </c>
      <c r="O131" s="1">
        <v>31944737</v>
      </c>
      <c r="P131" s="1" t="s">
        <v>28</v>
      </c>
      <c r="Q131" s="1" t="s">
        <v>38</v>
      </c>
      <c r="X131" s="1">
        <v>268</v>
      </c>
      <c r="Y131" s="2">
        <v>43466</v>
      </c>
      <c r="Z131" s="1" t="s">
        <v>2752</v>
      </c>
    </row>
    <row r="132" spans="1:26" x14ac:dyDescent="0.2">
      <c r="A132" s="1" t="s">
        <v>2460</v>
      </c>
      <c r="B132" s="1" t="s">
        <v>2507</v>
      </c>
      <c r="C132" s="1" t="s">
        <v>156</v>
      </c>
      <c r="D132" s="1" t="s">
        <v>2753</v>
      </c>
      <c r="E132" s="1" t="s">
        <v>26</v>
      </c>
      <c r="F132" s="1" t="s">
        <v>2754</v>
      </c>
      <c r="G132" s="1" t="s">
        <v>35</v>
      </c>
      <c r="H132" s="1" t="s">
        <v>2437</v>
      </c>
      <c r="J132" s="1" t="s">
        <v>94</v>
      </c>
      <c r="K132" s="1" t="s">
        <v>94</v>
      </c>
      <c r="L132" s="1" t="s">
        <v>94</v>
      </c>
      <c r="M132" s="1">
        <v>12</v>
      </c>
      <c r="N132" s="1">
        <v>31944734</v>
      </c>
      <c r="O132" s="1">
        <v>31944734</v>
      </c>
      <c r="P132" s="1" t="s">
        <v>38</v>
      </c>
      <c r="Q132" s="1" t="s">
        <v>51</v>
      </c>
      <c r="R132" s="1">
        <v>0.56000000000000005</v>
      </c>
      <c r="T132" s="1">
        <v>35</v>
      </c>
      <c r="U132" s="1">
        <v>27</v>
      </c>
      <c r="W132" s="1">
        <v>46</v>
      </c>
      <c r="X132" s="1">
        <v>12071</v>
      </c>
      <c r="Y132" s="2">
        <v>43466</v>
      </c>
      <c r="Z132" s="1" t="s">
        <v>2755</v>
      </c>
    </row>
    <row r="133" spans="1:26" x14ac:dyDescent="0.2">
      <c r="A133" s="1" t="s">
        <v>2460</v>
      </c>
      <c r="B133" s="1" t="s">
        <v>2476</v>
      </c>
      <c r="C133" s="1" t="s">
        <v>156</v>
      </c>
      <c r="D133" s="1" t="s">
        <v>2756</v>
      </c>
      <c r="E133" s="1" t="s">
        <v>26</v>
      </c>
      <c r="F133" s="1" t="s">
        <v>2757</v>
      </c>
      <c r="G133" s="1" t="s">
        <v>35</v>
      </c>
      <c r="H133" s="1" t="s">
        <v>2437</v>
      </c>
      <c r="J133" s="1" t="s">
        <v>94</v>
      </c>
      <c r="K133" s="1" t="s">
        <v>94</v>
      </c>
      <c r="L133" s="1" t="s">
        <v>94</v>
      </c>
      <c r="M133" s="1">
        <v>12</v>
      </c>
      <c r="N133" s="1">
        <v>31944710</v>
      </c>
      <c r="O133" s="1">
        <v>31944710</v>
      </c>
      <c r="P133" s="1" t="s">
        <v>29</v>
      </c>
      <c r="Q133" s="1" t="s">
        <v>51</v>
      </c>
      <c r="R133" s="1">
        <v>0.16</v>
      </c>
      <c r="T133" s="1">
        <v>8</v>
      </c>
      <c r="U133" s="1">
        <v>41</v>
      </c>
      <c r="W133" s="1">
        <v>57</v>
      </c>
      <c r="X133" s="1">
        <v>13874</v>
      </c>
      <c r="Y133" s="2">
        <v>43466</v>
      </c>
      <c r="Z133" s="1" t="s">
        <v>2758</v>
      </c>
    </row>
  </sheetData>
  <autoFilter ref="A1:X153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topLeftCell="A26" zoomScale="150" zoomScaleNormal="150" zoomScalePageLayoutView="150" workbookViewId="0">
      <selection activeCell="B48" sqref="B48"/>
    </sheetView>
  </sheetViews>
  <sheetFormatPr defaultColWidth="11.5546875" defaultRowHeight="15" x14ac:dyDescent="0.2"/>
  <sheetData>
    <row r="1" spans="1:2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3303</v>
      </c>
      <c r="W1" t="s">
        <v>3304</v>
      </c>
      <c r="X1" t="s">
        <v>23</v>
      </c>
      <c r="Y1" t="s">
        <v>3305</v>
      </c>
      <c r="Z1" t="s">
        <v>3306</v>
      </c>
    </row>
    <row r="2" spans="1:26" x14ac:dyDescent="0.2">
      <c r="A2" t="s">
        <v>3307</v>
      </c>
      <c r="B2" t="s">
        <v>3308</v>
      </c>
      <c r="C2" t="s">
        <v>1669</v>
      </c>
      <c r="D2" t="s">
        <v>656</v>
      </c>
      <c r="E2" t="s">
        <v>26</v>
      </c>
      <c r="F2" t="s">
        <v>3309</v>
      </c>
      <c r="G2" t="s">
        <v>35</v>
      </c>
      <c r="H2" t="s">
        <v>2437</v>
      </c>
      <c r="J2" t="s">
        <v>27</v>
      </c>
      <c r="K2" t="s">
        <v>27</v>
      </c>
      <c r="L2" t="s">
        <v>94</v>
      </c>
      <c r="M2">
        <v>2</v>
      </c>
      <c r="N2">
        <v>27009155</v>
      </c>
      <c r="O2">
        <v>27009155</v>
      </c>
      <c r="P2" t="s">
        <v>38</v>
      </c>
      <c r="Q2" t="s">
        <v>28</v>
      </c>
      <c r="X2">
        <v>439</v>
      </c>
      <c r="Y2" s="63">
        <v>42008</v>
      </c>
      <c r="Z2" t="s">
        <v>3310</v>
      </c>
    </row>
    <row r="3" spans="1:26" x14ac:dyDescent="0.2">
      <c r="A3" t="s">
        <v>24</v>
      </c>
      <c r="B3" t="s">
        <v>3311</v>
      </c>
      <c r="C3" t="s">
        <v>614</v>
      </c>
      <c r="D3" t="s">
        <v>2720</v>
      </c>
      <c r="E3" t="s">
        <v>26</v>
      </c>
      <c r="F3" t="s">
        <v>3312</v>
      </c>
      <c r="G3" t="s">
        <v>35</v>
      </c>
      <c r="H3" t="s">
        <v>2437</v>
      </c>
      <c r="J3" t="s">
        <v>27</v>
      </c>
      <c r="K3" t="s">
        <v>27</v>
      </c>
      <c r="L3" t="s">
        <v>27</v>
      </c>
      <c r="M3">
        <v>2</v>
      </c>
      <c r="N3">
        <v>27009159</v>
      </c>
      <c r="O3">
        <v>27009159</v>
      </c>
      <c r="P3" t="s">
        <v>38</v>
      </c>
      <c r="Q3" t="s">
        <v>28</v>
      </c>
      <c r="R3">
        <v>0.43</v>
      </c>
      <c r="T3">
        <v>195</v>
      </c>
      <c r="U3">
        <v>255</v>
      </c>
      <c r="X3">
        <v>55</v>
      </c>
      <c r="Y3" s="63">
        <v>42008</v>
      </c>
      <c r="Z3" t="s">
        <v>3313</v>
      </c>
    </row>
    <row r="4" spans="1:26" x14ac:dyDescent="0.2">
      <c r="A4" t="s">
        <v>2727</v>
      </c>
      <c r="B4" t="s">
        <v>3314</v>
      </c>
      <c r="C4" t="s">
        <v>92</v>
      </c>
      <c r="D4" t="s">
        <v>3315</v>
      </c>
      <c r="E4" t="s">
        <v>26</v>
      </c>
      <c r="F4" t="s">
        <v>3316</v>
      </c>
      <c r="G4" t="s">
        <v>35</v>
      </c>
      <c r="H4" t="s">
        <v>2437</v>
      </c>
      <c r="I4">
        <v>1</v>
      </c>
      <c r="J4" t="s">
        <v>94</v>
      </c>
      <c r="K4" t="s">
        <v>94</v>
      </c>
      <c r="L4" t="s">
        <v>94</v>
      </c>
      <c r="M4">
        <v>2</v>
      </c>
      <c r="N4">
        <v>27015001</v>
      </c>
      <c r="O4">
        <v>27015001</v>
      </c>
      <c r="P4" t="s">
        <v>29</v>
      </c>
      <c r="Q4" t="s">
        <v>51</v>
      </c>
      <c r="R4">
        <v>0.33</v>
      </c>
      <c r="T4">
        <v>16</v>
      </c>
      <c r="U4">
        <v>33</v>
      </c>
      <c r="W4">
        <v>147</v>
      </c>
      <c r="X4">
        <v>6317</v>
      </c>
      <c r="Y4" s="63">
        <v>42039</v>
      </c>
      <c r="Z4" t="s">
        <v>3317</v>
      </c>
    </row>
    <row r="5" spans="1:26" x14ac:dyDescent="0.2">
      <c r="A5" t="s">
        <v>2460</v>
      </c>
      <c r="B5" t="s">
        <v>2467</v>
      </c>
      <c r="C5" t="s">
        <v>242</v>
      </c>
      <c r="D5" t="s">
        <v>3318</v>
      </c>
      <c r="E5" t="s">
        <v>26</v>
      </c>
      <c r="F5" t="s">
        <v>3319</v>
      </c>
      <c r="G5" t="s">
        <v>35</v>
      </c>
      <c r="H5" t="s">
        <v>2440</v>
      </c>
      <c r="J5" t="s">
        <v>94</v>
      </c>
      <c r="K5" t="s">
        <v>94</v>
      </c>
      <c r="L5" t="s">
        <v>94</v>
      </c>
      <c r="M5">
        <v>2</v>
      </c>
      <c r="N5">
        <v>27015005</v>
      </c>
      <c r="O5">
        <v>27015005</v>
      </c>
      <c r="P5" t="s">
        <v>38</v>
      </c>
      <c r="Q5" t="s">
        <v>28</v>
      </c>
      <c r="R5">
        <v>0.38</v>
      </c>
      <c r="T5">
        <v>14</v>
      </c>
      <c r="U5">
        <v>23</v>
      </c>
      <c r="W5">
        <v>42</v>
      </c>
      <c r="X5">
        <v>25730</v>
      </c>
      <c r="Y5" s="63">
        <v>42039</v>
      </c>
      <c r="Z5" t="s">
        <v>3320</v>
      </c>
    </row>
    <row r="6" spans="1:26" x14ac:dyDescent="0.2">
      <c r="A6" t="s">
        <v>24</v>
      </c>
      <c r="B6" t="s">
        <v>3321</v>
      </c>
      <c r="C6" t="s">
        <v>54</v>
      </c>
      <c r="D6" t="s">
        <v>1273</v>
      </c>
      <c r="E6" t="s">
        <v>26</v>
      </c>
      <c r="F6" t="s">
        <v>3322</v>
      </c>
      <c r="G6" t="s">
        <v>35</v>
      </c>
      <c r="H6" t="s">
        <v>2437</v>
      </c>
      <c r="I6">
        <v>2</v>
      </c>
      <c r="J6" t="s">
        <v>27</v>
      </c>
      <c r="K6" t="s">
        <v>27</v>
      </c>
      <c r="L6" t="s">
        <v>27</v>
      </c>
      <c r="M6">
        <v>2</v>
      </c>
      <c r="N6">
        <v>27015026</v>
      </c>
      <c r="O6">
        <v>27015026</v>
      </c>
      <c r="P6" t="s">
        <v>29</v>
      </c>
      <c r="Q6" t="s">
        <v>28</v>
      </c>
      <c r="R6">
        <v>0.48</v>
      </c>
      <c r="T6">
        <v>470</v>
      </c>
      <c r="U6">
        <v>513</v>
      </c>
      <c r="X6">
        <v>9</v>
      </c>
      <c r="Y6" s="63">
        <v>42039</v>
      </c>
      <c r="Z6" t="s">
        <v>3323</v>
      </c>
    </row>
    <row r="7" spans="1:26" x14ac:dyDescent="0.2">
      <c r="A7" t="s">
        <v>245</v>
      </c>
      <c r="B7">
        <v>587222</v>
      </c>
      <c r="C7" t="s">
        <v>75</v>
      </c>
      <c r="D7" t="s">
        <v>1403</v>
      </c>
      <c r="E7" t="s">
        <v>26</v>
      </c>
      <c r="F7" t="s">
        <v>3324</v>
      </c>
      <c r="G7" t="s">
        <v>35</v>
      </c>
      <c r="I7">
        <v>2</v>
      </c>
      <c r="J7" t="s">
        <v>27</v>
      </c>
      <c r="K7" t="s">
        <v>27</v>
      </c>
      <c r="L7" t="s">
        <v>248</v>
      </c>
      <c r="M7">
        <v>2</v>
      </c>
      <c r="N7">
        <v>27015025</v>
      </c>
      <c r="O7">
        <v>27015025</v>
      </c>
      <c r="P7" t="s">
        <v>38</v>
      </c>
      <c r="Q7" t="s">
        <v>28</v>
      </c>
      <c r="X7">
        <v>2312</v>
      </c>
      <c r="Y7" s="63">
        <v>42039</v>
      </c>
      <c r="Z7" t="s">
        <v>3325</v>
      </c>
    </row>
    <row r="8" spans="1:26" x14ac:dyDescent="0.2">
      <c r="A8" t="s">
        <v>24</v>
      </c>
      <c r="B8" t="s">
        <v>3326</v>
      </c>
      <c r="C8" t="s">
        <v>54</v>
      </c>
      <c r="D8" t="s">
        <v>3327</v>
      </c>
      <c r="E8" t="s">
        <v>26</v>
      </c>
      <c r="F8" t="s">
        <v>3328</v>
      </c>
      <c r="G8" t="s">
        <v>35</v>
      </c>
      <c r="H8" t="s">
        <v>2437</v>
      </c>
      <c r="J8" t="s">
        <v>27</v>
      </c>
      <c r="K8" t="s">
        <v>27</v>
      </c>
      <c r="L8" t="s">
        <v>27</v>
      </c>
      <c r="M8">
        <v>2</v>
      </c>
      <c r="N8">
        <v>27015035</v>
      </c>
      <c r="O8">
        <v>27015035</v>
      </c>
      <c r="P8" t="s">
        <v>29</v>
      </c>
      <c r="Q8" t="s">
        <v>51</v>
      </c>
      <c r="R8">
        <v>0.34</v>
      </c>
      <c r="T8">
        <v>259</v>
      </c>
      <c r="U8">
        <v>513</v>
      </c>
      <c r="X8">
        <v>3</v>
      </c>
      <c r="Y8" s="63">
        <v>42039</v>
      </c>
      <c r="Z8" t="s">
        <v>3329</v>
      </c>
    </row>
    <row r="9" spans="1:26" x14ac:dyDescent="0.2">
      <c r="A9" t="s">
        <v>2516</v>
      </c>
      <c r="B9" t="s">
        <v>3330</v>
      </c>
      <c r="C9" t="s">
        <v>59</v>
      </c>
      <c r="D9" t="s">
        <v>3331</v>
      </c>
      <c r="E9" t="s">
        <v>26</v>
      </c>
      <c r="F9" t="s">
        <v>3332</v>
      </c>
      <c r="G9" t="s">
        <v>35</v>
      </c>
      <c r="H9" t="s">
        <v>2440</v>
      </c>
      <c r="I9">
        <v>1</v>
      </c>
      <c r="J9" t="s">
        <v>94</v>
      </c>
      <c r="K9" t="s">
        <v>94</v>
      </c>
      <c r="L9" t="s">
        <v>94</v>
      </c>
      <c r="M9">
        <v>2</v>
      </c>
      <c r="N9">
        <v>27015048</v>
      </c>
      <c r="O9">
        <v>27015048</v>
      </c>
      <c r="P9" t="s">
        <v>29</v>
      </c>
      <c r="Q9" t="s">
        <v>38</v>
      </c>
      <c r="R9">
        <v>0.05</v>
      </c>
      <c r="T9">
        <v>4</v>
      </c>
      <c r="U9">
        <v>80</v>
      </c>
      <c r="W9">
        <v>55</v>
      </c>
      <c r="X9">
        <v>320</v>
      </c>
      <c r="Y9" s="63">
        <v>42039</v>
      </c>
      <c r="Z9" t="s">
        <v>3333</v>
      </c>
    </row>
    <row r="10" spans="1:26" x14ac:dyDescent="0.2">
      <c r="A10" t="s">
        <v>880</v>
      </c>
      <c r="B10" t="s">
        <v>1801</v>
      </c>
      <c r="C10" t="s">
        <v>665</v>
      </c>
      <c r="D10" t="s">
        <v>3334</v>
      </c>
      <c r="E10" t="s">
        <v>26</v>
      </c>
      <c r="F10" t="s">
        <v>3335</v>
      </c>
      <c r="G10" t="s">
        <v>35</v>
      </c>
      <c r="I10">
        <v>1</v>
      </c>
      <c r="J10" t="s">
        <v>27</v>
      </c>
      <c r="K10" t="s">
        <v>27</v>
      </c>
      <c r="L10" t="s">
        <v>64</v>
      </c>
      <c r="M10">
        <v>2</v>
      </c>
      <c r="N10">
        <v>27015046</v>
      </c>
      <c r="O10">
        <v>27015046</v>
      </c>
      <c r="P10" t="s">
        <v>29</v>
      </c>
      <c r="Q10" t="s">
        <v>51</v>
      </c>
      <c r="R10">
        <v>7.0000000000000007E-2</v>
      </c>
      <c r="T10">
        <v>4</v>
      </c>
      <c r="U10">
        <v>51</v>
      </c>
      <c r="X10">
        <v>631</v>
      </c>
      <c r="Y10" s="63">
        <v>42039</v>
      </c>
      <c r="Z10" t="s">
        <v>3336</v>
      </c>
    </row>
    <row r="11" spans="1:26" x14ac:dyDescent="0.2">
      <c r="A11" t="s">
        <v>2529</v>
      </c>
      <c r="B11" t="s">
        <v>3337</v>
      </c>
      <c r="C11" t="s">
        <v>211</v>
      </c>
      <c r="D11" t="s">
        <v>3338</v>
      </c>
      <c r="E11" t="s">
        <v>26</v>
      </c>
      <c r="F11" t="s">
        <v>3339</v>
      </c>
      <c r="G11" t="s">
        <v>35</v>
      </c>
      <c r="J11" t="s">
        <v>27</v>
      </c>
      <c r="K11" t="s">
        <v>27</v>
      </c>
      <c r="L11" t="s">
        <v>27</v>
      </c>
      <c r="M11">
        <v>2</v>
      </c>
      <c r="N11">
        <v>27015053</v>
      </c>
      <c r="O11">
        <v>27015053</v>
      </c>
      <c r="P11" t="s">
        <v>29</v>
      </c>
      <c r="Q11" t="s">
        <v>51</v>
      </c>
      <c r="R11">
        <v>0.02</v>
      </c>
      <c r="T11">
        <v>4</v>
      </c>
      <c r="U11">
        <v>167</v>
      </c>
      <c r="X11">
        <v>38</v>
      </c>
      <c r="Y11" s="63">
        <v>42039</v>
      </c>
      <c r="Z11" t="s">
        <v>3340</v>
      </c>
    </row>
    <row r="12" spans="1:26" x14ac:dyDescent="0.2">
      <c r="A12" t="s">
        <v>105</v>
      </c>
      <c r="B12" t="s">
        <v>2288</v>
      </c>
      <c r="C12" t="s">
        <v>75</v>
      </c>
      <c r="D12" t="s">
        <v>3341</v>
      </c>
      <c r="E12" t="s">
        <v>26</v>
      </c>
      <c r="F12" t="s">
        <v>3342</v>
      </c>
      <c r="G12" t="s">
        <v>35</v>
      </c>
      <c r="J12" t="s">
        <v>27</v>
      </c>
      <c r="K12" t="s">
        <v>27</v>
      </c>
      <c r="L12" t="s">
        <v>108</v>
      </c>
      <c r="M12">
        <v>2</v>
      </c>
      <c r="N12">
        <v>27015070</v>
      </c>
      <c r="O12">
        <v>27015070</v>
      </c>
      <c r="P12" t="s">
        <v>51</v>
      </c>
      <c r="Q12" t="s">
        <v>29</v>
      </c>
      <c r="X12">
        <v>942</v>
      </c>
      <c r="Y12" s="63">
        <v>42039</v>
      </c>
      <c r="Z12" t="s">
        <v>3343</v>
      </c>
    </row>
    <row r="13" spans="1:26" x14ac:dyDescent="0.2">
      <c r="A13" t="s">
        <v>2931</v>
      </c>
      <c r="B13" t="s">
        <v>3344</v>
      </c>
      <c r="C13" t="s">
        <v>235</v>
      </c>
      <c r="D13" t="s">
        <v>3345</v>
      </c>
      <c r="E13" t="s">
        <v>26</v>
      </c>
      <c r="F13" t="s">
        <v>3346</v>
      </c>
      <c r="G13" t="s">
        <v>35</v>
      </c>
      <c r="H13" t="s">
        <v>2437</v>
      </c>
      <c r="J13" t="s">
        <v>94</v>
      </c>
      <c r="K13" t="s">
        <v>94</v>
      </c>
      <c r="L13" t="s">
        <v>94</v>
      </c>
      <c r="M13">
        <v>2</v>
      </c>
      <c r="N13">
        <v>27015082</v>
      </c>
      <c r="O13">
        <v>27015082</v>
      </c>
      <c r="P13" t="s">
        <v>51</v>
      </c>
      <c r="Q13" t="s">
        <v>29</v>
      </c>
      <c r="R13">
        <v>0.36</v>
      </c>
      <c r="T13">
        <v>30</v>
      </c>
      <c r="U13">
        <v>53</v>
      </c>
      <c r="W13">
        <v>84</v>
      </c>
      <c r="X13">
        <v>89</v>
      </c>
      <c r="Y13" s="63">
        <v>42039</v>
      </c>
      <c r="Z13" t="s">
        <v>3347</v>
      </c>
    </row>
    <row r="14" spans="1:26" x14ac:dyDescent="0.2">
      <c r="A14" t="s">
        <v>24</v>
      </c>
      <c r="B14" t="s">
        <v>3348</v>
      </c>
      <c r="C14" t="s">
        <v>3349</v>
      </c>
      <c r="D14" t="s">
        <v>3350</v>
      </c>
      <c r="E14" t="s">
        <v>26</v>
      </c>
      <c r="F14" t="s">
        <v>3351</v>
      </c>
      <c r="G14" t="s">
        <v>35</v>
      </c>
      <c r="H14" t="s">
        <v>2437</v>
      </c>
      <c r="J14" t="s">
        <v>27</v>
      </c>
      <c r="K14" t="s">
        <v>27</v>
      </c>
      <c r="L14" t="s">
        <v>27</v>
      </c>
      <c r="M14">
        <v>2</v>
      </c>
      <c r="N14">
        <v>27015097</v>
      </c>
      <c r="O14">
        <v>27015097</v>
      </c>
      <c r="P14" t="s">
        <v>28</v>
      </c>
      <c r="Q14" t="s">
        <v>38</v>
      </c>
      <c r="R14">
        <v>0.25</v>
      </c>
      <c r="T14">
        <v>150</v>
      </c>
      <c r="U14">
        <v>453</v>
      </c>
      <c r="X14">
        <v>3</v>
      </c>
      <c r="Y14" s="63">
        <v>42039</v>
      </c>
      <c r="Z14" t="s">
        <v>3352</v>
      </c>
    </row>
    <row r="15" spans="1:26" x14ac:dyDescent="0.2">
      <c r="A15" t="s">
        <v>2727</v>
      </c>
      <c r="B15" t="s">
        <v>3353</v>
      </c>
      <c r="C15" t="s">
        <v>110</v>
      </c>
      <c r="D15" t="s">
        <v>3354</v>
      </c>
      <c r="E15" t="s">
        <v>26</v>
      </c>
      <c r="F15" t="s">
        <v>3355</v>
      </c>
      <c r="G15" t="s">
        <v>35</v>
      </c>
      <c r="H15" t="s">
        <v>2437</v>
      </c>
      <c r="I15">
        <v>1</v>
      </c>
      <c r="J15" t="s">
        <v>94</v>
      </c>
      <c r="K15" t="s">
        <v>94</v>
      </c>
      <c r="L15" t="s">
        <v>94</v>
      </c>
      <c r="M15">
        <v>2</v>
      </c>
      <c r="N15">
        <v>27015101</v>
      </c>
      <c r="O15">
        <v>27015101</v>
      </c>
      <c r="P15" t="s">
        <v>29</v>
      </c>
      <c r="Q15" t="s">
        <v>51</v>
      </c>
      <c r="R15">
        <v>0.25</v>
      </c>
      <c r="T15">
        <v>13</v>
      </c>
      <c r="U15">
        <v>38</v>
      </c>
      <c r="W15">
        <v>43</v>
      </c>
      <c r="X15">
        <v>1166</v>
      </c>
      <c r="Y15" s="63">
        <v>42039</v>
      </c>
      <c r="Z15" t="s">
        <v>3356</v>
      </c>
    </row>
    <row r="16" spans="1:26" x14ac:dyDescent="0.2">
      <c r="A16" t="s">
        <v>2460</v>
      </c>
      <c r="B16" t="s">
        <v>2543</v>
      </c>
      <c r="C16" t="s">
        <v>156</v>
      </c>
      <c r="D16" t="s">
        <v>3357</v>
      </c>
      <c r="E16" t="s">
        <v>26</v>
      </c>
      <c r="F16" t="s">
        <v>3358</v>
      </c>
      <c r="G16" t="s">
        <v>35</v>
      </c>
      <c r="H16" t="s">
        <v>2437</v>
      </c>
      <c r="J16" t="s">
        <v>94</v>
      </c>
      <c r="K16" t="s">
        <v>94</v>
      </c>
      <c r="L16" t="s">
        <v>94</v>
      </c>
      <c r="M16">
        <v>2</v>
      </c>
      <c r="N16">
        <v>27015103</v>
      </c>
      <c r="O16">
        <v>27015103</v>
      </c>
      <c r="P16" t="s">
        <v>38</v>
      </c>
      <c r="Q16" t="s">
        <v>28</v>
      </c>
      <c r="R16">
        <v>0.2</v>
      </c>
      <c r="T16">
        <v>9</v>
      </c>
      <c r="U16">
        <v>35</v>
      </c>
      <c r="W16">
        <v>19</v>
      </c>
      <c r="X16">
        <v>10059</v>
      </c>
      <c r="Y16" s="63">
        <v>42039</v>
      </c>
      <c r="Z16" t="s">
        <v>3359</v>
      </c>
    </row>
    <row r="17" spans="1:26" x14ac:dyDescent="0.2">
      <c r="A17" t="s">
        <v>2692</v>
      </c>
      <c r="B17" t="s">
        <v>3360</v>
      </c>
      <c r="C17" t="s">
        <v>54</v>
      </c>
      <c r="D17" t="s">
        <v>3357</v>
      </c>
      <c r="E17" t="s">
        <v>26</v>
      </c>
      <c r="F17" t="s">
        <v>3358</v>
      </c>
      <c r="G17" t="s">
        <v>35</v>
      </c>
      <c r="H17" t="s">
        <v>2440</v>
      </c>
      <c r="J17" t="s">
        <v>94</v>
      </c>
      <c r="K17" t="s">
        <v>94</v>
      </c>
      <c r="L17" t="s">
        <v>94</v>
      </c>
      <c r="M17">
        <v>2</v>
      </c>
      <c r="N17">
        <v>27015103</v>
      </c>
      <c r="O17">
        <v>27015103</v>
      </c>
      <c r="P17" t="s">
        <v>38</v>
      </c>
      <c r="Q17" t="s">
        <v>28</v>
      </c>
      <c r="R17">
        <v>0.38</v>
      </c>
      <c r="T17">
        <v>8</v>
      </c>
      <c r="U17">
        <v>13</v>
      </c>
      <c r="W17">
        <v>31</v>
      </c>
      <c r="X17">
        <v>653</v>
      </c>
      <c r="Y17" s="63">
        <v>42039</v>
      </c>
      <c r="Z17" t="s">
        <v>3359</v>
      </c>
    </row>
    <row r="18" spans="1:26" x14ac:dyDescent="0.2">
      <c r="A18" t="s">
        <v>105</v>
      </c>
      <c r="B18" t="s">
        <v>1842</v>
      </c>
      <c r="C18" t="s">
        <v>75</v>
      </c>
      <c r="D18" t="s">
        <v>3357</v>
      </c>
      <c r="E18" t="s">
        <v>26</v>
      </c>
      <c r="F18" t="s">
        <v>3358</v>
      </c>
      <c r="G18" t="s">
        <v>35</v>
      </c>
      <c r="J18" t="s">
        <v>27</v>
      </c>
      <c r="K18" t="s">
        <v>27</v>
      </c>
      <c r="L18" t="s">
        <v>108</v>
      </c>
      <c r="M18">
        <v>2</v>
      </c>
      <c r="N18">
        <v>27015103</v>
      </c>
      <c r="O18">
        <v>27015103</v>
      </c>
      <c r="P18" t="s">
        <v>38</v>
      </c>
      <c r="Q18" t="s">
        <v>28</v>
      </c>
      <c r="X18">
        <v>1250</v>
      </c>
      <c r="Y18" s="63">
        <v>42039</v>
      </c>
      <c r="Z18" t="s">
        <v>3359</v>
      </c>
    </row>
    <row r="19" spans="1:26" x14ac:dyDescent="0.2">
      <c r="A19" t="s">
        <v>2692</v>
      </c>
      <c r="B19" t="s">
        <v>3360</v>
      </c>
      <c r="C19" t="s">
        <v>54</v>
      </c>
      <c r="D19" t="s">
        <v>3361</v>
      </c>
      <c r="E19" t="s">
        <v>26</v>
      </c>
      <c r="F19" t="s">
        <v>3362</v>
      </c>
      <c r="G19" t="s">
        <v>35</v>
      </c>
      <c r="H19" t="s">
        <v>2440</v>
      </c>
      <c r="J19" t="s">
        <v>94</v>
      </c>
      <c r="K19" t="s">
        <v>94</v>
      </c>
      <c r="L19" t="s">
        <v>94</v>
      </c>
      <c r="M19">
        <v>2</v>
      </c>
      <c r="N19">
        <v>27015104</v>
      </c>
      <c r="O19">
        <v>27015104</v>
      </c>
      <c r="P19" t="s">
        <v>29</v>
      </c>
      <c r="Q19" t="s">
        <v>28</v>
      </c>
      <c r="R19">
        <v>0.38</v>
      </c>
      <c r="T19">
        <v>8</v>
      </c>
      <c r="U19">
        <v>13</v>
      </c>
      <c r="W19">
        <v>32</v>
      </c>
      <c r="X19">
        <v>653</v>
      </c>
      <c r="Y19" s="63">
        <v>42039</v>
      </c>
      <c r="Z19" t="s">
        <v>3363</v>
      </c>
    </row>
    <row r="20" spans="1:26" x14ac:dyDescent="0.2">
      <c r="A20" t="s">
        <v>2478</v>
      </c>
      <c r="B20" t="s">
        <v>2708</v>
      </c>
      <c r="C20" t="s">
        <v>67</v>
      </c>
      <c r="D20" t="s">
        <v>3364</v>
      </c>
      <c r="E20" t="s">
        <v>26</v>
      </c>
      <c r="F20" t="s">
        <v>3365</v>
      </c>
      <c r="G20" t="s">
        <v>35</v>
      </c>
      <c r="H20" t="s">
        <v>2437</v>
      </c>
      <c r="I20">
        <v>1</v>
      </c>
      <c r="J20" t="s">
        <v>94</v>
      </c>
      <c r="K20" t="s">
        <v>94</v>
      </c>
      <c r="L20" t="s">
        <v>94</v>
      </c>
      <c r="M20">
        <v>2</v>
      </c>
      <c r="N20">
        <v>27015651</v>
      </c>
      <c r="O20">
        <v>27015651</v>
      </c>
      <c r="P20" t="s">
        <v>38</v>
      </c>
      <c r="Q20" t="s">
        <v>28</v>
      </c>
      <c r="R20">
        <v>0.35</v>
      </c>
      <c r="T20">
        <v>12</v>
      </c>
      <c r="U20">
        <v>22</v>
      </c>
      <c r="W20">
        <v>55</v>
      </c>
      <c r="X20">
        <v>11313</v>
      </c>
      <c r="Y20" s="63">
        <v>42067</v>
      </c>
      <c r="Z20" t="s">
        <v>3366</v>
      </c>
    </row>
    <row r="21" spans="1:26" x14ac:dyDescent="0.2">
      <c r="A21" t="s">
        <v>245</v>
      </c>
      <c r="B21">
        <v>587376</v>
      </c>
      <c r="C21" t="s">
        <v>75</v>
      </c>
      <c r="D21" t="s">
        <v>3364</v>
      </c>
      <c r="E21" t="s">
        <v>26</v>
      </c>
      <c r="F21" t="s">
        <v>3365</v>
      </c>
      <c r="G21" t="s">
        <v>35</v>
      </c>
      <c r="I21">
        <v>1</v>
      </c>
      <c r="J21" t="s">
        <v>27</v>
      </c>
      <c r="K21" t="s">
        <v>27</v>
      </c>
      <c r="L21" t="s">
        <v>248</v>
      </c>
      <c r="M21">
        <v>2</v>
      </c>
      <c r="N21">
        <v>27015651</v>
      </c>
      <c r="O21">
        <v>27015651</v>
      </c>
      <c r="P21" t="s">
        <v>38</v>
      </c>
      <c r="Q21" t="s">
        <v>28</v>
      </c>
      <c r="X21">
        <v>9363</v>
      </c>
      <c r="Y21" s="63">
        <v>42067</v>
      </c>
      <c r="Z21" t="s">
        <v>3366</v>
      </c>
    </row>
    <row r="22" spans="1:26" x14ac:dyDescent="0.2">
      <c r="A22" t="s">
        <v>24</v>
      </c>
      <c r="B22" t="s">
        <v>3367</v>
      </c>
      <c r="C22" t="s">
        <v>156</v>
      </c>
      <c r="D22" t="s">
        <v>3364</v>
      </c>
      <c r="E22" t="s">
        <v>26</v>
      </c>
      <c r="F22" t="s">
        <v>3365</v>
      </c>
      <c r="G22" t="s">
        <v>35</v>
      </c>
      <c r="H22" t="s">
        <v>2437</v>
      </c>
      <c r="I22">
        <v>1</v>
      </c>
      <c r="J22" t="s">
        <v>27</v>
      </c>
      <c r="K22" t="s">
        <v>27</v>
      </c>
      <c r="L22" t="s">
        <v>27</v>
      </c>
      <c r="M22">
        <v>2</v>
      </c>
      <c r="N22">
        <v>27015651</v>
      </c>
      <c r="O22">
        <v>27015651</v>
      </c>
      <c r="P22" t="s">
        <v>38</v>
      </c>
      <c r="Q22" t="s">
        <v>28</v>
      </c>
      <c r="R22">
        <v>0.28999999999999998</v>
      </c>
      <c r="T22">
        <v>186</v>
      </c>
      <c r="U22">
        <v>465</v>
      </c>
      <c r="X22">
        <v>455</v>
      </c>
      <c r="Y22" s="63">
        <v>42067</v>
      </c>
      <c r="Z22" t="s">
        <v>3366</v>
      </c>
    </row>
    <row r="23" spans="1:26" x14ac:dyDescent="0.2">
      <c r="A23" t="s">
        <v>2434</v>
      </c>
      <c r="B23" t="s">
        <v>3368</v>
      </c>
      <c r="C23" t="s">
        <v>71</v>
      </c>
      <c r="D23" t="s">
        <v>3369</v>
      </c>
      <c r="E23" t="s">
        <v>26</v>
      </c>
      <c r="F23" t="s">
        <v>3370</v>
      </c>
      <c r="G23" t="s">
        <v>35</v>
      </c>
      <c r="H23" t="s">
        <v>2450</v>
      </c>
      <c r="J23" t="s">
        <v>94</v>
      </c>
      <c r="K23" t="s">
        <v>94</v>
      </c>
      <c r="L23" t="s">
        <v>94</v>
      </c>
      <c r="M23">
        <v>2</v>
      </c>
      <c r="N23">
        <v>27015682</v>
      </c>
      <c r="O23">
        <v>27015682</v>
      </c>
      <c r="P23" t="s">
        <v>38</v>
      </c>
      <c r="Q23" t="s">
        <v>28</v>
      </c>
      <c r="R23">
        <v>0.21</v>
      </c>
      <c r="T23">
        <v>7</v>
      </c>
      <c r="U23">
        <v>27</v>
      </c>
      <c r="W23">
        <v>39</v>
      </c>
      <c r="X23">
        <v>3288</v>
      </c>
      <c r="Y23" s="63">
        <v>42067</v>
      </c>
      <c r="Z23" t="s">
        <v>3371</v>
      </c>
    </row>
    <row r="24" spans="1:26" x14ac:dyDescent="0.2">
      <c r="A24" t="s">
        <v>24</v>
      </c>
      <c r="B24" t="s">
        <v>3372</v>
      </c>
      <c r="C24" t="s">
        <v>54</v>
      </c>
      <c r="D24" t="s">
        <v>3373</v>
      </c>
      <c r="E24" t="s">
        <v>26</v>
      </c>
      <c r="F24" t="s">
        <v>3374</v>
      </c>
      <c r="G24" t="s">
        <v>35</v>
      </c>
      <c r="H24" t="s">
        <v>2437</v>
      </c>
      <c r="J24" t="s">
        <v>27</v>
      </c>
      <c r="K24" t="s">
        <v>27</v>
      </c>
      <c r="L24" t="s">
        <v>27</v>
      </c>
      <c r="M24">
        <v>2</v>
      </c>
      <c r="N24">
        <v>27015689</v>
      </c>
      <c r="O24">
        <v>27015689</v>
      </c>
      <c r="P24" t="s">
        <v>29</v>
      </c>
      <c r="Q24" t="s">
        <v>28</v>
      </c>
      <c r="R24">
        <v>0.26</v>
      </c>
      <c r="T24">
        <v>177</v>
      </c>
      <c r="U24">
        <v>501</v>
      </c>
      <c r="X24">
        <v>9</v>
      </c>
      <c r="Y24" s="63">
        <v>42067</v>
      </c>
      <c r="Z24" t="s">
        <v>3375</v>
      </c>
    </row>
    <row r="25" spans="1:26" x14ac:dyDescent="0.2">
      <c r="A25" t="s">
        <v>24</v>
      </c>
      <c r="B25" t="s">
        <v>3376</v>
      </c>
      <c r="C25" t="s">
        <v>337</v>
      </c>
      <c r="D25" t="s">
        <v>3377</v>
      </c>
      <c r="E25" t="s">
        <v>26</v>
      </c>
      <c r="F25" t="s">
        <v>3378</v>
      </c>
      <c r="G25" t="s">
        <v>35</v>
      </c>
      <c r="H25" t="s">
        <v>2437</v>
      </c>
      <c r="I25">
        <v>1</v>
      </c>
      <c r="J25" t="s">
        <v>27</v>
      </c>
      <c r="K25" t="s">
        <v>27</v>
      </c>
      <c r="L25" t="s">
        <v>27</v>
      </c>
      <c r="M25">
        <v>2</v>
      </c>
      <c r="N25">
        <v>27015691</v>
      </c>
      <c r="O25">
        <v>27015691</v>
      </c>
      <c r="P25" t="s">
        <v>38</v>
      </c>
      <c r="Q25" t="s">
        <v>51</v>
      </c>
      <c r="R25">
        <v>0.48</v>
      </c>
      <c r="T25">
        <v>576</v>
      </c>
      <c r="U25">
        <v>624</v>
      </c>
      <c r="X25">
        <v>8</v>
      </c>
      <c r="Y25" s="63">
        <v>42067</v>
      </c>
      <c r="Z25" t="s">
        <v>3379</v>
      </c>
    </row>
    <row r="26" spans="1:26" x14ac:dyDescent="0.2">
      <c r="A26" t="s">
        <v>2434</v>
      </c>
      <c r="B26" t="s">
        <v>899</v>
      </c>
      <c r="C26" t="s">
        <v>71</v>
      </c>
      <c r="D26" t="s">
        <v>3380</v>
      </c>
      <c r="E26" t="s">
        <v>26</v>
      </c>
      <c r="F26" t="s">
        <v>3381</v>
      </c>
      <c r="G26" t="s">
        <v>35</v>
      </c>
      <c r="H26" t="s">
        <v>2440</v>
      </c>
      <c r="I26">
        <v>1</v>
      </c>
      <c r="J26" t="s">
        <v>94</v>
      </c>
      <c r="K26" t="s">
        <v>94</v>
      </c>
      <c r="L26" t="s">
        <v>94</v>
      </c>
      <c r="M26">
        <v>2</v>
      </c>
      <c r="N26">
        <v>27015690</v>
      </c>
      <c r="O26">
        <v>27015690</v>
      </c>
      <c r="P26" t="s">
        <v>29</v>
      </c>
      <c r="Q26" t="s">
        <v>51</v>
      </c>
      <c r="R26">
        <v>0.16</v>
      </c>
      <c r="T26">
        <v>16</v>
      </c>
      <c r="U26">
        <v>81</v>
      </c>
      <c r="W26">
        <v>54</v>
      </c>
      <c r="X26">
        <v>3096</v>
      </c>
      <c r="Y26" s="63">
        <v>42067</v>
      </c>
      <c r="Z26" t="s">
        <v>3382</v>
      </c>
    </row>
    <row r="27" spans="1:26" x14ac:dyDescent="0.2">
      <c r="A27" t="s">
        <v>24</v>
      </c>
      <c r="B27" t="s">
        <v>2137</v>
      </c>
      <c r="C27" t="s">
        <v>321</v>
      </c>
      <c r="D27" t="s">
        <v>3383</v>
      </c>
      <c r="E27" t="s">
        <v>26</v>
      </c>
      <c r="F27" t="s">
        <v>3384</v>
      </c>
      <c r="G27" t="s">
        <v>35</v>
      </c>
      <c r="H27" t="s">
        <v>2437</v>
      </c>
      <c r="J27" t="s">
        <v>27</v>
      </c>
      <c r="K27" t="s">
        <v>27</v>
      </c>
      <c r="L27" t="s">
        <v>27</v>
      </c>
      <c r="M27">
        <v>2</v>
      </c>
      <c r="N27">
        <v>27016043</v>
      </c>
      <c r="O27">
        <v>27016043</v>
      </c>
      <c r="P27" t="s">
        <v>29</v>
      </c>
      <c r="Q27" t="s">
        <v>38</v>
      </c>
      <c r="R27">
        <v>0.1</v>
      </c>
      <c r="T27">
        <v>154</v>
      </c>
      <c r="U27">
        <v>1454</v>
      </c>
      <c r="X27">
        <v>26</v>
      </c>
      <c r="Y27" s="63">
        <v>42098</v>
      </c>
      <c r="Z27" t="s">
        <v>3385</v>
      </c>
    </row>
    <row r="28" spans="1:26" x14ac:dyDescent="0.2">
      <c r="A28" t="s">
        <v>3386</v>
      </c>
      <c r="B28">
        <v>109</v>
      </c>
      <c r="C28" t="s">
        <v>54</v>
      </c>
      <c r="D28" t="s">
        <v>3387</v>
      </c>
      <c r="E28" t="s">
        <v>26</v>
      </c>
      <c r="F28" t="s">
        <v>3388</v>
      </c>
      <c r="G28" t="s">
        <v>35</v>
      </c>
      <c r="H28" t="s">
        <v>2437</v>
      </c>
      <c r="J28" t="s">
        <v>27</v>
      </c>
      <c r="K28" t="s">
        <v>27</v>
      </c>
      <c r="L28" t="s">
        <v>27</v>
      </c>
      <c r="M28">
        <v>2</v>
      </c>
      <c r="N28">
        <v>27016048</v>
      </c>
      <c r="O28">
        <v>27016048</v>
      </c>
      <c r="P28" t="s">
        <v>38</v>
      </c>
      <c r="Q28" t="s">
        <v>51</v>
      </c>
      <c r="R28">
        <v>0.18</v>
      </c>
      <c r="T28">
        <v>212</v>
      </c>
      <c r="U28">
        <v>957</v>
      </c>
      <c r="X28">
        <v>6</v>
      </c>
      <c r="Y28" s="63">
        <v>42098</v>
      </c>
      <c r="Z28" t="s">
        <v>3389</v>
      </c>
    </row>
    <row r="29" spans="1:26" x14ac:dyDescent="0.2">
      <c r="A29" t="s">
        <v>2686</v>
      </c>
      <c r="B29" t="s">
        <v>3390</v>
      </c>
      <c r="C29" t="s">
        <v>1622</v>
      </c>
      <c r="D29" t="s">
        <v>3391</v>
      </c>
      <c r="E29" t="s">
        <v>26</v>
      </c>
      <c r="F29" t="s">
        <v>3392</v>
      </c>
      <c r="G29" t="s">
        <v>35</v>
      </c>
      <c r="H29" t="s">
        <v>2437</v>
      </c>
      <c r="I29">
        <v>1</v>
      </c>
      <c r="J29" t="s">
        <v>94</v>
      </c>
      <c r="K29" t="s">
        <v>94</v>
      </c>
      <c r="L29" t="s">
        <v>94</v>
      </c>
      <c r="M29">
        <v>2</v>
      </c>
      <c r="N29">
        <v>27016052</v>
      </c>
      <c r="O29">
        <v>27016052</v>
      </c>
      <c r="P29" t="s">
        <v>28</v>
      </c>
      <c r="Q29" t="s">
        <v>38</v>
      </c>
      <c r="R29">
        <v>0.37</v>
      </c>
      <c r="T29">
        <v>143</v>
      </c>
      <c r="U29">
        <v>248</v>
      </c>
      <c r="W29">
        <v>296</v>
      </c>
      <c r="X29">
        <v>73</v>
      </c>
      <c r="Y29" s="63">
        <v>42098</v>
      </c>
      <c r="Z29" t="s">
        <v>3393</v>
      </c>
    </row>
    <row r="30" spans="1:26" x14ac:dyDescent="0.2">
      <c r="A30" t="s">
        <v>294</v>
      </c>
      <c r="B30" t="s">
        <v>3394</v>
      </c>
      <c r="C30" t="s">
        <v>54</v>
      </c>
      <c r="D30" t="s">
        <v>553</v>
      </c>
      <c r="E30" t="s">
        <v>2524</v>
      </c>
      <c r="F30" t="s">
        <v>3395</v>
      </c>
      <c r="G30" t="s">
        <v>35</v>
      </c>
      <c r="H30" t="s">
        <v>2437</v>
      </c>
      <c r="I30">
        <v>2</v>
      </c>
      <c r="J30" t="s">
        <v>49</v>
      </c>
      <c r="K30" t="s">
        <v>27</v>
      </c>
      <c r="L30" t="s">
        <v>64</v>
      </c>
      <c r="M30">
        <v>2</v>
      </c>
      <c r="N30">
        <v>27016113</v>
      </c>
      <c r="O30">
        <v>27016113</v>
      </c>
      <c r="P30" t="s">
        <v>29</v>
      </c>
      <c r="Q30" t="s">
        <v>28</v>
      </c>
      <c r="X30">
        <v>950</v>
      </c>
      <c r="Y30" s="63">
        <v>42098</v>
      </c>
      <c r="Z30" t="s">
        <v>3396</v>
      </c>
    </row>
    <row r="31" spans="1:26" x14ac:dyDescent="0.2">
      <c r="A31" t="s">
        <v>2442</v>
      </c>
      <c r="B31" t="s">
        <v>3397</v>
      </c>
      <c r="C31" t="s">
        <v>3398</v>
      </c>
      <c r="D31" t="s">
        <v>3399</v>
      </c>
      <c r="E31" t="s">
        <v>2524</v>
      </c>
      <c r="F31" t="s">
        <v>3400</v>
      </c>
      <c r="G31" t="s">
        <v>35</v>
      </c>
      <c r="H31" t="s">
        <v>2450</v>
      </c>
      <c r="I31">
        <v>2</v>
      </c>
      <c r="J31" t="s">
        <v>94</v>
      </c>
      <c r="K31" t="s">
        <v>94</v>
      </c>
      <c r="L31" t="s">
        <v>94</v>
      </c>
      <c r="M31">
        <v>2</v>
      </c>
      <c r="N31">
        <v>27016113</v>
      </c>
      <c r="O31">
        <v>27016113</v>
      </c>
      <c r="P31" t="s">
        <v>29</v>
      </c>
      <c r="Q31" t="s">
        <v>51</v>
      </c>
      <c r="R31">
        <v>0.33</v>
      </c>
      <c r="T31">
        <v>62</v>
      </c>
      <c r="U31">
        <v>126</v>
      </c>
      <c r="W31">
        <v>265</v>
      </c>
      <c r="X31">
        <v>50</v>
      </c>
      <c r="Y31" s="63">
        <v>42098</v>
      </c>
      <c r="Z31" t="s">
        <v>3401</v>
      </c>
    </row>
    <row r="32" spans="1:26" x14ac:dyDescent="0.2">
      <c r="A32" t="s">
        <v>880</v>
      </c>
      <c r="B32" t="s">
        <v>3402</v>
      </c>
      <c r="C32" t="s">
        <v>665</v>
      </c>
      <c r="D32" t="s">
        <v>3399</v>
      </c>
      <c r="E32" t="s">
        <v>2524</v>
      </c>
      <c r="F32" t="s">
        <v>3400</v>
      </c>
      <c r="G32" t="s">
        <v>35</v>
      </c>
      <c r="I32">
        <v>2</v>
      </c>
      <c r="J32" t="s">
        <v>27</v>
      </c>
      <c r="K32" t="s">
        <v>27</v>
      </c>
      <c r="L32" t="s">
        <v>64</v>
      </c>
      <c r="M32">
        <v>2</v>
      </c>
      <c r="N32">
        <v>27016113</v>
      </c>
      <c r="O32">
        <v>27016113</v>
      </c>
      <c r="P32" t="s">
        <v>29</v>
      </c>
      <c r="Q32" t="s">
        <v>51</v>
      </c>
      <c r="R32">
        <v>0.02</v>
      </c>
      <c r="T32">
        <v>7</v>
      </c>
      <c r="U32">
        <v>286</v>
      </c>
      <c r="X32">
        <v>659</v>
      </c>
      <c r="Y32" s="63">
        <v>42098</v>
      </c>
      <c r="Z32" t="s">
        <v>3401</v>
      </c>
    </row>
    <row r="33" spans="1:26" x14ac:dyDescent="0.2">
      <c r="A33" t="s">
        <v>2692</v>
      </c>
      <c r="B33" t="s">
        <v>3403</v>
      </c>
      <c r="C33" t="s">
        <v>54</v>
      </c>
      <c r="D33" t="s">
        <v>3404</v>
      </c>
      <c r="E33" t="s">
        <v>2524</v>
      </c>
      <c r="F33" t="s">
        <v>3405</v>
      </c>
      <c r="G33" t="s">
        <v>35</v>
      </c>
      <c r="I33">
        <v>2</v>
      </c>
      <c r="J33" t="s">
        <v>94</v>
      </c>
      <c r="K33" t="s">
        <v>94</v>
      </c>
      <c r="L33" t="s">
        <v>94</v>
      </c>
      <c r="M33">
        <v>2</v>
      </c>
      <c r="N33">
        <v>27016112</v>
      </c>
      <c r="O33">
        <v>27016112</v>
      </c>
      <c r="P33" t="s">
        <v>38</v>
      </c>
      <c r="Q33" t="s">
        <v>28</v>
      </c>
      <c r="R33">
        <v>0.28999999999999998</v>
      </c>
      <c r="T33">
        <v>25</v>
      </c>
      <c r="U33">
        <v>62</v>
      </c>
      <c r="W33">
        <v>99</v>
      </c>
      <c r="X33">
        <v>100</v>
      </c>
      <c r="Y33" s="63">
        <v>42098</v>
      </c>
      <c r="Z33" t="s">
        <v>3406</v>
      </c>
    </row>
    <row r="34" spans="1:26" x14ac:dyDescent="0.2">
      <c r="A34" t="s">
        <v>3407</v>
      </c>
      <c r="B34" t="s">
        <v>3408</v>
      </c>
      <c r="C34" t="s">
        <v>151</v>
      </c>
      <c r="D34" t="s">
        <v>3409</v>
      </c>
      <c r="E34" t="s">
        <v>26</v>
      </c>
      <c r="F34" t="s">
        <v>3410</v>
      </c>
      <c r="G34" t="s">
        <v>35</v>
      </c>
      <c r="H34" t="s">
        <v>2440</v>
      </c>
      <c r="J34" t="s">
        <v>94</v>
      </c>
      <c r="K34" t="s">
        <v>94</v>
      </c>
      <c r="L34" t="s">
        <v>94</v>
      </c>
      <c r="M34">
        <v>2</v>
      </c>
      <c r="N34">
        <v>27016116</v>
      </c>
      <c r="O34">
        <v>27016116</v>
      </c>
      <c r="P34" t="s">
        <v>29</v>
      </c>
      <c r="Q34" t="s">
        <v>28</v>
      </c>
      <c r="R34">
        <v>0.09</v>
      </c>
      <c r="T34">
        <v>24</v>
      </c>
      <c r="U34">
        <v>229</v>
      </c>
      <c r="W34">
        <v>159</v>
      </c>
      <c r="X34">
        <v>1421</v>
      </c>
      <c r="Y34" s="63">
        <v>42098</v>
      </c>
      <c r="Z34" t="s">
        <v>3411</v>
      </c>
    </row>
    <row r="35" spans="1:26" x14ac:dyDescent="0.2">
      <c r="A35" t="s">
        <v>2692</v>
      </c>
      <c r="B35" t="s">
        <v>3412</v>
      </c>
      <c r="C35" t="s">
        <v>54</v>
      </c>
      <c r="D35" t="s">
        <v>3413</v>
      </c>
      <c r="E35" t="s">
        <v>2524</v>
      </c>
      <c r="F35" t="s">
        <v>3414</v>
      </c>
      <c r="G35" t="s">
        <v>35</v>
      </c>
      <c r="H35" t="s">
        <v>2440</v>
      </c>
      <c r="I35">
        <v>1</v>
      </c>
      <c r="J35" t="s">
        <v>94</v>
      </c>
      <c r="K35" t="s">
        <v>94</v>
      </c>
      <c r="L35" t="s">
        <v>94</v>
      </c>
      <c r="M35">
        <v>2</v>
      </c>
      <c r="N35">
        <v>27016122</v>
      </c>
      <c r="O35">
        <v>27016122</v>
      </c>
      <c r="P35" t="s">
        <v>29</v>
      </c>
      <c r="Q35" t="s">
        <v>28</v>
      </c>
      <c r="R35">
        <v>0.31</v>
      </c>
      <c r="T35">
        <v>94</v>
      </c>
      <c r="U35">
        <v>205</v>
      </c>
      <c r="W35">
        <v>247</v>
      </c>
      <c r="X35">
        <v>497</v>
      </c>
      <c r="Y35" s="63">
        <v>42098</v>
      </c>
      <c r="Z35" t="s">
        <v>3415</v>
      </c>
    </row>
    <row r="36" spans="1:26" x14ac:dyDescent="0.2">
      <c r="A36" t="s">
        <v>202</v>
      </c>
      <c r="B36" t="s">
        <v>2285</v>
      </c>
      <c r="C36" t="s">
        <v>71</v>
      </c>
      <c r="D36" t="s">
        <v>3416</v>
      </c>
      <c r="E36" t="s">
        <v>2524</v>
      </c>
      <c r="F36" t="s">
        <v>3417</v>
      </c>
      <c r="G36" t="s">
        <v>35</v>
      </c>
      <c r="I36">
        <v>1</v>
      </c>
      <c r="J36" t="s">
        <v>27</v>
      </c>
      <c r="K36" t="s">
        <v>27</v>
      </c>
      <c r="L36" t="s">
        <v>64</v>
      </c>
      <c r="M36">
        <v>2</v>
      </c>
      <c r="N36">
        <v>27016121</v>
      </c>
      <c r="O36">
        <v>27016121</v>
      </c>
      <c r="P36" t="s">
        <v>38</v>
      </c>
      <c r="Q36" t="s">
        <v>28</v>
      </c>
      <c r="X36">
        <v>540</v>
      </c>
      <c r="Y36" s="63">
        <v>42098</v>
      </c>
      <c r="Z36" t="s">
        <v>3418</v>
      </c>
    </row>
    <row r="37" spans="1:26" x14ac:dyDescent="0.2">
      <c r="A37" t="s">
        <v>24</v>
      </c>
      <c r="B37" t="s">
        <v>3419</v>
      </c>
      <c r="C37" t="s">
        <v>372</v>
      </c>
      <c r="D37" t="s">
        <v>3420</v>
      </c>
      <c r="E37" t="s">
        <v>26</v>
      </c>
      <c r="F37" t="s">
        <v>3421</v>
      </c>
      <c r="G37" t="s">
        <v>35</v>
      </c>
      <c r="H37" t="s">
        <v>2437</v>
      </c>
      <c r="J37" t="s">
        <v>27</v>
      </c>
      <c r="K37" t="s">
        <v>27</v>
      </c>
      <c r="L37" t="s">
        <v>27</v>
      </c>
      <c r="M37">
        <v>2</v>
      </c>
      <c r="N37">
        <v>27016127</v>
      </c>
      <c r="O37">
        <v>27016127</v>
      </c>
      <c r="P37" t="s">
        <v>38</v>
      </c>
      <c r="Q37" t="s">
        <v>29</v>
      </c>
      <c r="R37">
        <v>0.11</v>
      </c>
      <c r="T37">
        <v>81</v>
      </c>
      <c r="U37">
        <v>633</v>
      </c>
      <c r="X37">
        <v>40</v>
      </c>
      <c r="Y37" s="63">
        <v>42098</v>
      </c>
      <c r="Z37" t="s">
        <v>3422</v>
      </c>
    </row>
    <row r="38" spans="1:26" x14ac:dyDescent="0.2">
      <c r="A38" t="s">
        <v>2529</v>
      </c>
      <c r="B38" t="s">
        <v>3423</v>
      </c>
      <c r="C38" t="s">
        <v>71</v>
      </c>
      <c r="D38" t="s">
        <v>3424</v>
      </c>
      <c r="E38" t="s">
        <v>26</v>
      </c>
      <c r="F38" t="s">
        <v>3425</v>
      </c>
      <c r="G38" t="s">
        <v>35</v>
      </c>
      <c r="J38" t="s">
        <v>27</v>
      </c>
      <c r="K38" t="s">
        <v>27</v>
      </c>
      <c r="L38" t="s">
        <v>27</v>
      </c>
      <c r="M38">
        <v>2</v>
      </c>
      <c r="N38">
        <v>27016130</v>
      </c>
      <c r="O38">
        <v>27016130</v>
      </c>
      <c r="P38" t="s">
        <v>29</v>
      </c>
      <c r="Q38" t="s">
        <v>51</v>
      </c>
      <c r="R38">
        <v>0.55000000000000004</v>
      </c>
      <c r="T38">
        <v>86</v>
      </c>
      <c r="U38">
        <v>71</v>
      </c>
      <c r="X38">
        <v>986</v>
      </c>
      <c r="Y38" s="63">
        <v>42098</v>
      </c>
      <c r="Z38" t="s">
        <v>3426</v>
      </c>
    </row>
    <row r="39" spans="1:26" x14ac:dyDescent="0.2">
      <c r="A39" t="s">
        <v>105</v>
      </c>
      <c r="B39" t="s">
        <v>213</v>
      </c>
      <c r="C39" t="s">
        <v>75</v>
      </c>
      <c r="D39" t="s">
        <v>3427</v>
      </c>
      <c r="E39" t="s">
        <v>2524</v>
      </c>
      <c r="F39" t="s">
        <v>3428</v>
      </c>
      <c r="G39" t="s">
        <v>35</v>
      </c>
      <c r="J39" t="s">
        <v>27</v>
      </c>
      <c r="K39" t="s">
        <v>27</v>
      </c>
      <c r="L39" t="s">
        <v>108</v>
      </c>
      <c r="M39">
        <v>2</v>
      </c>
      <c r="N39">
        <v>27016136</v>
      </c>
      <c r="O39">
        <v>27016136</v>
      </c>
      <c r="P39" t="s">
        <v>29</v>
      </c>
      <c r="Q39" t="s">
        <v>51</v>
      </c>
      <c r="X39">
        <v>142</v>
      </c>
      <c r="Y39" s="63">
        <v>42098</v>
      </c>
      <c r="Z39" t="s">
        <v>3429</v>
      </c>
    </row>
    <row r="40" spans="1:26" x14ac:dyDescent="0.2">
      <c r="A40" t="s">
        <v>378</v>
      </c>
      <c r="B40" t="s">
        <v>3430</v>
      </c>
      <c r="C40" t="s">
        <v>372</v>
      </c>
      <c r="D40" t="s">
        <v>3427</v>
      </c>
      <c r="E40" t="s">
        <v>2524</v>
      </c>
      <c r="F40" t="s">
        <v>3428</v>
      </c>
      <c r="G40" t="s">
        <v>35</v>
      </c>
      <c r="J40" t="s">
        <v>36</v>
      </c>
      <c r="K40" t="s">
        <v>43</v>
      </c>
      <c r="L40" t="s">
        <v>236</v>
      </c>
      <c r="M40">
        <v>2</v>
      </c>
      <c r="N40">
        <v>27016136</v>
      </c>
      <c r="O40">
        <v>27016136</v>
      </c>
      <c r="P40" t="s">
        <v>29</v>
      </c>
      <c r="Q40" t="s">
        <v>51</v>
      </c>
      <c r="R40">
        <v>0.11</v>
      </c>
      <c r="T40">
        <v>12</v>
      </c>
      <c r="U40">
        <v>96</v>
      </c>
      <c r="W40">
        <v>70</v>
      </c>
      <c r="X40">
        <v>800</v>
      </c>
      <c r="Y40" s="63">
        <v>42098</v>
      </c>
      <c r="Z40" t="s">
        <v>3429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1"/>
  <sheetViews>
    <sheetView topLeftCell="G38" workbookViewId="0">
      <selection activeCell="K67" sqref="K67"/>
    </sheetView>
  </sheetViews>
  <sheetFormatPr defaultColWidth="6.88671875" defaultRowHeight="15" x14ac:dyDescent="0.25"/>
  <cols>
    <col min="1" max="6" width="6.88671875" style="14"/>
    <col min="7" max="7" width="15.109375" style="14" customWidth="1"/>
    <col min="8" max="8" width="7.88671875" style="14" customWidth="1"/>
    <col min="9" max="9" width="6.88671875" style="14"/>
    <col min="10" max="10" width="12" style="14" customWidth="1"/>
    <col min="11" max="16384" width="6.88671875" style="14"/>
  </cols>
  <sheetData>
    <row r="1" spans="1:19" x14ac:dyDescent="0.25">
      <c r="A1" s="16" t="s">
        <v>3286</v>
      </c>
      <c r="B1" s="17"/>
      <c r="C1" s="17"/>
      <c r="D1" s="17"/>
      <c r="E1" s="17"/>
      <c r="F1" s="17"/>
      <c r="G1" s="18"/>
      <c r="H1" s="4"/>
      <c r="I1" s="4"/>
      <c r="J1" s="4"/>
      <c r="K1" s="4"/>
      <c r="L1" s="4"/>
      <c r="M1" s="4"/>
      <c r="N1" s="4"/>
      <c r="O1" s="4"/>
      <c r="S1" s="19"/>
    </row>
    <row r="2" spans="1:19" x14ac:dyDescent="0.25">
      <c r="A2" s="17"/>
      <c r="B2" s="17" t="s">
        <v>3060</v>
      </c>
      <c r="C2" s="17"/>
      <c r="E2" s="17" t="s">
        <v>3061</v>
      </c>
      <c r="F2" s="17" t="s">
        <v>3062</v>
      </c>
      <c r="G2" s="18"/>
      <c r="H2" s="4"/>
      <c r="I2" s="4"/>
      <c r="J2" s="4"/>
      <c r="K2" s="4"/>
      <c r="L2" s="4"/>
      <c r="M2" s="6"/>
      <c r="N2" s="4"/>
      <c r="O2" s="4"/>
    </row>
    <row r="3" spans="1:19" ht="75" x14ac:dyDescent="0.25">
      <c r="A3" s="20" t="s">
        <v>3287</v>
      </c>
      <c r="B3" s="8" t="s">
        <v>3067</v>
      </c>
      <c r="C3" s="8" t="s">
        <v>3069</v>
      </c>
      <c r="D3" s="21"/>
      <c r="E3" s="8" t="s">
        <v>3077</v>
      </c>
      <c r="F3" s="8" t="s">
        <v>3078</v>
      </c>
      <c r="G3" s="22" t="s">
        <v>3087</v>
      </c>
      <c r="H3" s="23" t="s">
        <v>3288</v>
      </c>
      <c r="I3" s="24" t="s">
        <v>3082</v>
      </c>
    </row>
    <row r="4" spans="1:19" x14ac:dyDescent="0.25">
      <c r="A4" s="17">
        <v>1</v>
      </c>
      <c r="B4" s="4"/>
      <c r="C4" s="4"/>
      <c r="D4" s="17"/>
      <c r="E4" s="4"/>
      <c r="F4" s="4"/>
      <c r="G4" s="25">
        <v>0</v>
      </c>
      <c r="H4" s="14">
        <f t="shared" ref="H4:H35" si="0">SUM(E4:F4)</f>
        <v>0</v>
      </c>
    </row>
    <row r="5" spans="1:19" x14ac:dyDescent="0.25">
      <c r="A5" s="17">
        <v>2</v>
      </c>
      <c r="B5" s="4">
        <v>2</v>
      </c>
      <c r="C5" s="4">
        <v>3</v>
      </c>
      <c r="D5" s="17"/>
      <c r="E5" s="4"/>
      <c r="F5" s="4">
        <v>2</v>
      </c>
      <c r="G5" s="26">
        <v>1</v>
      </c>
      <c r="H5" s="14">
        <f t="shared" si="0"/>
        <v>2</v>
      </c>
      <c r="I5" s="19">
        <f>(H5-1.6)/5.5</f>
        <v>7.272727272727271E-2</v>
      </c>
    </row>
    <row r="6" spans="1:19" x14ac:dyDescent="0.25">
      <c r="A6" s="17">
        <v>3</v>
      </c>
      <c r="B6" s="4">
        <v>3</v>
      </c>
      <c r="C6" s="4">
        <v>2</v>
      </c>
      <c r="D6" s="17"/>
      <c r="E6" s="4">
        <v>4</v>
      </c>
      <c r="F6" s="4"/>
      <c r="G6" s="25">
        <v>2</v>
      </c>
      <c r="H6" s="14">
        <f t="shared" si="0"/>
        <v>4</v>
      </c>
      <c r="I6" s="19">
        <f t="shared" ref="I6:I69" si="1">(H6-1.6)/5.5</f>
        <v>0.43636363636363634</v>
      </c>
    </row>
    <row r="7" spans="1:19" x14ac:dyDescent="0.25">
      <c r="A7" s="17">
        <v>4</v>
      </c>
      <c r="B7" s="4">
        <v>2</v>
      </c>
      <c r="C7" s="4">
        <v>1</v>
      </c>
      <c r="D7" s="17"/>
      <c r="E7" s="4"/>
      <c r="F7" s="4"/>
      <c r="G7" s="25">
        <v>3</v>
      </c>
      <c r="H7" s="14">
        <f t="shared" si="0"/>
        <v>0</v>
      </c>
      <c r="I7" s="19">
        <f t="shared" si="1"/>
        <v>-0.29090909090909095</v>
      </c>
    </row>
    <row r="8" spans="1:19" x14ac:dyDescent="0.25">
      <c r="A8" s="17">
        <v>5</v>
      </c>
      <c r="B8" s="4"/>
      <c r="C8" s="4">
        <v>1</v>
      </c>
      <c r="D8" s="17"/>
      <c r="E8" s="4">
        <v>3</v>
      </c>
      <c r="F8" s="4">
        <v>2</v>
      </c>
      <c r="G8" s="25">
        <v>4</v>
      </c>
      <c r="H8" s="14">
        <f t="shared" si="0"/>
        <v>5</v>
      </c>
      <c r="I8" s="19">
        <f t="shared" si="1"/>
        <v>0.61818181818181817</v>
      </c>
    </row>
    <row r="9" spans="1:19" x14ac:dyDescent="0.25">
      <c r="A9" s="17">
        <v>6</v>
      </c>
      <c r="B9" s="4">
        <v>2</v>
      </c>
      <c r="C9" s="4">
        <v>1</v>
      </c>
      <c r="D9" s="17"/>
      <c r="E9" s="4"/>
      <c r="F9" s="4">
        <v>2</v>
      </c>
      <c r="G9" s="25">
        <v>5</v>
      </c>
      <c r="H9" s="14">
        <f t="shared" si="0"/>
        <v>2</v>
      </c>
      <c r="I9" s="19">
        <f t="shared" si="1"/>
        <v>7.272727272727271E-2</v>
      </c>
    </row>
    <row r="10" spans="1:19" x14ac:dyDescent="0.25">
      <c r="A10" s="17">
        <v>7</v>
      </c>
      <c r="B10" s="4">
        <v>1</v>
      </c>
      <c r="C10" s="4">
        <v>1</v>
      </c>
      <c r="D10" s="17"/>
      <c r="E10" s="4"/>
      <c r="F10" s="4"/>
      <c r="G10" s="25">
        <v>6</v>
      </c>
      <c r="H10" s="14">
        <f t="shared" si="0"/>
        <v>0</v>
      </c>
      <c r="I10" s="19">
        <f t="shared" si="1"/>
        <v>-0.29090909090909095</v>
      </c>
    </row>
    <row r="11" spans="1:19" x14ac:dyDescent="0.25">
      <c r="A11" s="17">
        <v>8</v>
      </c>
      <c r="B11" s="4"/>
      <c r="C11" s="4"/>
      <c r="D11" s="17"/>
      <c r="E11" s="4"/>
      <c r="F11" s="4"/>
      <c r="G11" s="25">
        <v>7</v>
      </c>
      <c r="H11" s="14">
        <f t="shared" si="0"/>
        <v>0</v>
      </c>
      <c r="I11" s="19">
        <f t="shared" si="1"/>
        <v>-0.29090909090909095</v>
      </c>
    </row>
    <row r="12" spans="1:19" x14ac:dyDescent="0.25">
      <c r="A12" s="17">
        <v>9</v>
      </c>
      <c r="B12" s="4">
        <v>1</v>
      </c>
      <c r="C12" s="4">
        <v>1</v>
      </c>
      <c r="D12" s="17"/>
      <c r="E12" s="4">
        <v>4</v>
      </c>
      <c r="F12" s="4">
        <v>2</v>
      </c>
      <c r="G12" s="26">
        <v>8</v>
      </c>
      <c r="H12" s="14">
        <f t="shared" si="0"/>
        <v>6</v>
      </c>
      <c r="I12" s="19">
        <f t="shared" si="1"/>
        <v>0.8</v>
      </c>
    </row>
    <row r="13" spans="1:19" x14ac:dyDescent="0.25">
      <c r="A13" s="17">
        <v>10</v>
      </c>
      <c r="B13" s="4"/>
      <c r="C13" s="4">
        <v>2</v>
      </c>
      <c r="D13" s="17"/>
      <c r="E13" s="4"/>
      <c r="F13" s="4"/>
      <c r="G13" s="25">
        <v>9</v>
      </c>
      <c r="H13" s="14">
        <f t="shared" si="0"/>
        <v>0</v>
      </c>
      <c r="I13" s="19">
        <f t="shared" si="1"/>
        <v>-0.29090909090909095</v>
      </c>
    </row>
    <row r="14" spans="1:19" x14ac:dyDescent="0.25">
      <c r="A14" s="17">
        <v>11</v>
      </c>
      <c r="B14" s="4">
        <v>2</v>
      </c>
      <c r="C14" s="4"/>
      <c r="D14" s="17"/>
      <c r="E14" s="4"/>
      <c r="F14" s="4">
        <v>2</v>
      </c>
      <c r="G14" s="25">
        <v>10</v>
      </c>
      <c r="H14" s="14">
        <f t="shared" si="0"/>
        <v>2</v>
      </c>
      <c r="I14" s="19">
        <f t="shared" si="1"/>
        <v>7.272727272727271E-2</v>
      </c>
    </row>
    <row r="15" spans="1:19" x14ac:dyDescent="0.25">
      <c r="A15" s="17">
        <v>12</v>
      </c>
      <c r="B15" s="4"/>
      <c r="C15" s="4"/>
      <c r="D15" s="17"/>
      <c r="E15" s="4"/>
      <c r="F15" s="4"/>
      <c r="G15" s="25">
        <v>11</v>
      </c>
      <c r="H15" s="14">
        <f t="shared" si="0"/>
        <v>0</v>
      </c>
      <c r="I15" s="19">
        <f t="shared" si="1"/>
        <v>-0.29090909090909095</v>
      </c>
    </row>
    <row r="16" spans="1:19" x14ac:dyDescent="0.25">
      <c r="A16" s="17">
        <v>13</v>
      </c>
      <c r="B16" s="4">
        <v>1</v>
      </c>
      <c r="C16" s="4"/>
      <c r="D16" s="17"/>
      <c r="E16" s="4"/>
      <c r="F16" s="4">
        <v>1</v>
      </c>
      <c r="G16" s="25">
        <v>12</v>
      </c>
      <c r="H16" s="14">
        <f t="shared" si="0"/>
        <v>1</v>
      </c>
      <c r="I16" s="19">
        <f t="shared" si="1"/>
        <v>-0.10909090909090911</v>
      </c>
    </row>
    <row r="17" spans="1:9" x14ac:dyDescent="0.25">
      <c r="A17" s="17">
        <v>14</v>
      </c>
      <c r="B17" s="4">
        <v>3</v>
      </c>
      <c r="C17" s="4"/>
      <c r="D17" s="17"/>
      <c r="E17" s="4"/>
      <c r="F17" s="4"/>
      <c r="G17" s="25">
        <v>13</v>
      </c>
      <c r="H17" s="14">
        <f t="shared" si="0"/>
        <v>0</v>
      </c>
      <c r="I17" s="19">
        <f t="shared" si="1"/>
        <v>-0.29090909090909095</v>
      </c>
    </row>
    <row r="18" spans="1:9" x14ac:dyDescent="0.25">
      <c r="A18" s="17">
        <v>15</v>
      </c>
      <c r="B18" s="4"/>
      <c r="C18" s="4"/>
      <c r="D18" s="17"/>
      <c r="E18" s="4">
        <v>1</v>
      </c>
      <c r="F18" s="4"/>
      <c r="G18" s="25">
        <v>14</v>
      </c>
      <c r="H18" s="14">
        <f t="shared" si="0"/>
        <v>1</v>
      </c>
      <c r="I18" s="19">
        <f t="shared" si="1"/>
        <v>-0.10909090909090911</v>
      </c>
    </row>
    <row r="19" spans="1:9" x14ac:dyDescent="0.25">
      <c r="A19" s="17">
        <v>16</v>
      </c>
      <c r="B19" s="4">
        <v>1</v>
      </c>
      <c r="C19" s="4"/>
      <c r="D19" s="17"/>
      <c r="E19" s="4">
        <v>1</v>
      </c>
      <c r="F19" s="4"/>
      <c r="G19" s="26">
        <v>15</v>
      </c>
      <c r="H19" s="14">
        <f t="shared" si="0"/>
        <v>1</v>
      </c>
      <c r="I19" s="19">
        <f t="shared" si="1"/>
        <v>-0.10909090909090911</v>
      </c>
    </row>
    <row r="20" spans="1:9" x14ac:dyDescent="0.25">
      <c r="A20" s="17">
        <v>17</v>
      </c>
      <c r="B20" s="4">
        <v>3</v>
      </c>
      <c r="C20" s="4">
        <v>3</v>
      </c>
      <c r="D20" s="17"/>
      <c r="E20" s="4"/>
      <c r="F20" s="4">
        <v>1</v>
      </c>
      <c r="G20" s="25">
        <v>16</v>
      </c>
      <c r="H20" s="14">
        <f t="shared" si="0"/>
        <v>1</v>
      </c>
      <c r="I20" s="19">
        <f t="shared" si="1"/>
        <v>-0.10909090909090911</v>
      </c>
    </row>
    <row r="21" spans="1:9" x14ac:dyDescent="0.25">
      <c r="A21" s="17">
        <v>18</v>
      </c>
      <c r="B21" s="4"/>
      <c r="C21" s="4">
        <v>1</v>
      </c>
      <c r="D21" s="17"/>
      <c r="E21" s="4">
        <v>1</v>
      </c>
      <c r="F21" s="4">
        <v>1</v>
      </c>
      <c r="G21" s="25">
        <v>17</v>
      </c>
      <c r="H21" s="14">
        <f t="shared" si="0"/>
        <v>2</v>
      </c>
      <c r="I21" s="19">
        <f t="shared" si="1"/>
        <v>7.272727272727271E-2</v>
      </c>
    </row>
    <row r="22" spans="1:9" x14ac:dyDescent="0.25">
      <c r="A22" s="17">
        <v>19</v>
      </c>
      <c r="B22" s="4">
        <v>1</v>
      </c>
      <c r="C22" s="4"/>
      <c r="D22" s="17"/>
      <c r="E22" s="4"/>
      <c r="F22" s="4"/>
      <c r="G22" s="25">
        <v>18</v>
      </c>
      <c r="H22" s="14">
        <f t="shared" si="0"/>
        <v>0</v>
      </c>
      <c r="I22" s="19">
        <f t="shared" si="1"/>
        <v>-0.29090909090909095</v>
      </c>
    </row>
    <row r="23" spans="1:9" x14ac:dyDescent="0.25">
      <c r="A23" s="17">
        <v>20</v>
      </c>
      <c r="B23" s="4">
        <v>2</v>
      </c>
      <c r="C23" s="4"/>
      <c r="D23" s="17"/>
      <c r="E23" s="4">
        <v>1</v>
      </c>
      <c r="F23" s="4"/>
      <c r="G23" s="25">
        <v>19</v>
      </c>
      <c r="H23" s="14">
        <f t="shared" si="0"/>
        <v>1</v>
      </c>
      <c r="I23" s="19">
        <f t="shared" si="1"/>
        <v>-0.10909090909090911</v>
      </c>
    </row>
    <row r="24" spans="1:9" x14ac:dyDescent="0.25">
      <c r="A24" s="17">
        <v>21</v>
      </c>
      <c r="B24" s="4"/>
      <c r="C24" s="4"/>
      <c r="D24" s="17"/>
      <c r="E24" s="4"/>
      <c r="F24" s="4"/>
      <c r="G24" s="25">
        <v>20</v>
      </c>
      <c r="H24" s="14">
        <f t="shared" si="0"/>
        <v>0</v>
      </c>
      <c r="I24" s="19">
        <f t="shared" si="1"/>
        <v>-0.29090909090909095</v>
      </c>
    </row>
    <row r="25" spans="1:9" x14ac:dyDescent="0.25">
      <c r="A25" s="17">
        <v>22</v>
      </c>
      <c r="B25" s="4"/>
      <c r="C25" s="4"/>
      <c r="D25" s="17"/>
      <c r="E25" s="4"/>
      <c r="F25" s="4"/>
      <c r="G25" s="25">
        <v>21</v>
      </c>
      <c r="H25" s="14">
        <f t="shared" si="0"/>
        <v>0</v>
      </c>
      <c r="I25" s="19">
        <f t="shared" si="1"/>
        <v>-0.29090909090909095</v>
      </c>
    </row>
    <row r="26" spans="1:9" x14ac:dyDescent="0.25">
      <c r="A26" s="17">
        <v>23</v>
      </c>
      <c r="B26" s="4">
        <v>1</v>
      </c>
      <c r="C26" s="4"/>
      <c r="D26" s="17"/>
      <c r="E26" s="4"/>
      <c r="F26" s="4"/>
      <c r="G26" s="26">
        <v>22</v>
      </c>
      <c r="H26" s="14">
        <f t="shared" si="0"/>
        <v>0</v>
      </c>
      <c r="I26" s="19">
        <f t="shared" si="1"/>
        <v>-0.29090909090909095</v>
      </c>
    </row>
    <row r="27" spans="1:9" x14ac:dyDescent="0.25">
      <c r="A27" s="17">
        <v>24</v>
      </c>
      <c r="B27" s="4"/>
      <c r="C27" s="4"/>
      <c r="D27" s="17"/>
      <c r="E27" s="4"/>
      <c r="F27" s="4"/>
      <c r="G27" s="25">
        <v>23</v>
      </c>
      <c r="H27" s="14">
        <f t="shared" si="0"/>
        <v>0</v>
      </c>
      <c r="I27" s="19">
        <f t="shared" si="1"/>
        <v>-0.29090909090909095</v>
      </c>
    </row>
    <row r="28" spans="1:9" x14ac:dyDescent="0.25">
      <c r="A28" s="17">
        <v>25</v>
      </c>
      <c r="B28" s="4"/>
      <c r="C28" s="4">
        <v>1</v>
      </c>
      <c r="D28" s="17"/>
      <c r="E28" s="4"/>
      <c r="F28" s="4">
        <v>1</v>
      </c>
      <c r="G28" s="25">
        <v>24</v>
      </c>
      <c r="H28" s="14">
        <f t="shared" si="0"/>
        <v>1</v>
      </c>
      <c r="I28" s="19">
        <f t="shared" si="1"/>
        <v>-0.10909090909090911</v>
      </c>
    </row>
    <row r="29" spans="1:9" x14ac:dyDescent="0.25">
      <c r="A29" s="17">
        <v>26</v>
      </c>
      <c r="B29" s="4"/>
      <c r="C29" s="4"/>
      <c r="D29" s="17"/>
      <c r="E29" s="4">
        <v>1</v>
      </c>
      <c r="F29" s="4"/>
      <c r="G29" s="25">
        <v>25</v>
      </c>
      <c r="H29" s="14">
        <f t="shared" si="0"/>
        <v>1</v>
      </c>
      <c r="I29" s="19">
        <f t="shared" si="1"/>
        <v>-0.10909090909090911</v>
      </c>
    </row>
    <row r="30" spans="1:9" x14ac:dyDescent="0.25">
      <c r="A30" s="17">
        <v>27</v>
      </c>
      <c r="B30" s="4"/>
      <c r="C30" s="4"/>
      <c r="D30" s="17"/>
      <c r="E30" s="4"/>
      <c r="F30" s="4">
        <v>1</v>
      </c>
      <c r="G30" s="25">
        <v>26</v>
      </c>
      <c r="H30" s="14">
        <f t="shared" si="0"/>
        <v>1</v>
      </c>
      <c r="I30" s="19">
        <f t="shared" si="1"/>
        <v>-0.10909090909090911</v>
      </c>
    </row>
    <row r="31" spans="1:9" x14ac:dyDescent="0.25">
      <c r="A31" s="17">
        <v>28</v>
      </c>
      <c r="B31" s="4"/>
      <c r="C31" s="4"/>
      <c r="D31" s="17"/>
      <c r="E31" s="4">
        <v>55</v>
      </c>
      <c r="F31" s="4">
        <v>1</v>
      </c>
      <c r="G31" s="25">
        <v>27</v>
      </c>
      <c r="H31" s="14">
        <f t="shared" si="0"/>
        <v>56</v>
      </c>
      <c r="I31" s="27">
        <f t="shared" si="1"/>
        <v>9.8909090909090907</v>
      </c>
    </row>
    <row r="32" spans="1:9" x14ac:dyDescent="0.25">
      <c r="A32" s="17">
        <v>29</v>
      </c>
      <c r="B32" s="4"/>
      <c r="C32" s="4">
        <v>1</v>
      </c>
      <c r="D32" s="17"/>
      <c r="E32" s="4"/>
      <c r="F32" s="4"/>
      <c r="G32" s="25">
        <v>28</v>
      </c>
      <c r="H32" s="14">
        <f t="shared" si="0"/>
        <v>0</v>
      </c>
      <c r="I32" s="19">
        <f t="shared" si="1"/>
        <v>-0.29090909090909095</v>
      </c>
    </row>
    <row r="33" spans="1:9" x14ac:dyDescent="0.25">
      <c r="A33" s="17">
        <v>30</v>
      </c>
      <c r="B33" s="4">
        <v>2</v>
      </c>
      <c r="C33" s="4"/>
      <c r="D33" s="17"/>
      <c r="E33" s="4"/>
      <c r="F33" s="4"/>
      <c r="G33" s="26">
        <v>29</v>
      </c>
      <c r="H33" s="14">
        <f t="shared" si="0"/>
        <v>0</v>
      </c>
      <c r="I33" s="19">
        <f t="shared" si="1"/>
        <v>-0.29090909090909095</v>
      </c>
    </row>
    <row r="34" spans="1:9" x14ac:dyDescent="0.25">
      <c r="A34" s="17">
        <v>31</v>
      </c>
      <c r="B34" s="4">
        <v>3</v>
      </c>
      <c r="C34" s="4"/>
      <c r="D34" s="17"/>
      <c r="E34" s="4">
        <v>1</v>
      </c>
      <c r="F34" s="4">
        <v>5</v>
      </c>
      <c r="G34" s="25">
        <v>30</v>
      </c>
      <c r="H34" s="14">
        <f t="shared" si="0"/>
        <v>6</v>
      </c>
      <c r="I34" s="19">
        <f t="shared" si="1"/>
        <v>0.8</v>
      </c>
    </row>
    <row r="35" spans="1:9" x14ac:dyDescent="0.25">
      <c r="A35" s="17">
        <v>32</v>
      </c>
      <c r="B35" s="4">
        <v>1</v>
      </c>
      <c r="C35" s="4"/>
      <c r="D35" s="17"/>
      <c r="E35" s="4"/>
      <c r="F35" s="4">
        <v>1</v>
      </c>
      <c r="G35" s="25">
        <v>31</v>
      </c>
      <c r="H35" s="14">
        <f t="shared" si="0"/>
        <v>1</v>
      </c>
      <c r="I35" s="19">
        <f t="shared" si="1"/>
        <v>-0.10909090909090911</v>
      </c>
    </row>
    <row r="36" spans="1:9" x14ac:dyDescent="0.25">
      <c r="A36" s="17">
        <v>33</v>
      </c>
      <c r="B36" s="4"/>
      <c r="C36" s="4"/>
      <c r="D36" s="17"/>
      <c r="E36" s="4"/>
      <c r="F36" s="4">
        <v>1</v>
      </c>
      <c r="G36" s="25">
        <v>32</v>
      </c>
      <c r="H36" s="14">
        <f t="shared" ref="H36:H67" si="2">SUM(E36:F36)</f>
        <v>1</v>
      </c>
      <c r="I36" s="19">
        <f t="shared" si="1"/>
        <v>-0.10909090909090911</v>
      </c>
    </row>
    <row r="37" spans="1:9" x14ac:dyDescent="0.25">
      <c r="A37" s="17">
        <v>34</v>
      </c>
      <c r="B37" s="4"/>
      <c r="C37" s="4"/>
      <c r="D37" s="17"/>
      <c r="E37" s="4"/>
      <c r="F37" s="4"/>
      <c r="G37" s="25">
        <v>33</v>
      </c>
      <c r="H37" s="14">
        <f t="shared" si="2"/>
        <v>0</v>
      </c>
      <c r="I37" s="28">
        <f t="shared" si="1"/>
        <v>-0.29090909090909095</v>
      </c>
    </row>
    <row r="38" spans="1:9" x14ac:dyDescent="0.25">
      <c r="A38" s="17">
        <v>35</v>
      </c>
      <c r="B38" s="4">
        <v>1</v>
      </c>
      <c r="C38" s="4"/>
      <c r="D38" s="17"/>
      <c r="E38" s="4">
        <v>24</v>
      </c>
      <c r="F38" s="4">
        <v>2</v>
      </c>
      <c r="G38" s="25">
        <v>34</v>
      </c>
      <c r="H38" s="14">
        <f t="shared" si="2"/>
        <v>26</v>
      </c>
      <c r="I38" s="27">
        <f t="shared" si="1"/>
        <v>4.4363636363636365</v>
      </c>
    </row>
    <row r="39" spans="1:9" x14ac:dyDescent="0.25">
      <c r="A39" s="17">
        <v>36</v>
      </c>
      <c r="B39" s="4"/>
      <c r="C39" s="4">
        <v>1</v>
      </c>
      <c r="D39" s="17"/>
      <c r="E39" s="4"/>
      <c r="F39" s="4"/>
      <c r="G39" s="25">
        <v>35</v>
      </c>
      <c r="H39" s="14">
        <f t="shared" si="2"/>
        <v>0</v>
      </c>
      <c r="I39" s="28">
        <f t="shared" si="1"/>
        <v>-0.29090909090909095</v>
      </c>
    </row>
    <row r="40" spans="1:9" x14ac:dyDescent="0.25">
      <c r="A40" s="17">
        <v>37</v>
      </c>
      <c r="B40" s="4">
        <v>6</v>
      </c>
      <c r="C40" s="4">
        <v>1</v>
      </c>
      <c r="D40" s="17"/>
      <c r="E40" s="4">
        <v>1</v>
      </c>
      <c r="F40" s="4">
        <v>3</v>
      </c>
      <c r="G40" s="26">
        <v>36</v>
      </c>
      <c r="H40" s="14">
        <f t="shared" si="2"/>
        <v>4</v>
      </c>
      <c r="I40" s="28">
        <f t="shared" si="1"/>
        <v>0.43636363636363634</v>
      </c>
    </row>
    <row r="41" spans="1:9" x14ac:dyDescent="0.25">
      <c r="A41" s="17">
        <v>38</v>
      </c>
      <c r="B41" s="4"/>
      <c r="C41" s="4"/>
      <c r="D41" s="17"/>
      <c r="E41" s="4"/>
      <c r="F41" s="4"/>
      <c r="G41" s="25">
        <v>37</v>
      </c>
      <c r="H41" s="14">
        <f t="shared" si="2"/>
        <v>0</v>
      </c>
      <c r="I41" s="28">
        <f t="shared" si="1"/>
        <v>-0.29090909090909095</v>
      </c>
    </row>
    <row r="42" spans="1:9" x14ac:dyDescent="0.25">
      <c r="A42" s="17">
        <v>39</v>
      </c>
      <c r="B42" s="4">
        <v>2</v>
      </c>
      <c r="C42" s="4"/>
      <c r="D42" s="17"/>
      <c r="E42" s="4"/>
      <c r="F42" s="4">
        <v>1</v>
      </c>
      <c r="G42" s="25">
        <v>38</v>
      </c>
      <c r="H42" s="14">
        <f t="shared" si="2"/>
        <v>1</v>
      </c>
      <c r="I42" s="28">
        <f t="shared" si="1"/>
        <v>-0.10909090909090911</v>
      </c>
    </row>
    <row r="43" spans="1:9" x14ac:dyDescent="0.25">
      <c r="A43" s="17">
        <v>40</v>
      </c>
      <c r="B43" s="4">
        <v>2</v>
      </c>
      <c r="C43" s="4"/>
      <c r="D43" s="17"/>
      <c r="E43" s="4">
        <v>1</v>
      </c>
      <c r="F43" s="4">
        <v>2</v>
      </c>
      <c r="G43" s="25">
        <v>39</v>
      </c>
      <c r="H43" s="14">
        <f t="shared" si="2"/>
        <v>3</v>
      </c>
      <c r="I43" s="28">
        <f t="shared" si="1"/>
        <v>0.25454545454545452</v>
      </c>
    </row>
    <row r="44" spans="1:9" x14ac:dyDescent="0.25">
      <c r="A44" s="17">
        <v>41</v>
      </c>
      <c r="B44" s="4">
        <v>3</v>
      </c>
      <c r="C44" s="4">
        <v>2</v>
      </c>
      <c r="D44" s="17"/>
      <c r="E44" s="4"/>
      <c r="F44" s="4">
        <v>1</v>
      </c>
      <c r="G44" s="25">
        <v>40</v>
      </c>
      <c r="H44" s="14">
        <f t="shared" si="2"/>
        <v>1</v>
      </c>
      <c r="I44" s="28">
        <f t="shared" si="1"/>
        <v>-0.10909090909090911</v>
      </c>
    </row>
    <row r="45" spans="1:9" x14ac:dyDescent="0.25">
      <c r="A45" s="17">
        <v>42</v>
      </c>
      <c r="B45" s="4"/>
      <c r="C45" s="4">
        <v>2</v>
      </c>
      <c r="D45" s="17"/>
      <c r="E45" s="4"/>
      <c r="F45" s="4">
        <v>1</v>
      </c>
      <c r="G45" s="25">
        <v>41</v>
      </c>
      <c r="H45" s="14">
        <f t="shared" si="2"/>
        <v>1</v>
      </c>
      <c r="I45" s="28">
        <f t="shared" si="1"/>
        <v>-0.10909090909090911</v>
      </c>
    </row>
    <row r="46" spans="1:9" x14ac:dyDescent="0.25">
      <c r="A46" s="17">
        <v>43</v>
      </c>
      <c r="B46" s="4">
        <v>1</v>
      </c>
      <c r="C46" s="4"/>
      <c r="D46" s="17"/>
      <c r="E46" s="4"/>
      <c r="F46" s="4">
        <v>1</v>
      </c>
      <c r="G46" s="25">
        <v>42</v>
      </c>
      <c r="H46" s="14">
        <f t="shared" si="2"/>
        <v>1</v>
      </c>
      <c r="I46" s="28">
        <f t="shared" si="1"/>
        <v>-0.10909090909090911</v>
      </c>
    </row>
    <row r="47" spans="1:9" x14ac:dyDescent="0.25">
      <c r="A47" s="17">
        <v>44</v>
      </c>
      <c r="B47" s="4">
        <v>1</v>
      </c>
      <c r="C47" s="4"/>
      <c r="D47" s="17"/>
      <c r="E47" s="4"/>
      <c r="F47" s="4"/>
      <c r="G47" s="26">
        <v>43</v>
      </c>
      <c r="H47" s="14">
        <f t="shared" si="2"/>
        <v>0</v>
      </c>
      <c r="I47" s="28">
        <f t="shared" si="1"/>
        <v>-0.29090909090909095</v>
      </c>
    </row>
    <row r="48" spans="1:9" x14ac:dyDescent="0.25">
      <c r="A48" s="17">
        <v>45</v>
      </c>
      <c r="B48" s="4">
        <v>2</v>
      </c>
      <c r="C48" s="4">
        <v>1</v>
      </c>
      <c r="D48" s="17"/>
      <c r="E48" s="4"/>
      <c r="F48" s="4">
        <v>1</v>
      </c>
      <c r="G48" s="25">
        <v>44</v>
      </c>
      <c r="H48" s="14">
        <f t="shared" si="2"/>
        <v>1</v>
      </c>
      <c r="I48" s="28">
        <f t="shared" si="1"/>
        <v>-0.10909090909090911</v>
      </c>
    </row>
    <row r="49" spans="1:9" x14ac:dyDescent="0.25">
      <c r="A49" s="17">
        <v>46</v>
      </c>
      <c r="B49" s="4"/>
      <c r="C49" s="4">
        <v>2</v>
      </c>
      <c r="D49" s="17"/>
      <c r="E49" s="4">
        <v>1</v>
      </c>
      <c r="F49" s="4"/>
      <c r="G49" s="25">
        <v>45</v>
      </c>
      <c r="H49" s="14">
        <f t="shared" si="2"/>
        <v>1</v>
      </c>
      <c r="I49" s="28">
        <f t="shared" si="1"/>
        <v>-0.10909090909090911</v>
      </c>
    </row>
    <row r="50" spans="1:9" x14ac:dyDescent="0.25">
      <c r="A50" s="17">
        <v>47</v>
      </c>
      <c r="B50" s="4"/>
      <c r="C50" s="4">
        <v>1</v>
      </c>
      <c r="D50" s="17"/>
      <c r="E50" s="4">
        <v>1</v>
      </c>
      <c r="F50" s="4"/>
      <c r="G50" s="25">
        <v>46</v>
      </c>
      <c r="H50" s="14">
        <f t="shared" si="2"/>
        <v>1</v>
      </c>
      <c r="I50" s="28">
        <f t="shared" si="1"/>
        <v>-0.10909090909090911</v>
      </c>
    </row>
    <row r="51" spans="1:9" x14ac:dyDescent="0.25">
      <c r="A51" s="17">
        <v>48</v>
      </c>
      <c r="B51" s="4">
        <v>1</v>
      </c>
      <c r="C51" s="4">
        <v>1</v>
      </c>
      <c r="D51" s="17"/>
      <c r="E51" s="4">
        <v>3</v>
      </c>
      <c r="F51" s="4">
        <v>1</v>
      </c>
      <c r="G51" s="25">
        <v>47</v>
      </c>
      <c r="H51" s="14">
        <f t="shared" si="2"/>
        <v>4</v>
      </c>
      <c r="I51" s="28">
        <f t="shared" si="1"/>
        <v>0.43636363636363634</v>
      </c>
    </row>
    <row r="52" spans="1:9" x14ac:dyDescent="0.25">
      <c r="A52" s="17">
        <v>49</v>
      </c>
      <c r="B52" s="4"/>
      <c r="C52" s="4"/>
      <c r="D52" s="17"/>
      <c r="E52" s="4"/>
      <c r="F52" s="4"/>
      <c r="G52" s="25">
        <v>48</v>
      </c>
      <c r="H52" s="14">
        <f t="shared" si="2"/>
        <v>0</v>
      </c>
      <c r="I52" s="28">
        <f t="shared" si="1"/>
        <v>-0.29090909090909095</v>
      </c>
    </row>
    <row r="53" spans="1:9" x14ac:dyDescent="0.25">
      <c r="A53" s="17">
        <v>50</v>
      </c>
      <c r="B53" s="4">
        <v>4</v>
      </c>
      <c r="C53" s="4">
        <v>3</v>
      </c>
      <c r="D53" s="17"/>
      <c r="E53" s="4">
        <v>4</v>
      </c>
      <c r="F53" s="4">
        <v>2</v>
      </c>
      <c r="G53" s="25">
        <v>49</v>
      </c>
      <c r="H53" s="14">
        <f t="shared" si="2"/>
        <v>6</v>
      </c>
      <c r="I53" s="28">
        <f t="shared" si="1"/>
        <v>0.8</v>
      </c>
    </row>
    <row r="54" spans="1:9" x14ac:dyDescent="0.25">
      <c r="A54" s="17">
        <v>51</v>
      </c>
      <c r="B54" s="4">
        <v>1</v>
      </c>
      <c r="C54" s="4"/>
      <c r="D54" s="17"/>
      <c r="E54" s="4">
        <v>1</v>
      </c>
      <c r="F54" s="4"/>
      <c r="G54" s="26">
        <v>50</v>
      </c>
      <c r="H54" s="14">
        <f t="shared" si="2"/>
        <v>1</v>
      </c>
      <c r="I54" s="28">
        <f t="shared" si="1"/>
        <v>-0.10909090909090911</v>
      </c>
    </row>
    <row r="55" spans="1:9" x14ac:dyDescent="0.25">
      <c r="A55" s="17">
        <v>52</v>
      </c>
      <c r="B55" s="4">
        <v>1</v>
      </c>
      <c r="C55" s="4"/>
      <c r="D55" s="17"/>
      <c r="E55" s="4"/>
      <c r="F55" s="4"/>
      <c r="G55" s="25">
        <v>51</v>
      </c>
      <c r="H55" s="14">
        <f t="shared" si="2"/>
        <v>0</v>
      </c>
      <c r="I55" s="28">
        <f t="shared" si="1"/>
        <v>-0.29090909090909095</v>
      </c>
    </row>
    <row r="56" spans="1:9" x14ac:dyDescent="0.25">
      <c r="A56" s="17">
        <v>53</v>
      </c>
      <c r="B56" s="4"/>
      <c r="C56" s="4">
        <v>4</v>
      </c>
      <c r="D56" s="17"/>
      <c r="E56" s="4"/>
      <c r="F56" s="4"/>
      <c r="G56" s="25">
        <v>52</v>
      </c>
      <c r="H56" s="14">
        <f t="shared" si="2"/>
        <v>0</v>
      </c>
      <c r="I56" s="28">
        <f t="shared" si="1"/>
        <v>-0.29090909090909095</v>
      </c>
    </row>
    <row r="57" spans="1:9" x14ac:dyDescent="0.25">
      <c r="A57" s="17">
        <v>54</v>
      </c>
      <c r="B57" s="4">
        <v>3</v>
      </c>
      <c r="C57" s="4"/>
      <c r="D57" s="17"/>
      <c r="E57" s="4">
        <v>1</v>
      </c>
      <c r="F57" s="4"/>
      <c r="G57" s="25">
        <v>53</v>
      </c>
      <c r="H57" s="14">
        <f t="shared" si="2"/>
        <v>1</v>
      </c>
      <c r="I57" s="28">
        <f t="shared" si="1"/>
        <v>-0.10909090909090911</v>
      </c>
    </row>
    <row r="58" spans="1:9" x14ac:dyDescent="0.25">
      <c r="A58" s="17">
        <v>55</v>
      </c>
      <c r="B58" s="4"/>
      <c r="C58" s="4"/>
      <c r="D58" s="17"/>
      <c r="E58" s="4"/>
      <c r="F58" s="4">
        <v>1</v>
      </c>
      <c r="G58" s="25">
        <v>54</v>
      </c>
      <c r="H58" s="14">
        <f t="shared" si="2"/>
        <v>1</v>
      </c>
      <c r="I58" s="28">
        <f t="shared" si="1"/>
        <v>-0.10909090909090911</v>
      </c>
    </row>
    <row r="59" spans="1:9" x14ac:dyDescent="0.25">
      <c r="A59" s="17">
        <v>56</v>
      </c>
      <c r="B59" s="4">
        <v>2</v>
      </c>
      <c r="C59" s="4">
        <v>1</v>
      </c>
      <c r="D59" s="17"/>
      <c r="E59" s="4">
        <v>1</v>
      </c>
      <c r="F59" s="4"/>
      <c r="G59" s="25">
        <v>55</v>
      </c>
      <c r="H59" s="14">
        <f t="shared" si="2"/>
        <v>1</v>
      </c>
      <c r="I59" s="28">
        <f t="shared" si="1"/>
        <v>-0.10909090909090911</v>
      </c>
    </row>
    <row r="60" spans="1:9" x14ac:dyDescent="0.25">
      <c r="A60" s="17">
        <v>57</v>
      </c>
      <c r="B60" s="4"/>
      <c r="C60" s="4"/>
      <c r="D60" s="17"/>
      <c r="E60" s="4"/>
      <c r="F60" s="4"/>
      <c r="G60" s="25">
        <v>56</v>
      </c>
      <c r="H60" s="14">
        <f t="shared" si="2"/>
        <v>0</v>
      </c>
      <c r="I60" s="28">
        <f t="shared" si="1"/>
        <v>-0.29090909090909095</v>
      </c>
    </row>
    <row r="61" spans="1:9" x14ac:dyDescent="0.25">
      <c r="A61" s="17">
        <v>58</v>
      </c>
      <c r="B61" s="4"/>
      <c r="C61" s="4"/>
      <c r="D61" s="17"/>
      <c r="E61" s="4"/>
      <c r="F61" s="4"/>
      <c r="G61" s="26">
        <v>57</v>
      </c>
      <c r="H61" s="14">
        <f t="shared" si="2"/>
        <v>0</v>
      </c>
      <c r="I61" s="28">
        <f t="shared" si="1"/>
        <v>-0.29090909090909095</v>
      </c>
    </row>
    <row r="62" spans="1:9" x14ac:dyDescent="0.25">
      <c r="A62" s="17">
        <v>59</v>
      </c>
      <c r="B62" s="4"/>
      <c r="C62" s="4"/>
      <c r="D62" s="17"/>
      <c r="E62" s="4"/>
      <c r="F62" s="4">
        <v>1</v>
      </c>
      <c r="G62" s="25">
        <v>58</v>
      </c>
      <c r="H62" s="14">
        <f t="shared" si="2"/>
        <v>1</v>
      </c>
      <c r="I62" s="28">
        <f t="shared" si="1"/>
        <v>-0.10909090909090911</v>
      </c>
    </row>
    <row r="63" spans="1:9" x14ac:dyDescent="0.25">
      <c r="A63" s="17">
        <v>60</v>
      </c>
      <c r="B63" s="4">
        <v>1</v>
      </c>
      <c r="C63" s="4">
        <v>1</v>
      </c>
      <c r="D63" s="17"/>
      <c r="E63" s="4"/>
      <c r="F63" s="4"/>
      <c r="G63" s="25">
        <v>59</v>
      </c>
      <c r="H63" s="14">
        <f t="shared" si="2"/>
        <v>0</v>
      </c>
      <c r="I63" s="28">
        <f t="shared" si="1"/>
        <v>-0.29090909090909095</v>
      </c>
    </row>
    <row r="64" spans="1:9" x14ac:dyDescent="0.25">
      <c r="A64" s="17">
        <v>61</v>
      </c>
      <c r="B64" s="4"/>
      <c r="C64" s="4"/>
      <c r="D64" s="17"/>
      <c r="E64" s="4"/>
      <c r="F64" s="4"/>
      <c r="G64" s="25">
        <v>60</v>
      </c>
      <c r="H64" s="14">
        <f t="shared" si="2"/>
        <v>0</v>
      </c>
      <c r="I64" s="28">
        <f t="shared" si="1"/>
        <v>-0.29090909090909095</v>
      </c>
    </row>
    <row r="65" spans="1:9" x14ac:dyDescent="0.25">
      <c r="A65" s="17">
        <v>62</v>
      </c>
      <c r="B65" s="4"/>
      <c r="C65" s="4"/>
      <c r="D65" s="17"/>
      <c r="E65" s="4"/>
      <c r="F65" s="4"/>
      <c r="G65" s="25">
        <v>61</v>
      </c>
      <c r="H65" s="14">
        <f t="shared" si="2"/>
        <v>0</v>
      </c>
      <c r="I65" s="28">
        <f t="shared" si="1"/>
        <v>-0.29090909090909095</v>
      </c>
    </row>
    <row r="66" spans="1:9" x14ac:dyDescent="0.25">
      <c r="A66" s="17">
        <v>63</v>
      </c>
      <c r="B66" s="4">
        <v>1</v>
      </c>
      <c r="C66" s="4"/>
      <c r="D66" s="17"/>
      <c r="E66" s="4">
        <v>1</v>
      </c>
      <c r="F66" s="4"/>
      <c r="G66" s="25">
        <v>62</v>
      </c>
      <c r="H66" s="14">
        <f t="shared" si="2"/>
        <v>1</v>
      </c>
      <c r="I66" s="28">
        <f t="shared" si="1"/>
        <v>-0.10909090909090911</v>
      </c>
    </row>
    <row r="67" spans="1:9" x14ac:dyDescent="0.25">
      <c r="A67" s="17">
        <v>64</v>
      </c>
      <c r="B67" s="4">
        <v>1</v>
      </c>
      <c r="C67" s="4">
        <v>2</v>
      </c>
      <c r="D67" s="17"/>
      <c r="E67" s="4">
        <v>1</v>
      </c>
      <c r="F67" s="4">
        <v>1</v>
      </c>
      <c r="G67" s="25">
        <v>63</v>
      </c>
      <c r="H67" s="14">
        <f t="shared" si="2"/>
        <v>2</v>
      </c>
      <c r="I67" s="28">
        <f t="shared" si="1"/>
        <v>7.272727272727271E-2</v>
      </c>
    </row>
    <row r="68" spans="1:9" x14ac:dyDescent="0.25">
      <c r="A68" s="17">
        <v>65</v>
      </c>
      <c r="B68" s="4"/>
      <c r="C68" s="4"/>
      <c r="D68" s="17"/>
      <c r="E68" s="4">
        <v>1</v>
      </c>
      <c r="F68" s="4"/>
      <c r="G68" s="26">
        <v>64</v>
      </c>
      <c r="H68" s="14">
        <f t="shared" ref="H68:H99" si="3">SUM(E68:F68)</f>
        <v>1</v>
      </c>
      <c r="I68" s="28">
        <f t="shared" si="1"/>
        <v>-0.10909090909090911</v>
      </c>
    </row>
    <row r="69" spans="1:9" x14ac:dyDescent="0.25">
      <c r="A69" s="17">
        <v>66</v>
      </c>
      <c r="B69" s="4"/>
      <c r="C69" s="4"/>
      <c r="D69" s="17"/>
      <c r="E69" s="4">
        <v>1</v>
      </c>
      <c r="F69" s="4"/>
      <c r="G69" s="25">
        <v>65</v>
      </c>
      <c r="H69" s="14">
        <f t="shared" si="3"/>
        <v>1</v>
      </c>
      <c r="I69" s="28">
        <f t="shared" si="1"/>
        <v>-0.10909090909090911</v>
      </c>
    </row>
    <row r="70" spans="1:9" x14ac:dyDescent="0.25">
      <c r="A70" s="17">
        <v>67</v>
      </c>
      <c r="B70" s="4"/>
      <c r="C70" s="4">
        <v>2</v>
      </c>
      <c r="D70" s="17"/>
      <c r="E70" s="4"/>
      <c r="F70" s="4">
        <v>2</v>
      </c>
      <c r="G70" s="25">
        <v>66</v>
      </c>
      <c r="H70" s="14">
        <f t="shared" si="3"/>
        <v>2</v>
      </c>
      <c r="I70" s="28">
        <f t="shared" ref="I70:I133" si="4">(H70-1.6)/5.5</f>
        <v>7.272727272727271E-2</v>
      </c>
    </row>
    <row r="71" spans="1:9" x14ac:dyDescent="0.25">
      <c r="A71" s="17">
        <v>68</v>
      </c>
      <c r="B71" s="4">
        <v>1</v>
      </c>
      <c r="C71" s="4">
        <v>1</v>
      </c>
      <c r="D71" s="17"/>
      <c r="E71" s="4"/>
      <c r="F71" s="4"/>
      <c r="G71" s="25">
        <v>67</v>
      </c>
      <c r="H71" s="14">
        <f t="shared" si="3"/>
        <v>0</v>
      </c>
      <c r="I71" s="28">
        <f t="shared" si="4"/>
        <v>-0.29090909090909095</v>
      </c>
    </row>
    <row r="72" spans="1:9" x14ac:dyDescent="0.25">
      <c r="A72" s="17">
        <v>69</v>
      </c>
      <c r="B72" s="4"/>
      <c r="C72" s="4"/>
      <c r="D72" s="17"/>
      <c r="E72" s="4">
        <v>1</v>
      </c>
      <c r="F72" s="4">
        <v>1</v>
      </c>
      <c r="G72" s="25">
        <v>68</v>
      </c>
      <c r="H72" s="14">
        <f t="shared" si="3"/>
        <v>2</v>
      </c>
      <c r="I72" s="28">
        <f t="shared" si="4"/>
        <v>7.272727272727271E-2</v>
      </c>
    </row>
    <row r="73" spans="1:9" x14ac:dyDescent="0.25">
      <c r="A73" s="17">
        <v>70</v>
      </c>
      <c r="B73" s="4">
        <v>1</v>
      </c>
      <c r="C73" s="4">
        <v>1</v>
      </c>
      <c r="D73" s="17"/>
      <c r="E73" s="4"/>
      <c r="F73" s="4"/>
      <c r="G73" s="25">
        <v>69</v>
      </c>
      <c r="H73" s="14">
        <f t="shared" si="3"/>
        <v>0</v>
      </c>
      <c r="I73" s="28">
        <f t="shared" si="4"/>
        <v>-0.29090909090909095</v>
      </c>
    </row>
    <row r="74" spans="1:9" x14ac:dyDescent="0.25">
      <c r="A74" s="17">
        <v>71</v>
      </c>
      <c r="B74" s="4"/>
      <c r="C74" s="4"/>
      <c r="D74" s="17"/>
      <c r="E74" s="4"/>
      <c r="F74" s="4"/>
      <c r="G74" s="25">
        <v>70</v>
      </c>
      <c r="H74" s="14">
        <f t="shared" si="3"/>
        <v>0</v>
      </c>
      <c r="I74" s="28">
        <f t="shared" si="4"/>
        <v>-0.29090909090909095</v>
      </c>
    </row>
    <row r="75" spans="1:9" x14ac:dyDescent="0.25">
      <c r="A75" s="17">
        <v>72</v>
      </c>
      <c r="B75" s="4"/>
      <c r="C75" s="4"/>
      <c r="D75" s="17"/>
      <c r="E75" s="4"/>
      <c r="F75" s="4"/>
      <c r="G75" s="26">
        <v>71</v>
      </c>
      <c r="H75" s="14">
        <f t="shared" si="3"/>
        <v>0</v>
      </c>
      <c r="I75" s="28">
        <f t="shared" si="4"/>
        <v>-0.29090909090909095</v>
      </c>
    </row>
    <row r="76" spans="1:9" x14ac:dyDescent="0.25">
      <c r="A76" s="17">
        <v>73</v>
      </c>
      <c r="B76" s="4"/>
      <c r="C76" s="4"/>
      <c r="D76" s="17"/>
      <c r="E76" s="4">
        <v>1</v>
      </c>
      <c r="F76" s="4">
        <v>2</v>
      </c>
      <c r="G76" s="25">
        <v>72</v>
      </c>
      <c r="H76" s="14">
        <f t="shared" si="3"/>
        <v>3</v>
      </c>
      <c r="I76" s="28">
        <f t="shared" si="4"/>
        <v>0.25454545454545452</v>
      </c>
    </row>
    <row r="77" spans="1:9" x14ac:dyDescent="0.25">
      <c r="A77" s="17">
        <v>74</v>
      </c>
      <c r="B77" s="4">
        <v>2</v>
      </c>
      <c r="C77" s="4">
        <v>2</v>
      </c>
      <c r="D77" s="17"/>
      <c r="E77" s="4"/>
      <c r="F77" s="4"/>
      <c r="G77" s="25">
        <v>73</v>
      </c>
      <c r="H77" s="14">
        <f t="shared" si="3"/>
        <v>0</v>
      </c>
      <c r="I77" s="28">
        <f t="shared" si="4"/>
        <v>-0.29090909090909095</v>
      </c>
    </row>
    <row r="78" spans="1:9" x14ac:dyDescent="0.25">
      <c r="A78" s="17">
        <v>75</v>
      </c>
      <c r="B78" s="4"/>
      <c r="C78" s="4"/>
      <c r="D78" s="17"/>
      <c r="E78" s="4"/>
      <c r="F78" s="4">
        <v>1</v>
      </c>
      <c r="G78" s="25">
        <v>74</v>
      </c>
      <c r="H78" s="14">
        <f t="shared" si="3"/>
        <v>1</v>
      </c>
      <c r="I78" s="28">
        <f t="shared" si="4"/>
        <v>-0.10909090909090911</v>
      </c>
    </row>
    <row r="79" spans="1:9" x14ac:dyDescent="0.25">
      <c r="A79" s="17">
        <v>76</v>
      </c>
      <c r="B79" s="4"/>
      <c r="C79" s="4">
        <v>2</v>
      </c>
      <c r="D79" s="17"/>
      <c r="E79" s="4"/>
      <c r="F79" s="4">
        <v>1</v>
      </c>
      <c r="G79" s="25">
        <v>75</v>
      </c>
      <c r="H79" s="14">
        <f t="shared" si="3"/>
        <v>1</v>
      </c>
      <c r="I79" s="28">
        <f t="shared" si="4"/>
        <v>-0.10909090909090911</v>
      </c>
    </row>
    <row r="80" spans="1:9" x14ac:dyDescent="0.25">
      <c r="A80" s="17">
        <v>77</v>
      </c>
      <c r="B80" s="4">
        <v>1</v>
      </c>
      <c r="C80" s="4">
        <v>1</v>
      </c>
      <c r="D80" s="17"/>
      <c r="E80" s="4"/>
      <c r="F80" s="4"/>
      <c r="G80" s="25">
        <v>76</v>
      </c>
      <c r="H80" s="14">
        <f t="shared" si="3"/>
        <v>0</v>
      </c>
      <c r="I80" s="28">
        <f t="shared" si="4"/>
        <v>-0.29090909090909095</v>
      </c>
    </row>
    <row r="81" spans="1:9" x14ac:dyDescent="0.25">
      <c r="A81" s="17">
        <v>78</v>
      </c>
      <c r="B81" s="4">
        <v>1</v>
      </c>
      <c r="C81" s="4"/>
      <c r="D81" s="17"/>
      <c r="E81" s="4"/>
      <c r="F81" s="4"/>
      <c r="G81" s="25">
        <v>77</v>
      </c>
      <c r="H81" s="14">
        <f t="shared" si="3"/>
        <v>0</v>
      </c>
      <c r="I81" s="28">
        <f t="shared" si="4"/>
        <v>-0.29090909090909095</v>
      </c>
    </row>
    <row r="82" spans="1:9" x14ac:dyDescent="0.25">
      <c r="A82" s="17">
        <v>79</v>
      </c>
      <c r="B82" s="4">
        <v>2</v>
      </c>
      <c r="C82" s="4"/>
      <c r="D82" s="17"/>
      <c r="E82" s="4"/>
      <c r="F82" s="4"/>
      <c r="G82" s="26">
        <v>78</v>
      </c>
      <c r="H82" s="14">
        <f t="shared" si="3"/>
        <v>0</v>
      </c>
      <c r="I82" s="28">
        <f t="shared" si="4"/>
        <v>-0.29090909090909095</v>
      </c>
    </row>
    <row r="83" spans="1:9" x14ac:dyDescent="0.25">
      <c r="A83" s="17">
        <v>80</v>
      </c>
      <c r="B83" s="4">
        <v>1</v>
      </c>
      <c r="C83" s="4">
        <v>1</v>
      </c>
      <c r="D83" s="17"/>
      <c r="E83" s="4"/>
      <c r="F83" s="4"/>
      <c r="G83" s="25">
        <v>79</v>
      </c>
      <c r="H83" s="14">
        <f t="shared" si="3"/>
        <v>0</v>
      </c>
      <c r="I83" s="28">
        <f t="shared" si="4"/>
        <v>-0.29090909090909095</v>
      </c>
    </row>
    <row r="84" spans="1:9" x14ac:dyDescent="0.25">
      <c r="A84" s="17">
        <v>81</v>
      </c>
      <c r="B84" s="4"/>
      <c r="C84" s="4"/>
      <c r="D84" s="17"/>
      <c r="E84" s="4"/>
      <c r="F84" s="4"/>
      <c r="G84" s="25">
        <v>80</v>
      </c>
      <c r="H84" s="14">
        <f t="shared" si="3"/>
        <v>0</v>
      </c>
      <c r="I84" s="28">
        <f t="shared" si="4"/>
        <v>-0.29090909090909095</v>
      </c>
    </row>
    <row r="85" spans="1:9" x14ac:dyDescent="0.25">
      <c r="A85" s="17">
        <v>82</v>
      </c>
      <c r="B85" s="4">
        <v>1</v>
      </c>
      <c r="C85" s="4"/>
      <c r="D85" s="17"/>
      <c r="E85" s="4">
        <v>2</v>
      </c>
      <c r="F85" s="4"/>
      <c r="G85" s="25">
        <v>81</v>
      </c>
      <c r="H85" s="14">
        <f t="shared" si="3"/>
        <v>2</v>
      </c>
      <c r="I85" s="28">
        <f t="shared" si="4"/>
        <v>7.272727272727271E-2</v>
      </c>
    </row>
    <row r="86" spans="1:9" x14ac:dyDescent="0.25">
      <c r="A86" s="17">
        <v>83</v>
      </c>
      <c r="B86" s="4"/>
      <c r="C86" s="4"/>
      <c r="D86" s="17"/>
      <c r="E86" s="4"/>
      <c r="F86" s="4"/>
      <c r="G86" s="25">
        <v>82</v>
      </c>
      <c r="H86" s="14">
        <f t="shared" si="3"/>
        <v>0</v>
      </c>
      <c r="I86" s="28">
        <f t="shared" si="4"/>
        <v>-0.29090909090909095</v>
      </c>
    </row>
    <row r="87" spans="1:9" x14ac:dyDescent="0.25">
      <c r="A87" s="17">
        <v>84</v>
      </c>
      <c r="B87" s="4">
        <v>3</v>
      </c>
      <c r="C87" s="4">
        <v>2</v>
      </c>
      <c r="D87" s="17"/>
      <c r="E87" s="4">
        <v>1</v>
      </c>
      <c r="F87" s="4"/>
      <c r="G87" s="25">
        <v>83</v>
      </c>
      <c r="H87" s="14">
        <f t="shared" si="3"/>
        <v>1</v>
      </c>
      <c r="I87" s="28">
        <f t="shared" si="4"/>
        <v>-0.10909090909090911</v>
      </c>
    </row>
    <row r="88" spans="1:9" x14ac:dyDescent="0.25">
      <c r="A88" s="17">
        <v>85</v>
      </c>
      <c r="B88" s="4"/>
      <c r="C88" s="4">
        <v>1</v>
      </c>
      <c r="D88" s="17"/>
      <c r="E88" s="4"/>
      <c r="F88" s="4"/>
      <c r="G88" s="25">
        <v>84</v>
      </c>
      <c r="H88" s="14">
        <f t="shared" si="3"/>
        <v>0</v>
      </c>
      <c r="I88" s="28">
        <f t="shared" si="4"/>
        <v>-0.29090909090909095</v>
      </c>
    </row>
    <row r="89" spans="1:9" x14ac:dyDescent="0.25">
      <c r="A89" s="17">
        <v>86</v>
      </c>
      <c r="B89" s="4"/>
      <c r="C89" s="4"/>
      <c r="D89" s="17"/>
      <c r="E89" s="4"/>
      <c r="F89" s="4">
        <v>2</v>
      </c>
      <c r="G89" s="26">
        <v>85</v>
      </c>
      <c r="H89" s="14">
        <f t="shared" si="3"/>
        <v>2</v>
      </c>
      <c r="I89" s="28">
        <f t="shared" si="4"/>
        <v>7.272727272727271E-2</v>
      </c>
    </row>
    <row r="90" spans="1:9" x14ac:dyDescent="0.25">
      <c r="A90" s="17">
        <v>87</v>
      </c>
      <c r="B90" s="4">
        <v>1</v>
      </c>
      <c r="C90" s="4"/>
      <c r="D90" s="17"/>
      <c r="E90" s="4"/>
      <c r="F90" s="4">
        <v>1</v>
      </c>
      <c r="G90" s="25">
        <v>86</v>
      </c>
      <c r="H90" s="14">
        <f t="shared" si="3"/>
        <v>1</v>
      </c>
      <c r="I90" s="28">
        <f t="shared" si="4"/>
        <v>-0.10909090909090911</v>
      </c>
    </row>
    <row r="91" spans="1:9" x14ac:dyDescent="0.25">
      <c r="A91" s="17">
        <v>88</v>
      </c>
      <c r="B91" s="4"/>
      <c r="C91" s="4">
        <v>2</v>
      </c>
      <c r="D91" s="17"/>
      <c r="E91" s="4">
        <v>2</v>
      </c>
      <c r="F91" s="4">
        <v>1</v>
      </c>
      <c r="G91" s="25">
        <v>87</v>
      </c>
      <c r="H91" s="14">
        <f t="shared" si="3"/>
        <v>3</v>
      </c>
      <c r="I91" s="28">
        <f t="shared" si="4"/>
        <v>0.25454545454545452</v>
      </c>
    </row>
    <row r="92" spans="1:9" x14ac:dyDescent="0.25">
      <c r="A92" s="17">
        <v>89</v>
      </c>
      <c r="B92" s="4"/>
      <c r="C92" s="4">
        <v>1</v>
      </c>
      <c r="D92" s="17"/>
      <c r="E92" s="4"/>
      <c r="F92" s="4"/>
      <c r="G92" s="25">
        <v>88</v>
      </c>
      <c r="H92" s="14">
        <f t="shared" si="3"/>
        <v>0</v>
      </c>
      <c r="I92" s="28">
        <f t="shared" si="4"/>
        <v>-0.29090909090909095</v>
      </c>
    </row>
    <row r="93" spans="1:9" x14ac:dyDescent="0.25">
      <c r="A93" s="17">
        <v>90</v>
      </c>
      <c r="B93" s="4">
        <v>3</v>
      </c>
      <c r="C93" s="4"/>
      <c r="D93" s="17"/>
      <c r="E93" s="4"/>
      <c r="F93" s="4"/>
      <c r="G93" s="25">
        <v>89</v>
      </c>
      <c r="H93" s="14">
        <f t="shared" si="3"/>
        <v>0</v>
      </c>
      <c r="I93" s="28">
        <f t="shared" si="4"/>
        <v>-0.29090909090909095</v>
      </c>
    </row>
    <row r="94" spans="1:9" x14ac:dyDescent="0.25">
      <c r="A94" s="17">
        <v>91</v>
      </c>
      <c r="B94" s="4"/>
      <c r="C94" s="4"/>
      <c r="D94" s="17"/>
      <c r="E94" s="4"/>
      <c r="F94" s="4"/>
      <c r="G94" s="25">
        <v>90</v>
      </c>
      <c r="H94" s="14">
        <f t="shared" si="3"/>
        <v>0</v>
      </c>
      <c r="I94" s="28">
        <f t="shared" si="4"/>
        <v>-0.29090909090909095</v>
      </c>
    </row>
    <row r="95" spans="1:9" x14ac:dyDescent="0.25">
      <c r="A95" s="17">
        <v>92</v>
      </c>
      <c r="B95" s="4"/>
      <c r="C95" s="4">
        <v>2</v>
      </c>
      <c r="D95" s="17"/>
      <c r="E95" s="4"/>
      <c r="F95" s="4"/>
      <c r="G95" s="25">
        <v>91</v>
      </c>
      <c r="H95" s="14">
        <f t="shared" si="3"/>
        <v>0</v>
      </c>
      <c r="I95" s="28">
        <f t="shared" si="4"/>
        <v>-0.29090909090909095</v>
      </c>
    </row>
    <row r="96" spans="1:9" x14ac:dyDescent="0.25">
      <c r="A96" s="17">
        <v>93</v>
      </c>
      <c r="B96" s="4"/>
      <c r="C96" s="4"/>
      <c r="D96" s="17"/>
      <c r="E96" s="4"/>
      <c r="F96" s="4"/>
      <c r="G96" s="26">
        <v>92</v>
      </c>
      <c r="H96" s="14">
        <f t="shared" si="3"/>
        <v>0</v>
      </c>
      <c r="I96" s="28">
        <f t="shared" si="4"/>
        <v>-0.29090909090909095</v>
      </c>
    </row>
    <row r="97" spans="1:9" x14ac:dyDescent="0.25">
      <c r="A97" s="17">
        <v>94</v>
      </c>
      <c r="B97" s="4"/>
      <c r="C97" s="4"/>
      <c r="D97" s="17"/>
      <c r="E97" s="4"/>
      <c r="F97" s="4"/>
      <c r="G97" s="25">
        <v>93</v>
      </c>
      <c r="H97" s="14">
        <f t="shared" si="3"/>
        <v>0</v>
      </c>
      <c r="I97" s="28">
        <f t="shared" si="4"/>
        <v>-0.29090909090909095</v>
      </c>
    </row>
    <row r="98" spans="1:9" x14ac:dyDescent="0.25">
      <c r="A98" s="17">
        <v>95</v>
      </c>
      <c r="B98" s="4"/>
      <c r="C98" s="4">
        <v>2</v>
      </c>
      <c r="D98" s="17"/>
      <c r="E98" s="4"/>
      <c r="F98" s="4"/>
      <c r="G98" s="25">
        <v>94</v>
      </c>
      <c r="H98" s="14">
        <f t="shared" si="3"/>
        <v>0</v>
      </c>
      <c r="I98" s="28">
        <f t="shared" si="4"/>
        <v>-0.29090909090909095</v>
      </c>
    </row>
    <row r="99" spans="1:9" x14ac:dyDescent="0.25">
      <c r="A99" s="17">
        <v>96</v>
      </c>
      <c r="B99" s="4"/>
      <c r="C99" s="4"/>
      <c r="D99" s="17"/>
      <c r="E99" s="4"/>
      <c r="F99" s="4"/>
      <c r="G99" s="25">
        <v>95</v>
      </c>
      <c r="H99" s="14">
        <f t="shared" si="3"/>
        <v>0</v>
      </c>
      <c r="I99" s="28">
        <f t="shared" si="4"/>
        <v>-0.29090909090909095</v>
      </c>
    </row>
    <row r="100" spans="1:9" x14ac:dyDescent="0.25">
      <c r="A100" s="17">
        <v>97</v>
      </c>
      <c r="B100" s="4"/>
      <c r="C100" s="4">
        <v>1</v>
      </c>
      <c r="D100" s="17"/>
      <c r="E100" s="4"/>
      <c r="F100" s="4"/>
      <c r="G100" s="25">
        <v>96</v>
      </c>
      <c r="H100" s="14">
        <f t="shared" ref="H100:H131" si="5">SUM(E100:F100)</f>
        <v>0</v>
      </c>
      <c r="I100" s="28">
        <f t="shared" si="4"/>
        <v>-0.29090909090909095</v>
      </c>
    </row>
    <row r="101" spans="1:9" x14ac:dyDescent="0.25">
      <c r="A101" s="17">
        <v>98</v>
      </c>
      <c r="B101" s="4">
        <v>7</v>
      </c>
      <c r="C101" s="4">
        <v>4</v>
      </c>
      <c r="D101" s="17"/>
      <c r="E101" s="4"/>
      <c r="F101" s="4">
        <v>2</v>
      </c>
      <c r="G101" s="25">
        <v>97</v>
      </c>
      <c r="H101" s="14">
        <f t="shared" si="5"/>
        <v>2</v>
      </c>
      <c r="I101" s="28">
        <f t="shared" si="4"/>
        <v>7.272727272727271E-2</v>
      </c>
    </row>
    <row r="102" spans="1:9" x14ac:dyDescent="0.25">
      <c r="A102" s="17">
        <v>99</v>
      </c>
      <c r="B102" s="4"/>
      <c r="C102" s="4"/>
      <c r="D102" s="17"/>
      <c r="E102" s="4">
        <v>1</v>
      </c>
      <c r="F102" s="4"/>
      <c r="G102" s="25">
        <v>98</v>
      </c>
      <c r="H102" s="14">
        <f t="shared" si="5"/>
        <v>1</v>
      </c>
      <c r="I102" s="28">
        <f t="shared" si="4"/>
        <v>-0.10909090909090911</v>
      </c>
    </row>
    <row r="103" spans="1:9" x14ac:dyDescent="0.25">
      <c r="A103" s="17">
        <v>100</v>
      </c>
      <c r="B103" s="4"/>
      <c r="C103" s="4">
        <v>1</v>
      </c>
      <c r="D103" s="17"/>
      <c r="E103" s="4"/>
      <c r="F103" s="4"/>
      <c r="G103" s="26">
        <v>99</v>
      </c>
      <c r="H103" s="14">
        <f t="shared" si="5"/>
        <v>0</v>
      </c>
      <c r="I103" s="28">
        <f t="shared" si="4"/>
        <v>-0.29090909090909095</v>
      </c>
    </row>
    <row r="104" spans="1:9" x14ac:dyDescent="0.25">
      <c r="A104" s="17">
        <v>101</v>
      </c>
      <c r="B104" s="4">
        <v>1</v>
      </c>
      <c r="C104" s="4">
        <v>1</v>
      </c>
      <c r="D104" s="17"/>
      <c r="E104" s="4"/>
      <c r="F104" s="4"/>
      <c r="G104" s="25">
        <v>100</v>
      </c>
      <c r="H104" s="14">
        <f t="shared" si="5"/>
        <v>0</v>
      </c>
      <c r="I104" s="28">
        <f t="shared" si="4"/>
        <v>-0.29090909090909095</v>
      </c>
    </row>
    <row r="105" spans="1:9" x14ac:dyDescent="0.25">
      <c r="A105" s="17">
        <v>102</v>
      </c>
      <c r="B105" s="4">
        <v>1</v>
      </c>
      <c r="C105" s="4">
        <v>1</v>
      </c>
      <c r="D105" s="17"/>
      <c r="E105" s="4"/>
      <c r="F105" s="4"/>
      <c r="G105" s="25">
        <v>101</v>
      </c>
      <c r="H105" s="14">
        <f t="shared" si="5"/>
        <v>0</v>
      </c>
      <c r="I105" s="28">
        <f t="shared" si="4"/>
        <v>-0.29090909090909095</v>
      </c>
    </row>
    <row r="106" spans="1:9" x14ac:dyDescent="0.25">
      <c r="A106" s="17">
        <v>103</v>
      </c>
      <c r="B106" s="4">
        <v>2</v>
      </c>
      <c r="C106" s="4">
        <v>1</v>
      </c>
      <c r="D106" s="17"/>
      <c r="E106" s="4">
        <v>1</v>
      </c>
      <c r="F106" s="4"/>
      <c r="G106" s="25">
        <v>102</v>
      </c>
      <c r="H106" s="14">
        <f t="shared" si="5"/>
        <v>1</v>
      </c>
      <c r="I106" s="28">
        <f t="shared" si="4"/>
        <v>-0.10909090909090911</v>
      </c>
    </row>
    <row r="107" spans="1:9" x14ac:dyDescent="0.25">
      <c r="A107" s="17">
        <v>104</v>
      </c>
      <c r="B107" s="4">
        <v>2</v>
      </c>
      <c r="C107" s="4"/>
      <c r="D107" s="17"/>
      <c r="E107" s="4"/>
      <c r="F107" s="4"/>
      <c r="G107" s="25">
        <v>103</v>
      </c>
      <c r="H107" s="14">
        <f t="shared" si="5"/>
        <v>0</v>
      </c>
      <c r="I107" s="28">
        <f t="shared" si="4"/>
        <v>-0.29090909090909095</v>
      </c>
    </row>
    <row r="108" spans="1:9" x14ac:dyDescent="0.25">
      <c r="A108" s="17">
        <v>105</v>
      </c>
      <c r="B108" s="4"/>
      <c r="C108" s="4"/>
      <c r="D108" s="17"/>
      <c r="E108" s="4"/>
      <c r="F108" s="4">
        <v>1</v>
      </c>
      <c r="G108" s="25">
        <v>104</v>
      </c>
      <c r="H108" s="14">
        <f t="shared" si="5"/>
        <v>1</v>
      </c>
      <c r="I108" s="28">
        <f t="shared" si="4"/>
        <v>-0.10909090909090911</v>
      </c>
    </row>
    <row r="109" spans="1:9" x14ac:dyDescent="0.25">
      <c r="A109" s="17">
        <v>106</v>
      </c>
      <c r="B109" s="4">
        <v>2</v>
      </c>
      <c r="C109" s="4">
        <v>6</v>
      </c>
      <c r="D109" s="17"/>
      <c r="E109" s="4">
        <v>1</v>
      </c>
      <c r="F109" s="4">
        <v>4</v>
      </c>
      <c r="G109" s="25">
        <v>105</v>
      </c>
      <c r="H109" s="14">
        <f t="shared" si="5"/>
        <v>5</v>
      </c>
      <c r="I109" s="28">
        <f t="shared" si="4"/>
        <v>0.61818181818181817</v>
      </c>
    </row>
    <row r="110" spans="1:9" x14ac:dyDescent="0.25">
      <c r="A110" s="17">
        <v>107</v>
      </c>
      <c r="B110" s="4">
        <v>1</v>
      </c>
      <c r="C110" s="4">
        <v>2</v>
      </c>
      <c r="D110" s="17"/>
      <c r="E110" s="4"/>
      <c r="F110" s="4">
        <v>2</v>
      </c>
      <c r="G110" s="26">
        <v>106</v>
      </c>
      <c r="H110" s="14">
        <f t="shared" si="5"/>
        <v>2</v>
      </c>
      <c r="I110" s="28">
        <f t="shared" si="4"/>
        <v>7.272727272727271E-2</v>
      </c>
    </row>
    <row r="111" spans="1:9" x14ac:dyDescent="0.25">
      <c r="A111" s="17">
        <v>108</v>
      </c>
      <c r="B111" s="4"/>
      <c r="C111" s="4"/>
      <c r="D111" s="17"/>
      <c r="E111" s="4"/>
      <c r="F111" s="4"/>
      <c r="G111" s="25">
        <v>107</v>
      </c>
      <c r="H111" s="14">
        <f t="shared" si="5"/>
        <v>0</v>
      </c>
      <c r="I111" s="28">
        <f t="shared" si="4"/>
        <v>-0.29090909090909095</v>
      </c>
    </row>
    <row r="112" spans="1:9" x14ac:dyDescent="0.25">
      <c r="A112" s="17">
        <v>109</v>
      </c>
      <c r="B112" s="4"/>
      <c r="C112" s="4"/>
      <c r="D112" s="17"/>
      <c r="E112" s="4"/>
      <c r="F112" s="4"/>
      <c r="G112" s="25">
        <v>108</v>
      </c>
      <c r="H112" s="14">
        <f t="shared" si="5"/>
        <v>0</v>
      </c>
      <c r="I112" s="28">
        <f t="shared" si="4"/>
        <v>-0.29090909090909095</v>
      </c>
    </row>
    <row r="113" spans="1:9" x14ac:dyDescent="0.25">
      <c r="A113" s="17">
        <v>110</v>
      </c>
      <c r="B113" s="4">
        <v>2</v>
      </c>
      <c r="C113" s="4"/>
      <c r="D113" s="17"/>
      <c r="E113" s="4"/>
      <c r="F113" s="4"/>
      <c r="G113" s="25">
        <v>109</v>
      </c>
      <c r="H113" s="14">
        <f t="shared" si="5"/>
        <v>0</v>
      </c>
      <c r="I113" s="28">
        <f t="shared" si="4"/>
        <v>-0.29090909090909095</v>
      </c>
    </row>
    <row r="114" spans="1:9" x14ac:dyDescent="0.25">
      <c r="A114" s="17">
        <v>111</v>
      </c>
      <c r="B114" s="4">
        <v>1</v>
      </c>
      <c r="C114" s="4"/>
      <c r="D114" s="17"/>
      <c r="E114" s="4"/>
      <c r="F114" s="4"/>
      <c r="G114" s="25">
        <v>110</v>
      </c>
      <c r="H114" s="14">
        <f t="shared" si="5"/>
        <v>0</v>
      </c>
      <c r="I114" s="28">
        <f t="shared" si="4"/>
        <v>-0.29090909090909095</v>
      </c>
    </row>
    <row r="115" spans="1:9" x14ac:dyDescent="0.25">
      <c r="A115" s="17">
        <v>112</v>
      </c>
      <c r="B115" s="4">
        <v>3</v>
      </c>
      <c r="C115" s="4"/>
      <c r="D115" s="17"/>
      <c r="E115" s="4"/>
      <c r="F115" s="4"/>
      <c r="G115" s="25">
        <v>111</v>
      </c>
      <c r="H115" s="14">
        <f t="shared" si="5"/>
        <v>0</v>
      </c>
      <c r="I115" s="28">
        <f t="shared" si="4"/>
        <v>-0.29090909090909095</v>
      </c>
    </row>
    <row r="116" spans="1:9" x14ac:dyDescent="0.25">
      <c r="A116" s="17">
        <v>113</v>
      </c>
      <c r="B116" s="4"/>
      <c r="C116" s="4"/>
      <c r="D116" s="17"/>
      <c r="E116" s="4"/>
      <c r="F116" s="4"/>
      <c r="G116" s="25">
        <v>112</v>
      </c>
      <c r="H116" s="14">
        <f t="shared" si="5"/>
        <v>0</v>
      </c>
      <c r="I116" s="28">
        <f t="shared" si="4"/>
        <v>-0.29090909090909095</v>
      </c>
    </row>
    <row r="117" spans="1:9" x14ac:dyDescent="0.25">
      <c r="A117" s="17">
        <v>114</v>
      </c>
      <c r="B117" s="4"/>
      <c r="C117" s="4">
        <v>1</v>
      </c>
      <c r="D117" s="17"/>
      <c r="E117" s="4"/>
      <c r="F117" s="4"/>
      <c r="G117" s="26">
        <v>113</v>
      </c>
      <c r="H117" s="14">
        <f t="shared" si="5"/>
        <v>0</v>
      </c>
      <c r="I117" s="28">
        <f t="shared" si="4"/>
        <v>-0.29090909090909095</v>
      </c>
    </row>
    <row r="118" spans="1:9" x14ac:dyDescent="0.25">
      <c r="A118" s="17">
        <v>115</v>
      </c>
      <c r="B118" s="4">
        <v>1</v>
      </c>
      <c r="C118" s="4"/>
      <c r="D118" s="17"/>
      <c r="E118" s="4">
        <v>14</v>
      </c>
      <c r="F118" s="4">
        <v>1</v>
      </c>
      <c r="G118" s="25">
        <v>114</v>
      </c>
      <c r="H118" s="14">
        <f t="shared" si="5"/>
        <v>15</v>
      </c>
      <c r="I118" s="27">
        <f t="shared" si="4"/>
        <v>2.4363636363636365</v>
      </c>
    </row>
    <row r="119" spans="1:9" x14ac:dyDescent="0.25">
      <c r="A119" s="17">
        <v>116</v>
      </c>
      <c r="B119" s="4"/>
      <c r="C119" s="4"/>
      <c r="D119" s="17"/>
      <c r="E119" s="4"/>
      <c r="F119" s="4"/>
      <c r="G119" s="25">
        <v>115</v>
      </c>
      <c r="H119" s="14">
        <f t="shared" si="5"/>
        <v>0</v>
      </c>
      <c r="I119" s="28">
        <f t="shared" si="4"/>
        <v>-0.29090909090909095</v>
      </c>
    </row>
    <row r="120" spans="1:9" x14ac:dyDescent="0.25">
      <c r="A120" s="17">
        <v>117</v>
      </c>
      <c r="B120" s="4"/>
      <c r="C120" s="4">
        <v>5</v>
      </c>
      <c r="D120" s="17"/>
      <c r="E120" s="4">
        <v>1</v>
      </c>
      <c r="F120" s="4">
        <v>3</v>
      </c>
      <c r="G120" s="25">
        <v>116</v>
      </c>
      <c r="H120" s="14">
        <f t="shared" si="5"/>
        <v>4</v>
      </c>
      <c r="I120" s="28">
        <f t="shared" si="4"/>
        <v>0.43636363636363634</v>
      </c>
    </row>
    <row r="121" spans="1:9" x14ac:dyDescent="0.25">
      <c r="A121" s="17">
        <v>118</v>
      </c>
      <c r="B121" s="4"/>
      <c r="C121" s="4">
        <v>1</v>
      </c>
      <c r="D121" s="17"/>
      <c r="E121" s="4"/>
      <c r="F121" s="4"/>
      <c r="G121" s="25">
        <v>117</v>
      </c>
      <c r="H121" s="14">
        <f t="shared" si="5"/>
        <v>0</v>
      </c>
      <c r="I121" s="28">
        <f t="shared" si="4"/>
        <v>-0.29090909090909095</v>
      </c>
    </row>
    <row r="122" spans="1:9" x14ac:dyDescent="0.25">
      <c r="A122" s="17">
        <v>119</v>
      </c>
      <c r="B122" s="4"/>
      <c r="C122" s="4"/>
      <c r="D122" s="17"/>
      <c r="E122" s="4"/>
      <c r="F122" s="4"/>
      <c r="G122" s="25">
        <v>118</v>
      </c>
      <c r="H122" s="14">
        <f t="shared" si="5"/>
        <v>0</v>
      </c>
      <c r="I122" s="28">
        <f t="shared" si="4"/>
        <v>-0.29090909090909095</v>
      </c>
    </row>
    <row r="123" spans="1:9" x14ac:dyDescent="0.25">
      <c r="A123" s="17">
        <v>120</v>
      </c>
      <c r="B123" s="4"/>
      <c r="C123" s="4"/>
      <c r="D123" s="17"/>
      <c r="E123" s="4"/>
      <c r="F123" s="4">
        <v>1</v>
      </c>
      <c r="G123" s="25">
        <v>119</v>
      </c>
      <c r="H123" s="14">
        <f t="shared" si="5"/>
        <v>1</v>
      </c>
      <c r="I123" s="28">
        <f t="shared" si="4"/>
        <v>-0.10909090909090911</v>
      </c>
    </row>
    <row r="124" spans="1:9" x14ac:dyDescent="0.25">
      <c r="A124" s="17">
        <v>121</v>
      </c>
      <c r="B124" s="4">
        <v>2</v>
      </c>
      <c r="C124" s="4">
        <v>1</v>
      </c>
      <c r="D124" s="17"/>
      <c r="E124" s="4"/>
      <c r="F124" s="4"/>
      <c r="G124" s="26">
        <v>120</v>
      </c>
      <c r="H124" s="14">
        <f t="shared" si="5"/>
        <v>0</v>
      </c>
      <c r="I124" s="28">
        <f t="shared" si="4"/>
        <v>-0.29090909090909095</v>
      </c>
    </row>
    <row r="125" spans="1:9" x14ac:dyDescent="0.25">
      <c r="A125" s="17">
        <v>122</v>
      </c>
      <c r="B125" s="4">
        <v>2</v>
      </c>
      <c r="C125" s="4"/>
      <c r="D125" s="17"/>
      <c r="E125" s="4"/>
      <c r="F125" s="4">
        <v>1</v>
      </c>
      <c r="G125" s="25">
        <v>121</v>
      </c>
      <c r="H125" s="14">
        <f t="shared" si="5"/>
        <v>1</v>
      </c>
      <c r="I125" s="28">
        <f t="shared" si="4"/>
        <v>-0.10909090909090911</v>
      </c>
    </row>
    <row r="126" spans="1:9" x14ac:dyDescent="0.25">
      <c r="A126" s="17">
        <v>123</v>
      </c>
      <c r="B126" s="4">
        <v>1</v>
      </c>
      <c r="C126" s="4"/>
      <c r="D126" s="17"/>
      <c r="E126" s="4"/>
      <c r="F126" s="4"/>
      <c r="G126" s="25">
        <v>122</v>
      </c>
      <c r="H126" s="14">
        <f t="shared" si="5"/>
        <v>0</v>
      </c>
      <c r="I126" s="28">
        <f t="shared" si="4"/>
        <v>-0.29090909090909095</v>
      </c>
    </row>
    <row r="127" spans="1:9" x14ac:dyDescent="0.25">
      <c r="A127" s="17">
        <v>124</v>
      </c>
      <c r="B127" s="4"/>
      <c r="C127" s="4"/>
      <c r="D127" s="17"/>
      <c r="E127" s="4"/>
      <c r="F127" s="4"/>
      <c r="G127" s="25">
        <v>123</v>
      </c>
      <c r="H127" s="14">
        <f t="shared" si="5"/>
        <v>0</v>
      </c>
      <c r="I127" s="28">
        <f t="shared" si="4"/>
        <v>-0.29090909090909095</v>
      </c>
    </row>
    <row r="128" spans="1:9" x14ac:dyDescent="0.25">
      <c r="A128" s="17">
        <v>125</v>
      </c>
      <c r="B128" s="4"/>
      <c r="C128" s="4"/>
      <c r="D128" s="17"/>
      <c r="E128" s="4"/>
      <c r="F128" s="4"/>
      <c r="G128" s="25">
        <v>124</v>
      </c>
      <c r="H128" s="14">
        <f t="shared" si="5"/>
        <v>0</v>
      </c>
      <c r="I128" s="28">
        <f t="shared" si="4"/>
        <v>-0.29090909090909095</v>
      </c>
    </row>
    <row r="129" spans="1:9" x14ac:dyDescent="0.25">
      <c r="A129" s="17">
        <v>126</v>
      </c>
      <c r="B129" s="4">
        <v>1</v>
      </c>
      <c r="C129" s="4"/>
      <c r="D129" s="17"/>
      <c r="E129" s="4"/>
      <c r="F129" s="4">
        <v>1</v>
      </c>
      <c r="G129" s="25">
        <v>125</v>
      </c>
      <c r="H129" s="14">
        <f t="shared" si="5"/>
        <v>1</v>
      </c>
      <c r="I129" s="28">
        <f t="shared" si="4"/>
        <v>-0.10909090909090911</v>
      </c>
    </row>
    <row r="130" spans="1:9" x14ac:dyDescent="0.25">
      <c r="A130" s="17">
        <v>127</v>
      </c>
      <c r="B130" s="4">
        <v>3</v>
      </c>
      <c r="C130" s="4"/>
      <c r="D130" s="17"/>
      <c r="E130" s="4"/>
      <c r="F130" s="4">
        <v>1</v>
      </c>
      <c r="G130" s="25">
        <v>126</v>
      </c>
      <c r="H130" s="14">
        <f t="shared" si="5"/>
        <v>1</v>
      </c>
      <c r="I130" s="28">
        <f t="shared" si="4"/>
        <v>-0.10909090909090911</v>
      </c>
    </row>
    <row r="131" spans="1:9" x14ac:dyDescent="0.25">
      <c r="A131" s="17">
        <v>128</v>
      </c>
      <c r="B131" s="4"/>
      <c r="C131" s="4"/>
      <c r="D131" s="17"/>
      <c r="E131" s="4"/>
      <c r="F131" s="4"/>
      <c r="G131" s="25">
        <v>127</v>
      </c>
      <c r="H131" s="14">
        <f t="shared" si="5"/>
        <v>0</v>
      </c>
      <c r="I131" s="28">
        <f t="shared" si="4"/>
        <v>-0.29090909090909095</v>
      </c>
    </row>
    <row r="132" spans="1:9" x14ac:dyDescent="0.25">
      <c r="A132" s="17">
        <v>129</v>
      </c>
      <c r="B132" s="4">
        <v>1</v>
      </c>
      <c r="C132" s="4">
        <v>1</v>
      </c>
      <c r="D132" s="17"/>
      <c r="E132" s="4">
        <v>2</v>
      </c>
      <c r="F132" s="4"/>
      <c r="G132" s="25">
        <v>128</v>
      </c>
      <c r="H132" s="14">
        <f t="shared" ref="H132:H139" si="6">SUM(E132:F132)</f>
        <v>2</v>
      </c>
      <c r="I132" s="28">
        <f t="shared" si="4"/>
        <v>7.272727272727271E-2</v>
      </c>
    </row>
    <row r="133" spans="1:9" x14ac:dyDescent="0.25">
      <c r="A133" s="17">
        <v>130</v>
      </c>
      <c r="B133" s="4"/>
      <c r="C133" s="4"/>
      <c r="D133" s="17"/>
      <c r="E133" s="4">
        <v>3</v>
      </c>
      <c r="F133" s="4"/>
      <c r="G133" s="25">
        <v>129</v>
      </c>
      <c r="H133" s="14">
        <f t="shared" si="6"/>
        <v>3</v>
      </c>
      <c r="I133" s="28">
        <f t="shared" si="4"/>
        <v>0.25454545454545452</v>
      </c>
    </row>
    <row r="134" spans="1:9" x14ac:dyDescent="0.25">
      <c r="A134" s="17">
        <v>131</v>
      </c>
      <c r="B134" s="4"/>
      <c r="C134" s="4"/>
      <c r="D134" s="17"/>
      <c r="E134" s="4"/>
      <c r="F134" s="4"/>
      <c r="G134" s="25">
        <v>130</v>
      </c>
      <c r="H134" s="14">
        <f t="shared" si="6"/>
        <v>0</v>
      </c>
      <c r="I134" s="28">
        <f t="shared" ref="I134:I139" si="7">(H134-1.6)/5.5</f>
        <v>-0.29090909090909095</v>
      </c>
    </row>
    <row r="135" spans="1:9" x14ac:dyDescent="0.25">
      <c r="A135" s="17">
        <v>132</v>
      </c>
      <c r="B135" s="4">
        <v>1</v>
      </c>
      <c r="C135" s="4">
        <v>4</v>
      </c>
      <c r="D135" s="17"/>
      <c r="E135" s="4"/>
      <c r="F135" s="4"/>
      <c r="G135" s="25">
        <v>131</v>
      </c>
      <c r="H135" s="14">
        <f t="shared" si="6"/>
        <v>0</v>
      </c>
      <c r="I135" s="28">
        <f t="shared" si="7"/>
        <v>-0.29090909090909095</v>
      </c>
    </row>
    <row r="136" spans="1:9" x14ac:dyDescent="0.25">
      <c r="A136" s="17">
        <v>133</v>
      </c>
      <c r="B136" s="4">
        <v>2</v>
      </c>
      <c r="C136" s="4"/>
      <c r="D136" s="17"/>
      <c r="E136" s="4"/>
      <c r="F136" s="4"/>
      <c r="G136" s="25">
        <v>132</v>
      </c>
      <c r="H136" s="14">
        <f t="shared" si="6"/>
        <v>0</v>
      </c>
      <c r="I136" s="28">
        <f t="shared" si="7"/>
        <v>-0.29090909090909095</v>
      </c>
    </row>
    <row r="137" spans="1:9" x14ac:dyDescent="0.25">
      <c r="A137" s="17">
        <v>134</v>
      </c>
      <c r="B137" s="4">
        <v>2</v>
      </c>
      <c r="C137" s="4"/>
      <c r="D137" s="17"/>
      <c r="E137" s="4"/>
      <c r="F137" s="4">
        <v>1</v>
      </c>
      <c r="G137" s="25">
        <v>133</v>
      </c>
      <c r="H137" s="14">
        <f t="shared" si="6"/>
        <v>1</v>
      </c>
      <c r="I137" s="28">
        <f t="shared" si="7"/>
        <v>-0.10909090909090911</v>
      </c>
    </row>
    <row r="138" spans="1:9" x14ac:dyDescent="0.25">
      <c r="A138" s="17">
        <v>135</v>
      </c>
      <c r="B138" s="4"/>
      <c r="C138" s="4">
        <v>1</v>
      </c>
      <c r="D138" s="17"/>
      <c r="E138" s="4"/>
      <c r="F138" s="4"/>
      <c r="G138" s="25">
        <v>134</v>
      </c>
      <c r="H138" s="14">
        <f t="shared" si="6"/>
        <v>0</v>
      </c>
      <c r="I138" s="28">
        <f t="shared" si="7"/>
        <v>-0.29090909090909095</v>
      </c>
    </row>
    <row r="139" spans="1:9" x14ac:dyDescent="0.25">
      <c r="A139" s="17">
        <v>136</v>
      </c>
      <c r="B139" s="4">
        <v>2</v>
      </c>
      <c r="C139" s="4">
        <v>3</v>
      </c>
      <c r="D139" s="17"/>
      <c r="E139" s="4"/>
      <c r="F139" s="4"/>
      <c r="G139" s="25">
        <v>135</v>
      </c>
      <c r="H139" s="14">
        <f t="shared" si="6"/>
        <v>0</v>
      </c>
      <c r="I139" s="28">
        <f t="shared" si="7"/>
        <v>-0.29090909090909095</v>
      </c>
    </row>
    <row r="140" spans="1:9" x14ac:dyDescent="0.25">
      <c r="G140" s="29" t="s">
        <v>3057</v>
      </c>
      <c r="H140" s="30">
        <f>AVERAGE(H5:H139)</f>
        <v>1.5851851851851853</v>
      </c>
    </row>
    <row r="141" spans="1:9" x14ac:dyDescent="0.25">
      <c r="G141" s="29" t="s">
        <v>3063</v>
      </c>
      <c r="H141" s="30">
        <f>STDEV(H5:H139)</f>
        <v>5.4913570967437542</v>
      </c>
    </row>
  </sheetData>
  <conditionalFormatting sqref="D4:D13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:H13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B13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13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F13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61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A2" workbookViewId="0">
      <selection activeCell="F25" sqref="F25"/>
    </sheetView>
  </sheetViews>
  <sheetFormatPr defaultColWidth="6.88671875" defaultRowHeight="15" x14ac:dyDescent="0.25"/>
  <cols>
    <col min="1" max="1" width="9.33203125" style="33" customWidth="1"/>
    <col min="2" max="2" width="16.109375" style="33" customWidth="1"/>
    <col min="3" max="3" width="15.6640625" style="33" customWidth="1"/>
    <col min="4" max="4" width="13.88671875" style="33" customWidth="1"/>
    <col min="5" max="5" width="17.109375" style="33" customWidth="1"/>
    <col min="6" max="6" width="13.109375" style="33" customWidth="1"/>
    <col min="7" max="7" width="8.88671875" style="33" customWidth="1"/>
    <col min="8" max="8" width="11.5546875" style="33" customWidth="1"/>
    <col min="9" max="9" width="11.6640625" style="33" customWidth="1"/>
    <col min="10" max="10" width="11.109375" style="33" customWidth="1"/>
    <col min="11" max="13" width="6.88671875" style="33"/>
    <col min="14" max="14" width="32.6640625" style="33" customWidth="1"/>
    <col min="15" max="16384" width="6.88671875" style="33"/>
  </cols>
  <sheetData>
    <row r="1" spans="1:17" x14ac:dyDescent="0.25">
      <c r="A1" s="32" t="s">
        <v>3083</v>
      </c>
      <c r="E1" s="34" t="s">
        <v>3084</v>
      </c>
    </row>
    <row r="2" spans="1:17" x14ac:dyDescent="0.25">
      <c r="A2" s="15" t="s">
        <v>3085</v>
      </c>
      <c r="H2" s="35" t="s">
        <v>3091</v>
      </c>
      <c r="I2" s="35" t="s">
        <v>3092</v>
      </c>
      <c r="J2" s="35" t="s">
        <v>3093</v>
      </c>
      <c r="K2" s="35" t="s">
        <v>3094</v>
      </c>
      <c r="L2" s="35" t="s">
        <v>3095</v>
      </c>
      <c r="M2" s="35" t="s">
        <v>3096</v>
      </c>
      <c r="N2" s="35" t="s">
        <v>3097</v>
      </c>
      <c r="O2" s="35" t="s">
        <v>3098</v>
      </c>
      <c r="P2" s="35" t="s">
        <v>3099</v>
      </c>
      <c r="Q2" s="35" t="s">
        <v>3100</v>
      </c>
    </row>
    <row r="3" spans="1:17" x14ac:dyDescent="0.25">
      <c r="A3" s="33" t="s">
        <v>3086</v>
      </c>
      <c r="H3" s="36" t="s">
        <v>2379</v>
      </c>
      <c r="I3" s="36" t="s">
        <v>3101</v>
      </c>
      <c r="J3" s="36" t="s">
        <v>3102</v>
      </c>
      <c r="K3" s="36" t="s">
        <v>3076</v>
      </c>
      <c r="L3" s="36" t="s">
        <v>3103</v>
      </c>
      <c r="M3" s="36" t="s">
        <v>3104</v>
      </c>
      <c r="N3" s="37" t="s">
        <v>3105</v>
      </c>
      <c r="O3" s="36">
        <f>1/125568</f>
        <v>7.9638124362895011E-6</v>
      </c>
      <c r="P3" s="36"/>
      <c r="Q3" s="36"/>
    </row>
    <row r="4" spans="1:17" x14ac:dyDescent="0.25">
      <c r="H4" s="36" t="s">
        <v>3106</v>
      </c>
      <c r="I4" s="36" t="s">
        <v>3107</v>
      </c>
      <c r="J4" s="36" t="s">
        <v>3108</v>
      </c>
      <c r="K4" s="36" t="s">
        <v>3076</v>
      </c>
      <c r="L4" s="36" t="s">
        <v>3109</v>
      </c>
      <c r="M4" s="36" t="s">
        <v>3110</v>
      </c>
      <c r="N4" s="37" t="s">
        <v>3111</v>
      </c>
      <c r="O4" s="36"/>
      <c r="P4" s="36"/>
      <c r="Q4" s="36"/>
    </row>
    <row r="5" spans="1:17" x14ac:dyDescent="0.25">
      <c r="A5" s="38" t="s">
        <v>3087</v>
      </c>
      <c r="B5" s="38" t="s">
        <v>3088</v>
      </c>
      <c r="C5" s="38"/>
      <c r="D5" s="38"/>
      <c r="E5" s="39" t="s">
        <v>3089</v>
      </c>
      <c r="F5" s="32" t="s">
        <v>3290</v>
      </c>
      <c r="H5" s="36" t="s">
        <v>3112</v>
      </c>
      <c r="I5" s="36" t="s">
        <v>3113</v>
      </c>
      <c r="J5" s="36" t="s">
        <v>3114</v>
      </c>
      <c r="K5" s="36" t="s">
        <v>3115</v>
      </c>
      <c r="L5" s="36" t="s">
        <v>3116</v>
      </c>
      <c r="M5" s="36" t="s">
        <v>3117</v>
      </c>
      <c r="N5" s="37" t="s">
        <v>3118</v>
      </c>
      <c r="O5" s="36">
        <f>1/125568</f>
        <v>7.9638124362895011E-6</v>
      </c>
      <c r="P5" s="36"/>
      <c r="Q5" s="36"/>
    </row>
    <row r="6" spans="1:17" x14ac:dyDescent="0.25">
      <c r="A6" s="40" t="s">
        <v>3291</v>
      </c>
      <c r="B6" s="40">
        <f>SUM(O32:O40)</f>
        <v>7.2934201769433047E-5</v>
      </c>
      <c r="C6" s="40">
        <f>SUM(P32:P40)</f>
        <v>9.7980044651448724E-5</v>
      </c>
      <c r="D6" s="40">
        <f>SUM(Q32:Q40)</f>
        <v>7.6812708159214533E-5</v>
      </c>
      <c r="E6" s="40">
        <f>AVERAGE(B6:D6)</f>
        <v>8.2575651526698777E-5</v>
      </c>
      <c r="F6" s="41">
        <f>37/413738</f>
        <v>8.9428575571980334E-5</v>
      </c>
      <c r="H6" s="36" t="s">
        <v>3119</v>
      </c>
      <c r="I6" s="36" t="s">
        <v>3120</v>
      </c>
      <c r="J6" s="36" t="s">
        <v>3121</v>
      </c>
      <c r="K6" s="36" t="s">
        <v>3075</v>
      </c>
      <c r="L6" s="36" t="s">
        <v>3122</v>
      </c>
      <c r="M6" s="36" t="s">
        <v>3123</v>
      </c>
      <c r="N6" s="37" t="s">
        <v>3124</v>
      </c>
      <c r="O6" s="36"/>
      <c r="P6" s="36">
        <f>1/244938</f>
        <v>4.0826658174721767E-6</v>
      </c>
      <c r="Q6" s="36">
        <f>1/118432</f>
        <v>8.4436638746284783E-6</v>
      </c>
    </row>
    <row r="7" spans="1:17" x14ac:dyDescent="0.25">
      <c r="A7" s="40" t="s">
        <v>3253</v>
      </c>
      <c r="B7" s="40">
        <f>SUM(O32:O34)</f>
        <v>3.1855249745158005E-5</v>
      </c>
      <c r="C7" s="40">
        <f t="shared" ref="C7:D7" si="0">SUM(P32:P34)</f>
        <v>3.7080421422733994E-5</v>
      </c>
      <c r="D7" s="40">
        <f t="shared" si="0"/>
        <v>4.3332905951301287E-5</v>
      </c>
      <c r="E7" s="40">
        <f t="shared" ref="E7:E11" si="1">AVERAGE(B7:D7)</f>
        <v>3.7422859039731095E-5</v>
      </c>
      <c r="F7" s="41">
        <f>7/41378</f>
        <v>1.6917202378075307E-4</v>
      </c>
      <c r="H7" s="42" t="s">
        <v>3125</v>
      </c>
      <c r="I7" s="42" t="s">
        <v>3126</v>
      </c>
      <c r="J7" s="42" t="s">
        <v>3127</v>
      </c>
      <c r="K7" s="42" t="s">
        <v>3128</v>
      </c>
      <c r="L7" s="42" t="s">
        <v>3129</v>
      </c>
      <c r="M7" s="42" t="s">
        <v>3130</v>
      </c>
      <c r="N7" s="43" t="s">
        <v>3131</v>
      </c>
      <c r="O7" s="42"/>
      <c r="P7" s="42">
        <f>1/30986</f>
        <v>3.2272639256438391E-5</v>
      </c>
      <c r="Q7" s="42"/>
    </row>
    <row r="8" spans="1:17" x14ac:dyDescent="0.25">
      <c r="A8" s="40" t="s">
        <v>3292</v>
      </c>
      <c r="B8" s="40">
        <f>SUM(O35)</f>
        <v>7.9638124362895011E-6</v>
      </c>
      <c r="C8" s="40"/>
      <c r="D8" s="40"/>
      <c r="E8" s="40">
        <f t="shared" si="1"/>
        <v>7.9638124362895011E-6</v>
      </c>
      <c r="F8" s="41">
        <f>2/41378</f>
        <v>4.8334863937358016E-5</v>
      </c>
      <c r="H8" s="42" t="s">
        <v>3125</v>
      </c>
      <c r="I8" s="42" t="s">
        <v>3132</v>
      </c>
      <c r="J8" s="42" t="s">
        <v>3133</v>
      </c>
      <c r="K8" s="42" t="s">
        <v>3134</v>
      </c>
      <c r="L8" s="42" t="s">
        <v>3135</v>
      </c>
      <c r="M8" s="42" t="s">
        <v>3136</v>
      </c>
      <c r="N8" s="43" t="s">
        <v>3137</v>
      </c>
      <c r="O8" s="42"/>
      <c r="P8" s="42">
        <f>1/246268</f>
        <v>4.0606168889177644E-6</v>
      </c>
      <c r="Q8" s="42">
        <f>1/121408</f>
        <v>8.2366895097522409E-6</v>
      </c>
    </row>
    <row r="9" spans="1:17" x14ac:dyDescent="0.25">
      <c r="A9" s="40" t="s">
        <v>3264</v>
      </c>
      <c r="B9" s="40">
        <f>SUM(O36:O38)</f>
        <v>2.5151327151696037E-5</v>
      </c>
      <c r="C9" s="40">
        <f t="shared" ref="C9:D9" si="2">SUM(P36:P38)</f>
        <v>2.4511005441443208E-5</v>
      </c>
      <c r="D9" s="40">
        <f t="shared" si="2"/>
        <v>3.3479802207913246E-5</v>
      </c>
      <c r="E9" s="40">
        <f t="shared" si="1"/>
        <v>2.771404493368416E-5</v>
      </c>
      <c r="F9" s="41">
        <f>7/41738</f>
        <v>1.6771287555704634E-4</v>
      </c>
      <c r="H9" s="42" t="s">
        <v>3125</v>
      </c>
      <c r="I9" s="42" t="s">
        <v>3138</v>
      </c>
      <c r="J9" s="42" t="s">
        <v>3139</v>
      </c>
      <c r="K9" s="42" t="s">
        <v>3140</v>
      </c>
      <c r="L9" s="42" t="s">
        <v>3141</v>
      </c>
      <c r="M9" s="42" t="s">
        <v>3142</v>
      </c>
      <c r="N9" s="43" t="s">
        <v>3143</v>
      </c>
      <c r="O9" s="42">
        <f>1/125568</f>
        <v>7.9638124362895011E-6</v>
      </c>
      <c r="P9" s="42">
        <f>1/246264</f>
        <v>4.0606828444271189E-6</v>
      </c>
      <c r="Q9" s="42"/>
    </row>
    <row r="10" spans="1:17" x14ac:dyDescent="0.25">
      <c r="A10" s="40" t="s">
        <v>3293</v>
      </c>
      <c r="B10" s="40"/>
      <c r="C10" s="40"/>
      <c r="D10" s="40"/>
      <c r="E10" s="40"/>
      <c r="F10" s="41">
        <f>1/41738</f>
        <v>2.3958982222435192E-5</v>
      </c>
      <c r="H10" s="42" t="s">
        <v>2330</v>
      </c>
      <c r="I10" s="42" t="s">
        <v>3144</v>
      </c>
      <c r="J10" s="42" t="s">
        <v>3145</v>
      </c>
      <c r="K10" s="42" t="s">
        <v>3146</v>
      </c>
      <c r="L10" s="42" t="s">
        <v>3147</v>
      </c>
      <c r="M10" s="42" t="s">
        <v>3148</v>
      </c>
      <c r="N10" s="43" t="s">
        <v>3149</v>
      </c>
      <c r="O10" s="42"/>
      <c r="P10" s="42">
        <f>1/30982</f>
        <v>3.2276805887289397E-5</v>
      </c>
      <c r="Q10" s="42"/>
    </row>
    <row r="11" spans="1:17" x14ac:dyDescent="0.25">
      <c r="A11" s="40" t="s">
        <v>3294</v>
      </c>
      <c r="B11" s="40">
        <f>SUM(O39:O40)</f>
        <v>7.9638124362895011E-6</v>
      </c>
      <c r="C11" s="40">
        <f t="shared" ref="C11" si="3">SUM(P39:P40)</f>
        <v>3.6388617787271526E-5</v>
      </c>
      <c r="D11" s="40"/>
      <c r="E11" s="40">
        <f t="shared" si="1"/>
        <v>2.2176215111780513E-5</v>
      </c>
      <c r="F11" s="41">
        <f>5/41738</f>
        <v>1.1979491111217595E-4</v>
      </c>
      <c r="H11" s="42" t="s">
        <v>2330</v>
      </c>
      <c r="I11" s="42" t="s">
        <v>3150</v>
      </c>
      <c r="J11" s="42" t="s">
        <v>3151</v>
      </c>
      <c r="K11" s="42" t="s">
        <v>3075</v>
      </c>
      <c r="L11" s="42" t="s">
        <v>3152</v>
      </c>
      <c r="M11" s="42" t="s">
        <v>3153</v>
      </c>
      <c r="N11" s="43" t="s">
        <v>3154</v>
      </c>
      <c r="O11" s="42"/>
      <c r="P11" s="42"/>
      <c r="Q11" s="42"/>
    </row>
    <row r="12" spans="1:17" x14ac:dyDescent="0.25">
      <c r="A12" s="40" t="s">
        <v>3295</v>
      </c>
      <c r="B12" s="40"/>
      <c r="C12" s="40"/>
      <c r="D12" s="40"/>
      <c r="E12" s="40"/>
      <c r="F12" s="41">
        <f>6/41738</f>
        <v>1.4375389333461114E-4</v>
      </c>
      <c r="H12" s="44" t="s">
        <v>3155</v>
      </c>
      <c r="I12" s="44" t="s">
        <v>3156</v>
      </c>
      <c r="J12" s="44" t="s">
        <v>3157</v>
      </c>
      <c r="K12" s="44" t="s">
        <v>3134</v>
      </c>
      <c r="L12" s="44" t="s">
        <v>3158</v>
      </c>
      <c r="M12" s="44" t="s">
        <v>3159</v>
      </c>
      <c r="N12" s="45" t="s">
        <v>3160</v>
      </c>
      <c r="O12" s="44"/>
      <c r="P12" s="44">
        <f>1/246272</f>
        <v>4.0605509355509358E-6</v>
      </c>
      <c r="Q12" s="44">
        <f>1/121408</f>
        <v>8.2366895097522409E-6</v>
      </c>
    </row>
    <row r="13" spans="1:17" x14ac:dyDescent="0.25">
      <c r="A13" s="40" t="s">
        <v>3296</v>
      </c>
      <c r="B13" s="40"/>
      <c r="C13" s="40"/>
      <c r="D13" s="40"/>
      <c r="E13" s="40"/>
      <c r="F13" s="41">
        <f>2/41738</f>
        <v>4.7917964444870383E-5</v>
      </c>
      <c r="H13" s="44" t="s">
        <v>3161</v>
      </c>
      <c r="I13" s="44" t="s">
        <v>3162</v>
      </c>
      <c r="J13" s="44" t="s">
        <v>3163</v>
      </c>
      <c r="K13" s="44" t="s">
        <v>3076</v>
      </c>
      <c r="L13" s="44" t="s">
        <v>3164</v>
      </c>
      <c r="M13" s="44" t="s">
        <v>3165</v>
      </c>
      <c r="N13" s="45" t="s">
        <v>3166</v>
      </c>
      <c r="O13" s="44"/>
      <c r="P13" s="44"/>
      <c r="Q13" s="44">
        <f>1/121384</f>
        <v>8.2383180649838523E-6</v>
      </c>
    </row>
    <row r="14" spans="1:17" x14ac:dyDescent="0.25">
      <c r="A14" s="40" t="s">
        <v>3297</v>
      </c>
      <c r="B14" s="40"/>
      <c r="C14" s="40"/>
      <c r="D14" s="40"/>
      <c r="E14" s="40"/>
      <c r="F14" s="41">
        <f>1/41738</f>
        <v>2.3958982222435192E-5</v>
      </c>
      <c r="H14" s="44" t="s">
        <v>3167</v>
      </c>
      <c r="I14" s="44" t="s">
        <v>3168</v>
      </c>
      <c r="J14" s="44" t="s">
        <v>3169</v>
      </c>
      <c r="K14" s="44" t="s">
        <v>3076</v>
      </c>
      <c r="L14" s="44" t="s">
        <v>3170</v>
      </c>
      <c r="M14" s="44" t="s">
        <v>3171</v>
      </c>
      <c r="N14" s="45" t="s">
        <v>3172</v>
      </c>
      <c r="O14" s="44">
        <f>1/125568</f>
        <v>7.9638124362895011E-6</v>
      </c>
      <c r="P14" s="44"/>
      <c r="Q14" s="44"/>
    </row>
    <row r="15" spans="1:17" x14ac:dyDescent="0.25">
      <c r="A15" s="46" t="s">
        <v>3298</v>
      </c>
      <c r="B15" s="46">
        <f>SUM(O12:O14)</f>
        <v>7.9638124362895011E-6</v>
      </c>
      <c r="C15" s="46">
        <f>SUM(P12:P14)</f>
        <v>4.0605509355509358E-6</v>
      </c>
      <c r="D15" s="46">
        <f>SUM(Q12:Q14)</f>
        <v>1.6475007574736093E-5</v>
      </c>
      <c r="E15" s="46">
        <f>AVERAGE(B15:D15)</f>
        <v>9.49979031552551E-6</v>
      </c>
      <c r="F15" s="41"/>
      <c r="H15" s="42" t="s">
        <v>3173</v>
      </c>
      <c r="I15" s="42" t="s">
        <v>3174</v>
      </c>
      <c r="J15" s="42" t="s">
        <v>3175</v>
      </c>
      <c r="K15" s="42" t="s">
        <v>3076</v>
      </c>
      <c r="L15" s="42" t="s">
        <v>3176</v>
      </c>
      <c r="M15" s="42" t="s">
        <v>3177</v>
      </c>
      <c r="N15" s="43" t="s">
        <v>3178</v>
      </c>
      <c r="O15" s="42">
        <f>15/125568</f>
        <v>1.1945718654434251E-4</v>
      </c>
      <c r="P15" s="42">
        <f>36/245014</f>
        <v>1.4693037948851904E-4</v>
      </c>
      <c r="Q15" s="42">
        <f>25/119776</f>
        <v>2.0872294950574405E-4</v>
      </c>
    </row>
    <row r="16" spans="1:17" x14ac:dyDescent="0.25">
      <c r="A16" s="46" t="s">
        <v>3299</v>
      </c>
      <c r="B16" s="46"/>
      <c r="C16" s="46"/>
      <c r="D16" s="46"/>
      <c r="E16" s="46"/>
      <c r="F16" s="41">
        <f>1/41738</f>
        <v>2.3958982222435192E-5</v>
      </c>
      <c r="H16" s="42" t="s">
        <v>3179</v>
      </c>
      <c r="I16" s="42" t="s">
        <v>3180</v>
      </c>
      <c r="J16" s="42" t="s">
        <v>3181</v>
      </c>
      <c r="K16" s="42" t="s">
        <v>3134</v>
      </c>
      <c r="L16" s="42" t="s">
        <v>3182</v>
      </c>
      <c r="M16" s="42" t="s">
        <v>3183</v>
      </c>
      <c r="N16" s="43" t="s">
        <v>3184</v>
      </c>
      <c r="O16" s="42">
        <f>1/125568</f>
        <v>7.9638124362895011E-6</v>
      </c>
      <c r="P16" s="42"/>
      <c r="Q16" s="42"/>
    </row>
    <row r="17" spans="1:17" x14ac:dyDescent="0.25">
      <c r="A17" s="46" t="s">
        <v>3155</v>
      </c>
      <c r="B17" s="47"/>
      <c r="C17" s="47">
        <f>1/246272</f>
        <v>4.0605509355509358E-6</v>
      </c>
      <c r="D17" s="47">
        <f>1/121408</f>
        <v>8.2366895097522409E-6</v>
      </c>
      <c r="E17" s="46">
        <f t="shared" ref="E17:E20" si="4">AVERAGE(B17:D17)</f>
        <v>6.1486202226515883E-6</v>
      </c>
      <c r="F17" s="41">
        <f>1/41738</f>
        <v>2.3958982222435192E-5</v>
      </c>
      <c r="H17" s="42" t="s">
        <v>3179</v>
      </c>
      <c r="I17" s="42" t="s">
        <v>3185</v>
      </c>
      <c r="J17" s="42" t="s">
        <v>3186</v>
      </c>
      <c r="K17" s="42" t="s">
        <v>3140</v>
      </c>
      <c r="L17" s="42" t="s">
        <v>3187</v>
      </c>
      <c r="M17" s="42" t="s">
        <v>3188</v>
      </c>
      <c r="N17" s="43" t="s">
        <v>3189</v>
      </c>
      <c r="O17" s="42">
        <f>1/125568</f>
        <v>7.9638124362895011E-6</v>
      </c>
      <c r="P17" s="42"/>
      <c r="Q17" s="42"/>
    </row>
    <row r="18" spans="1:17" x14ac:dyDescent="0.25">
      <c r="A18" s="46" t="s">
        <v>2361</v>
      </c>
      <c r="B18" s="46"/>
      <c r="C18" s="46"/>
      <c r="D18" s="46"/>
      <c r="E18" s="46"/>
      <c r="F18" s="41">
        <f>42/41738</f>
        <v>1.006277253342278E-3</v>
      </c>
      <c r="H18" s="42" t="s">
        <v>3179</v>
      </c>
      <c r="I18" s="42" t="s">
        <v>3190</v>
      </c>
      <c r="J18" s="42" t="s">
        <v>3191</v>
      </c>
      <c r="K18" s="42" t="s">
        <v>3076</v>
      </c>
      <c r="L18" s="42" t="s">
        <v>3192</v>
      </c>
      <c r="M18" s="42" t="s">
        <v>3193</v>
      </c>
      <c r="N18" s="43" t="s">
        <v>3194</v>
      </c>
      <c r="O18" s="42"/>
      <c r="P18" s="42"/>
      <c r="Q18" s="42">
        <f>1/119872</f>
        <v>8.3422317138280828E-6</v>
      </c>
    </row>
    <row r="19" spans="1:17" x14ac:dyDescent="0.25">
      <c r="A19" s="46" t="s">
        <v>3161</v>
      </c>
      <c r="B19" s="47"/>
      <c r="C19" s="47"/>
      <c r="D19" s="47">
        <f>1/121384</f>
        <v>8.2383180649838523E-6</v>
      </c>
      <c r="E19" s="46">
        <f t="shared" si="4"/>
        <v>8.2383180649838523E-6</v>
      </c>
      <c r="F19" s="41">
        <f>5/41738</f>
        <v>1.1979491111217595E-4</v>
      </c>
      <c r="H19" s="48" t="s">
        <v>3195</v>
      </c>
      <c r="I19" s="48" t="s">
        <v>3196</v>
      </c>
      <c r="J19" s="48" t="s">
        <v>3197</v>
      </c>
      <c r="K19" s="48" t="s">
        <v>3128</v>
      </c>
      <c r="L19" s="48" t="s">
        <v>3198</v>
      </c>
      <c r="M19" s="48" t="s">
        <v>3199</v>
      </c>
      <c r="N19" s="49" t="s">
        <v>3200</v>
      </c>
      <c r="O19" s="48">
        <f>1/125568</f>
        <v>7.9638124362895011E-6</v>
      </c>
      <c r="P19" s="48">
        <f>2/246152</f>
        <v>8.125060937957035E-6</v>
      </c>
      <c r="Q19" s="48"/>
    </row>
    <row r="20" spans="1:17" x14ac:dyDescent="0.25">
      <c r="A20" s="46" t="s">
        <v>3167</v>
      </c>
      <c r="B20" s="47">
        <f>1/125568</f>
        <v>7.9638124362895011E-6</v>
      </c>
      <c r="C20" s="47"/>
      <c r="D20" s="47"/>
      <c r="E20" s="46">
        <f t="shared" si="4"/>
        <v>7.9638124362895011E-6</v>
      </c>
      <c r="F20" s="41"/>
      <c r="H20" s="48" t="s">
        <v>3195</v>
      </c>
      <c r="I20" s="48" t="s">
        <v>3201</v>
      </c>
      <c r="J20" s="48" t="s">
        <v>3202</v>
      </c>
      <c r="K20" s="48" t="s">
        <v>3203</v>
      </c>
      <c r="L20" s="48" t="s">
        <v>3204</v>
      </c>
      <c r="M20" s="48" t="s">
        <v>3205</v>
      </c>
      <c r="N20" s="49" t="s">
        <v>3206</v>
      </c>
      <c r="O20" s="48"/>
      <c r="P20" s="48"/>
      <c r="Q20" s="48"/>
    </row>
    <row r="21" spans="1:17" x14ac:dyDescent="0.25">
      <c r="A21" s="50" t="s">
        <v>3300</v>
      </c>
      <c r="B21" s="50">
        <f>SUM(O3:O6)</f>
        <v>1.5927624872579002E-5</v>
      </c>
      <c r="C21" s="50">
        <f>SUM(P3:P6)</f>
        <v>4.0826658174721767E-6</v>
      </c>
      <c r="D21" s="50">
        <f>SUM(Q3:Q6)</f>
        <v>8.4436638746284783E-6</v>
      </c>
      <c r="E21" s="50">
        <f>AVERAGE(B21:D21)</f>
        <v>9.4846515215598852E-6</v>
      </c>
      <c r="F21" s="41"/>
      <c r="H21" s="48" t="s">
        <v>3195</v>
      </c>
      <c r="I21" s="48" t="s">
        <v>3207</v>
      </c>
      <c r="J21" s="48" t="s">
        <v>3208</v>
      </c>
      <c r="K21" s="48" t="s">
        <v>3146</v>
      </c>
      <c r="L21" s="48" t="s">
        <v>3209</v>
      </c>
      <c r="M21" s="48" t="s">
        <v>3210</v>
      </c>
      <c r="N21" s="49" t="s">
        <v>3211</v>
      </c>
      <c r="O21" s="48">
        <f>2/125568</f>
        <v>1.5927624872579002E-5</v>
      </c>
      <c r="P21" s="48">
        <f>2/245640</f>
        <v>8.141996417521576E-6</v>
      </c>
      <c r="Q21" s="48"/>
    </row>
    <row r="22" spans="1:17" x14ac:dyDescent="0.25">
      <c r="A22" s="50" t="s">
        <v>2379</v>
      </c>
      <c r="B22" s="51">
        <f>1/125568</f>
        <v>7.9638124362895011E-6</v>
      </c>
      <c r="C22" s="51"/>
      <c r="D22" s="51"/>
      <c r="E22" s="50">
        <f t="shared" ref="E22:E25" si="5">AVERAGE(B22:D22)</f>
        <v>7.9638124362895011E-6</v>
      </c>
      <c r="F22" s="41">
        <f>1/41738</f>
        <v>2.3958982222435192E-5</v>
      </c>
      <c r="H22" s="52" t="s">
        <v>3195</v>
      </c>
      <c r="I22" s="52" t="s">
        <v>3212</v>
      </c>
      <c r="J22" s="52" t="s">
        <v>3213</v>
      </c>
      <c r="K22" s="52" t="s">
        <v>3115</v>
      </c>
      <c r="L22" s="52" t="s">
        <v>3214</v>
      </c>
      <c r="M22" s="52" t="s">
        <v>3215</v>
      </c>
      <c r="N22" s="53" t="s">
        <v>3216</v>
      </c>
      <c r="O22" s="52"/>
      <c r="P22" s="52"/>
      <c r="Q22" s="52"/>
    </row>
    <row r="23" spans="1:17" x14ac:dyDescent="0.25">
      <c r="A23" s="50" t="s">
        <v>3106</v>
      </c>
      <c r="B23" s="51"/>
      <c r="C23" s="51"/>
      <c r="D23" s="51"/>
      <c r="E23" s="50"/>
      <c r="F23" s="41">
        <f>2/41738</f>
        <v>4.7917964444870383E-5</v>
      </c>
      <c r="H23" s="52" t="s">
        <v>3195</v>
      </c>
      <c r="I23" s="52" t="s">
        <v>3217</v>
      </c>
      <c r="J23" s="52" t="s">
        <v>3218</v>
      </c>
      <c r="K23" s="52" t="s">
        <v>3076</v>
      </c>
      <c r="L23" s="52" t="s">
        <v>3219</v>
      </c>
      <c r="M23" s="52" t="s">
        <v>3220</v>
      </c>
      <c r="N23" s="53" t="s">
        <v>3221</v>
      </c>
      <c r="O23" s="52"/>
      <c r="P23" s="52">
        <f>2/246208</f>
        <v>8.1232128931635033E-6</v>
      </c>
      <c r="Q23" s="52">
        <f>1/121266</f>
        <v>8.2463345043128329E-6</v>
      </c>
    </row>
    <row r="24" spans="1:17" x14ac:dyDescent="0.25">
      <c r="A24" s="50" t="s">
        <v>3112</v>
      </c>
      <c r="B24" s="51">
        <f>1/125568</f>
        <v>7.9638124362895011E-6</v>
      </c>
      <c r="C24" s="51"/>
      <c r="D24" s="51"/>
      <c r="E24" s="50">
        <f t="shared" si="5"/>
        <v>7.9638124362895011E-6</v>
      </c>
      <c r="F24" s="41">
        <f>29/41738</f>
        <v>6.9481048445062049E-4</v>
      </c>
      <c r="H24" s="52" t="s">
        <v>3222</v>
      </c>
      <c r="I24" s="52" t="s">
        <v>3212</v>
      </c>
      <c r="J24" s="52" t="s">
        <v>3213</v>
      </c>
      <c r="K24" s="52" t="s">
        <v>3115</v>
      </c>
      <c r="L24" s="52"/>
      <c r="M24" s="52"/>
      <c r="N24" s="53" t="s">
        <v>3216</v>
      </c>
      <c r="O24" s="52">
        <f>3/125568</f>
        <v>2.3891437308868502E-5</v>
      </c>
      <c r="P24" s="52"/>
      <c r="Q24" s="52"/>
    </row>
    <row r="25" spans="1:17" x14ac:dyDescent="0.25">
      <c r="A25" s="50" t="s">
        <v>3119</v>
      </c>
      <c r="B25" s="51"/>
      <c r="C25" s="51">
        <f>1/244938</f>
        <v>4.0826658174721767E-6</v>
      </c>
      <c r="D25" s="51">
        <f>1/118432</f>
        <v>8.4436638746284783E-6</v>
      </c>
      <c r="E25" s="50">
        <f t="shared" si="5"/>
        <v>6.2631648460503275E-6</v>
      </c>
      <c r="F25" s="41">
        <f>23/41738</f>
        <v>5.510565911160094E-4</v>
      </c>
      <c r="H25" s="52" t="s">
        <v>3222</v>
      </c>
      <c r="I25" s="52" t="s">
        <v>3217</v>
      </c>
      <c r="J25" s="52" t="s">
        <v>3218</v>
      </c>
      <c r="K25" s="52" t="s">
        <v>3076</v>
      </c>
      <c r="L25" s="52"/>
      <c r="M25" s="52"/>
      <c r="N25" s="53" t="s">
        <v>3221</v>
      </c>
      <c r="O25" s="52"/>
      <c r="P25" s="52">
        <f>1/133964</f>
        <v>7.4646920068077991E-6</v>
      </c>
      <c r="Q25" s="52"/>
    </row>
    <row r="26" spans="1:17" x14ac:dyDescent="0.25">
      <c r="A26" s="54" t="s">
        <v>3090</v>
      </c>
      <c r="B26" s="54">
        <f>SUM(O19:O31)</f>
        <v>6.3710499490316009E-5</v>
      </c>
      <c r="C26" s="54">
        <f t="shared" ref="C26:D26" si="6">SUM(P19:P31)</f>
        <v>4.4055060302964273E-5</v>
      </c>
      <c r="D26" s="54">
        <f t="shared" si="6"/>
        <v>8.2463345043128329E-6</v>
      </c>
      <c r="E26" s="54">
        <f>AVERAGE(B26:D26)</f>
        <v>3.8670631432531039E-5</v>
      </c>
      <c r="F26" s="41"/>
      <c r="H26" s="48" t="s">
        <v>3222</v>
      </c>
      <c r="I26" s="48" t="s">
        <v>3223</v>
      </c>
      <c r="J26" s="48" t="s">
        <v>3224</v>
      </c>
      <c r="K26" s="48" t="s">
        <v>3225</v>
      </c>
      <c r="L26" s="48" t="s">
        <v>3226</v>
      </c>
      <c r="M26" s="48" t="s">
        <v>3227</v>
      </c>
      <c r="N26" s="49" t="s">
        <v>3228</v>
      </c>
      <c r="O26" s="48"/>
      <c r="P26" s="48">
        <f>1/245862</f>
        <v>4.0673223190244938E-6</v>
      </c>
      <c r="Q26" s="48"/>
    </row>
    <row r="27" spans="1:17" x14ac:dyDescent="0.25">
      <c r="A27" s="54" t="s">
        <v>3195</v>
      </c>
      <c r="B27" s="54">
        <f>SUM(O19:O23)</f>
        <v>2.3891437308868505E-5</v>
      </c>
      <c r="C27" s="54">
        <f t="shared" ref="C27:D27" si="7">SUM(P19:P23)</f>
        <v>2.4390270248642114E-5</v>
      </c>
      <c r="D27" s="54">
        <f t="shared" si="7"/>
        <v>8.2463345043128329E-6</v>
      </c>
      <c r="E27" s="54">
        <f t="shared" ref="E27:E31" si="8">AVERAGE(B27:D27)</f>
        <v>1.8842680687274487E-5</v>
      </c>
      <c r="F27" s="41">
        <f>17/41738</f>
        <v>4.0730269778139827E-4</v>
      </c>
      <c r="H27" s="48" t="s">
        <v>3229</v>
      </c>
      <c r="I27" s="48" t="s">
        <v>3230</v>
      </c>
      <c r="J27" s="48" t="s">
        <v>3231</v>
      </c>
      <c r="K27" s="48" t="s">
        <v>3146</v>
      </c>
      <c r="L27" s="48" t="s">
        <v>3232</v>
      </c>
      <c r="M27" s="48" t="s">
        <v>3233</v>
      </c>
      <c r="N27" s="49" t="s">
        <v>3234</v>
      </c>
      <c r="O27" s="48"/>
      <c r="P27" s="48">
        <f>1/245568</f>
        <v>4.0721918165233255E-6</v>
      </c>
      <c r="Q27" s="48"/>
    </row>
    <row r="28" spans="1:17" x14ac:dyDescent="0.25">
      <c r="A28" s="54" t="s">
        <v>3222</v>
      </c>
      <c r="B28" s="54">
        <f>SUM(O24:O26)</f>
        <v>2.3891437308868502E-5</v>
      </c>
      <c r="C28" s="54">
        <f>SUM(P24:P26)</f>
        <v>1.1532014325832293E-5</v>
      </c>
      <c r="D28" s="54"/>
      <c r="E28" s="54">
        <f t="shared" si="8"/>
        <v>1.7711725817350396E-5</v>
      </c>
      <c r="F28" s="41">
        <f>5/41738</f>
        <v>1.1979491111217595E-4</v>
      </c>
      <c r="H28" s="48" t="s">
        <v>3229</v>
      </c>
      <c r="I28" s="48" t="s">
        <v>3235</v>
      </c>
      <c r="J28" s="48" t="s">
        <v>3236</v>
      </c>
      <c r="K28" s="48" t="s">
        <v>3237</v>
      </c>
      <c r="L28" s="48" t="s">
        <v>3238</v>
      </c>
      <c r="M28" s="48" t="s">
        <v>3239</v>
      </c>
      <c r="N28" s="49" t="s">
        <v>3240</v>
      </c>
      <c r="O28" s="48">
        <f>1/125568</f>
        <v>7.9638124362895011E-6</v>
      </c>
      <c r="P28" s="48"/>
      <c r="Q28" s="48"/>
    </row>
    <row r="29" spans="1:17" x14ac:dyDescent="0.25">
      <c r="A29" s="54" t="s">
        <v>3229</v>
      </c>
      <c r="B29" s="54">
        <f>SUM(O27:O29)</f>
        <v>7.9638124362895011E-6</v>
      </c>
      <c r="C29" s="54">
        <f t="shared" ref="C29" si="9">SUM(P27:P29)</f>
        <v>4.0721918165233255E-6</v>
      </c>
      <c r="D29" s="54"/>
      <c r="E29" s="54">
        <f t="shared" si="8"/>
        <v>6.0180021264064133E-6</v>
      </c>
      <c r="F29" s="41">
        <f>5/41738</f>
        <v>1.1979491111217595E-4</v>
      </c>
      <c r="H29" s="52" t="s">
        <v>3229</v>
      </c>
      <c r="I29" s="52" t="s">
        <v>3247</v>
      </c>
      <c r="J29" s="52" t="s">
        <v>3248</v>
      </c>
      <c r="K29" s="52" t="s">
        <v>3249</v>
      </c>
      <c r="L29" s="52"/>
      <c r="M29" s="52"/>
      <c r="N29" s="53" t="s">
        <v>3252</v>
      </c>
      <c r="O29" s="52"/>
      <c r="P29" s="52"/>
      <c r="Q29" s="52"/>
    </row>
    <row r="30" spans="1:17" x14ac:dyDescent="0.25">
      <c r="A30" s="54" t="s">
        <v>3241</v>
      </c>
      <c r="B30" s="55">
        <f>1/125568</f>
        <v>7.9638124362895011E-6</v>
      </c>
      <c r="C30" s="55"/>
      <c r="D30" s="55"/>
      <c r="E30" s="54">
        <f t="shared" si="8"/>
        <v>7.9638124362895011E-6</v>
      </c>
      <c r="F30" s="41">
        <f>2/41738</f>
        <v>4.7917964444870383E-5</v>
      </c>
      <c r="H30" s="48" t="s">
        <v>3241</v>
      </c>
      <c r="I30" s="48" t="s">
        <v>3242</v>
      </c>
      <c r="J30" s="48" t="s">
        <v>3243</v>
      </c>
      <c r="K30" s="48" t="s">
        <v>3076</v>
      </c>
      <c r="L30" s="48" t="s">
        <v>3244</v>
      </c>
      <c r="M30" s="48" t="s">
        <v>3245</v>
      </c>
      <c r="N30" s="49" t="s">
        <v>3246</v>
      </c>
      <c r="O30" s="48">
        <f>1/125568</f>
        <v>7.9638124362895011E-6</v>
      </c>
      <c r="P30" s="48"/>
      <c r="Q30" s="48"/>
    </row>
    <row r="31" spans="1:17" x14ac:dyDescent="0.25">
      <c r="A31" s="54" t="s">
        <v>3301</v>
      </c>
      <c r="B31" s="56"/>
      <c r="C31" s="56">
        <f>1/246270</f>
        <v>4.0605839119665412E-6</v>
      </c>
      <c r="D31" s="56"/>
      <c r="E31" s="54">
        <f t="shared" si="8"/>
        <v>4.0605839119665412E-6</v>
      </c>
      <c r="F31" s="41">
        <f>6/41738</f>
        <v>1.4375389333461114E-4</v>
      </c>
      <c r="H31" s="52" t="s">
        <v>3301</v>
      </c>
      <c r="I31" s="52" t="s">
        <v>3247</v>
      </c>
      <c r="J31" s="52" t="s">
        <v>3248</v>
      </c>
      <c r="K31" s="52" t="s">
        <v>3249</v>
      </c>
      <c r="L31" s="52" t="s">
        <v>3250</v>
      </c>
      <c r="M31" s="52" t="s">
        <v>3251</v>
      </c>
      <c r="N31" s="53" t="s">
        <v>3252</v>
      </c>
      <c r="O31" s="52"/>
      <c r="P31" s="52">
        <f>1/246270</f>
        <v>4.0605839119665412E-6</v>
      </c>
      <c r="Q31" s="52"/>
    </row>
    <row r="32" spans="1:17" x14ac:dyDescent="0.25">
      <c r="A32" s="54" t="s">
        <v>2424</v>
      </c>
      <c r="B32" s="54"/>
      <c r="C32" s="54"/>
      <c r="D32" s="54"/>
      <c r="E32" s="54"/>
      <c r="F32" s="41">
        <f>1/41738</f>
        <v>2.3958982222435192E-5</v>
      </c>
      <c r="H32" s="57" t="s">
        <v>3253</v>
      </c>
      <c r="I32" s="57" t="s">
        <v>3254</v>
      </c>
      <c r="J32" s="57" t="s">
        <v>3255</v>
      </c>
      <c r="K32" s="57" t="s">
        <v>3128</v>
      </c>
      <c r="L32" s="57" t="s">
        <v>3256</v>
      </c>
      <c r="M32" s="57" t="s">
        <v>3257</v>
      </c>
      <c r="N32" s="58" t="s">
        <v>3258</v>
      </c>
      <c r="O32" s="57"/>
      <c r="P32" s="57"/>
      <c r="Q32" s="57">
        <f>1/121060</f>
        <v>8.2603667602841561E-6</v>
      </c>
    </row>
    <row r="33" spans="1:17" s="60" customFormat="1" x14ac:dyDescent="0.25">
      <c r="A33" s="54" t="s">
        <v>3302</v>
      </c>
      <c r="B33" s="54"/>
      <c r="C33" s="54"/>
      <c r="D33" s="54"/>
      <c r="E33" s="54"/>
      <c r="F33" s="59">
        <f>1/41738</f>
        <v>2.3958982222435192E-5</v>
      </c>
      <c r="H33" s="61" t="s">
        <v>3253</v>
      </c>
      <c r="I33" s="61" t="s">
        <v>3259</v>
      </c>
      <c r="J33" s="61" t="s">
        <v>3260</v>
      </c>
      <c r="K33" s="61" t="s">
        <v>3075</v>
      </c>
      <c r="L33" s="61" t="s">
        <v>3261</v>
      </c>
      <c r="M33" s="61" t="s">
        <v>3262</v>
      </c>
      <c r="N33" s="62" t="s">
        <v>3263</v>
      </c>
      <c r="O33" s="61">
        <f>1/125568</f>
        <v>7.9638124362895011E-6</v>
      </c>
      <c r="P33" s="61">
        <f>1/226318</f>
        <v>4.4185614931203002E-6</v>
      </c>
      <c r="Q33" s="61">
        <f>1/100700</f>
        <v>9.9304865938430976E-6</v>
      </c>
    </row>
    <row r="34" spans="1:17" s="60" customFormat="1" x14ac:dyDescent="0.25">
      <c r="H34" s="57" t="s">
        <v>3253</v>
      </c>
      <c r="I34" s="57" t="s">
        <v>3276</v>
      </c>
      <c r="J34" s="57" t="s">
        <v>3277</v>
      </c>
      <c r="K34" s="57" t="s">
        <v>3076</v>
      </c>
      <c r="L34" s="57" t="s">
        <v>3278</v>
      </c>
      <c r="M34" s="57" t="s">
        <v>3279</v>
      </c>
      <c r="N34" s="58" t="s">
        <v>3280</v>
      </c>
      <c r="O34" s="57">
        <f>3/125568</f>
        <v>2.3891437308868502E-5</v>
      </c>
      <c r="P34" s="57">
        <f>8/244934</f>
        <v>3.2661859929613694E-5</v>
      </c>
      <c r="Q34" s="57">
        <f>3/119322</f>
        <v>2.5142052597174033E-5</v>
      </c>
    </row>
    <row r="35" spans="1:17" s="60" customFormat="1" x14ac:dyDescent="0.25">
      <c r="H35" s="61" t="s">
        <v>3292</v>
      </c>
      <c r="I35" s="61" t="s">
        <v>3259</v>
      </c>
      <c r="J35" s="61" t="s">
        <v>3260</v>
      </c>
      <c r="K35" s="61" t="s">
        <v>3075</v>
      </c>
      <c r="L35" s="61"/>
      <c r="M35" s="61"/>
      <c r="N35" s="62" t="s">
        <v>3263</v>
      </c>
      <c r="O35" s="61">
        <f>1/125568</f>
        <v>7.9638124362895011E-6</v>
      </c>
      <c r="P35" s="61"/>
      <c r="Q35" s="61"/>
    </row>
    <row r="36" spans="1:17" s="60" customFormat="1" x14ac:dyDescent="0.25">
      <c r="H36" s="57" t="s">
        <v>3264</v>
      </c>
      <c r="I36" s="57" t="s">
        <v>3265</v>
      </c>
      <c r="J36" s="57" t="s">
        <v>3266</v>
      </c>
      <c r="K36" s="57" t="s">
        <v>3267</v>
      </c>
      <c r="L36" s="57" t="s">
        <v>3268</v>
      </c>
      <c r="M36" s="57" t="s">
        <v>3269</v>
      </c>
      <c r="N36" s="58" t="s">
        <v>3270</v>
      </c>
      <c r="O36" s="57"/>
      <c r="P36" s="57"/>
      <c r="Q36" s="57">
        <f>1/120070</f>
        <v>8.3284750562172073E-6</v>
      </c>
    </row>
    <row r="37" spans="1:17" x14ac:dyDescent="0.25">
      <c r="H37" s="61" t="s">
        <v>3264</v>
      </c>
      <c r="I37" s="61" t="s">
        <v>3271</v>
      </c>
      <c r="J37" s="61" t="s">
        <v>3272</v>
      </c>
      <c r="K37" s="61" t="s">
        <v>3128</v>
      </c>
      <c r="L37" s="61" t="s">
        <v>3273</v>
      </c>
      <c r="M37" s="61" t="s">
        <v>3274</v>
      </c>
      <c r="N37" s="62" t="s">
        <v>3275</v>
      </c>
      <c r="O37" s="61"/>
      <c r="P37" s="61"/>
      <c r="Q37" s="61"/>
    </row>
    <row r="38" spans="1:17" x14ac:dyDescent="0.25">
      <c r="H38" s="61" t="s">
        <v>3264</v>
      </c>
      <c r="I38" s="61" t="s">
        <v>3281</v>
      </c>
      <c r="J38" s="61" t="s">
        <v>3282</v>
      </c>
      <c r="K38" s="61" t="s">
        <v>3076</v>
      </c>
      <c r="L38" s="61"/>
      <c r="M38" s="61"/>
      <c r="N38" s="62" t="s">
        <v>3285</v>
      </c>
      <c r="O38" s="61">
        <f>3/119278</f>
        <v>2.5151327151696037E-5</v>
      </c>
      <c r="P38" s="61">
        <f>6/244788</f>
        <v>2.4511005441443208E-5</v>
      </c>
      <c r="Q38" s="61">
        <f>3/119278</f>
        <v>2.5151327151696037E-5</v>
      </c>
    </row>
    <row r="39" spans="1:17" x14ac:dyDescent="0.25">
      <c r="H39" s="61" t="s">
        <v>3294</v>
      </c>
      <c r="I39" s="61" t="s">
        <v>3271</v>
      </c>
      <c r="J39" s="61" t="s">
        <v>3272</v>
      </c>
      <c r="K39" s="61" t="s">
        <v>3128</v>
      </c>
      <c r="L39" s="61"/>
      <c r="M39" s="61"/>
      <c r="N39" s="62" t="s">
        <v>3275</v>
      </c>
      <c r="O39" s="61">
        <f>1/125568</f>
        <v>7.9638124362895011E-6</v>
      </c>
      <c r="P39" s="61">
        <f>1/246074</f>
        <v>4.0638182010289586E-6</v>
      </c>
      <c r="Q39" s="61"/>
    </row>
    <row r="40" spans="1:17" x14ac:dyDescent="0.25">
      <c r="H40" s="61" t="s">
        <v>3294</v>
      </c>
      <c r="I40" s="61" t="s">
        <v>3281</v>
      </c>
      <c r="J40" s="61" t="s">
        <v>3282</v>
      </c>
      <c r="K40" s="61" t="s">
        <v>3076</v>
      </c>
      <c r="L40" s="61" t="s">
        <v>3283</v>
      </c>
      <c r="M40" s="61" t="s">
        <v>3284</v>
      </c>
      <c r="N40" s="62" t="s">
        <v>3285</v>
      </c>
      <c r="O40" s="61"/>
      <c r="P40" s="61">
        <f>1/30936</f>
        <v>3.2324799586242565E-5</v>
      </c>
      <c r="Q40" s="61"/>
    </row>
    <row r="41" spans="1:17" s="60" customFormat="1" x14ac:dyDescent="0.25"/>
    <row r="42" spans="1:17" s="60" customFormat="1" x14ac:dyDescent="0.25"/>
    <row r="44" spans="1:17" s="60" customFormat="1" x14ac:dyDescent="0.25"/>
    <row r="45" spans="1:17" s="60" customFormat="1" x14ac:dyDescent="0.25"/>
    <row r="47" spans="1:17" s="60" customFormat="1" x14ac:dyDescent="0.25"/>
    <row r="48" spans="1:17" s="60" customFormat="1" x14ac:dyDescent="0.25"/>
    <row r="50" s="60" customFormat="1" x14ac:dyDescent="0.25"/>
    <row r="51" s="60" customFormat="1" x14ac:dyDescent="0.25"/>
  </sheetData>
  <autoFilter ref="H2:Q40">
    <sortState ref="H3:Q40">
      <sortCondition ref="H13:H51"/>
    </sortState>
  </autoFilter>
  <hyperlinks>
    <hyperlink ref="A2" r:id="rId1"/>
    <hyperlink ref="N32" r:id="rId2"/>
    <hyperlink ref="N39" r:id="rId3"/>
    <hyperlink ref="N7" r:id="rId4"/>
    <hyperlink ref="N19" r:id="rId5"/>
    <hyperlink ref="N20" r:id="rId6"/>
    <hyperlink ref="N36" r:id="rId7"/>
    <hyperlink ref="N31" r:id="rId8"/>
    <hyperlink ref="N10" r:id="rId9"/>
    <hyperlink ref="N21" r:id="rId10"/>
    <hyperlink ref="N27" r:id="rId11"/>
    <hyperlink ref="N12" r:id="rId12"/>
    <hyperlink ref="N8" r:id="rId13"/>
    <hyperlink ref="N16" r:id="rId14"/>
    <hyperlink ref="N9" r:id="rId15"/>
    <hyperlink ref="N17" r:id="rId16"/>
    <hyperlink ref="N28" r:id="rId17"/>
    <hyperlink ref="N26" r:id="rId18"/>
    <hyperlink ref="N24" r:id="rId19"/>
    <hyperlink ref="N5" r:id="rId20"/>
    <hyperlink ref="N6" r:id="rId21"/>
    <hyperlink ref="N11" r:id="rId22"/>
    <hyperlink ref="N35" r:id="rId23"/>
    <hyperlink ref="N30" r:id="rId24"/>
    <hyperlink ref="N25" r:id="rId25"/>
    <hyperlink ref="N3" r:id="rId26"/>
    <hyperlink ref="N4" r:id="rId27"/>
    <hyperlink ref="N14" r:id="rId28"/>
    <hyperlink ref="N13" r:id="rId29"/>
    <hyperlink ref="N18" r:id="rId30"/>
    <hyperlink ref="N15" r:id="rId31"/>
    <hyperlink ref="N40" r:id="rId32"/>
    <hyperlink ref="N34" r:id="rId33"/>
    <hyperlink ref="N22" r:id="rId34"/>
    <hyperlink ref="N23" r:id="rId35"/>
    <hyperlink ref="N29" r:id="rId36"/>
    <hyperlink ref="N33" r:id="rId37"/>
    <hyperlink ref="N37" r:id="rId38"/>
    <hyperlink ref="N38" r:id="rId39"/>
  </hyperlinks>
  <pageMargins left="0.7" right="0.7" top="0.75" bottom="0.75" header="0.3" footer="0.3"/>
  <pageSetup paperSize="4294967295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opLeftCell="A14" workbookViewId="0">
      <selection activeCell="D52" sqref="D52"/>
    </sheetView>
  </sheetViews>
  <sheetFormatPr defaultColWidth="11.44140625" defaultRowHeight="15" x14ac:dyDescent="0.2"/>
  <cols>
    <col min="1" max="16384" width="11.4414062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30</v>
      </c>
      <c r="B2" s="1" t="s">
        <v>31</v>
      </c>
      <c r="C2" s="1" t="s">
        <v>32</v>
      </c>
      <c r="D2" s="1" t="s">
        <v>33</v>
      </c>
      <c r="E2" s="1" t="s">
        <v>26</v>
      </c>
      <c r="F2" s="1" t="s">
        <v>34</v>
      </c>
      <c r="G2" s="1" t="s">
        <v>35</v>
      </c>
      <c r="J2" s="1" t="s">
        <v>36</v>
      </c>
      <c r="K2" s="1" t="s">
        <v>27</v>
      </c>
      <c r="L2" s="1" t="s">
        <v>37</v>
      </c>
      <c r="M2" s="1">
        <v>6</v>
      </c>
      <c r="N2" s="1">
        <v>26020724</v>
      </c>
      <c r="O2" s="1">
        <v>26020724</v>
      </c>
      <c r="P2" s="1" t="s">
        <v>38</v>
      </c>
      <c r="Q2" s="1" t="s">
        <v>28</v>
      </c>
      <c r="T2" s="1">
        <v>23</v>
      </c>
      <c r="U2" s="1">
        <v>121</v>
      </c>
      <c r="W2" s="1">
        <v>140</v>
      </c>
      <c r="X2" s="1">
        <v>152</v>
      </c>
    </row>
    <row r="3" spans="1:24" x14ac:dyDescent="0.2">
      <c r="A3" s="1" t="s">
        <v>39</v>
      </c>
      <c r="B3" s="1" t="s">
        <v>40</v>
      </c>
      <c r="C3" s="1" t="s">
        <v>41</v>
      </c>
      <c r="D3" s="1" t="s">
        <v>42</v>
      </c>
      <c r="E3" s="1" t="s">
        <v>26</v>
      </c>
      <c r="F3" s="1" t="s">
        <v>34</v>
      </c>
      <c r="G3" s="1" t="s">
        <v>35</v>
      </c>
      <c r="I3" s="1">
        <v>1</v>
      </c>
      <c r="J3" s="1" t="s">
        <v>36</v>
      </c>
      <c r="K3" s="1" t="s">
        <v>43</v>
      </c>
      <c r="L3" s="1" t="s">
        <v>44</v>
      </c>
      <c r="M3" s="1">
        <v>6</v>
      </c>
      <c r="N3" s="1">
        <v>26020728</v>
      </c>
      <c r="O3" s="1">
        <v>26020728</v>
      </c>
      <c r="P3" s="1" t="s">
        <v>38</v>
      </c>
      <c r="Q3" s="1" t="s">
        <v>28</v>
      </c>
      <c r="T3" s="1">
        <v>38</v>
      </c>
      <c r="U3" s="1">
        <v>179</v>
      </c>
      <c r="X3" s="1">
        <v>103</v>
      </c>
    </row>
    <row r="4" spans="1:24" x14ac:dyDescent="0.2">
      <c r="A4" s="1" t="s">
        <v>45</v>
      </c>
      <c r="B4" s="1" t="s">
        <v>46</v>
      </c>
      <c r="C4" s="1" t="s">
        <v>47</v>
      </c>
      <c r="D4" s="1" t="s">
        <v>48</v>
      </c>
      <c r="E4" s="1" t="s">
        <v>26</v>
      </c>
      <c r="F4" s="1" t="s">
        <v>34</v>
      </c>
      <c r="G4" s="1" t="s">
        <v>35</v>
      </c>
      <c r="J4" s="1" t="s">
        <v>36</v>
      </c>
      <c r="K4" s="1" t="s">
        <v>49</v>
      </c>
      <c r="L4" s="1" t="s">
        <v>50</v>
      </c>
      <c r="M4" s="1">
        <v>6</v>
      </c>
      <c r="N4" s="1">
        <v>26020731</v>
      </c>
      <c r="O4" s="1">
        <v>26020731</v>
      </c>
      <c r="P4" s="1" t="s">
        <v>51</v>
      </c>
      <c r="Q4" s="1" t="s">
        <v>28</v>
      </c>
      <c r="U4" s="1">
        <v>21</v>
      </c>
      <c r="X4" s="1">
        <v>70</v>
      </c>
    </row>
    <row r="5" spans="1:24" x14ac:dyDescent="0.2">
      <c r="A5" s="1" t="s">
        <v>52</v>
      </c>
      <c r="B5" s="1" t="s">
        <v>53</v>
      </c>
      <c r="C5" s="1" t="s">
        <v>54</v>
      </c>
      <c r="D5" s="1" t="s">
        <v>55</v>
      </c>
      <c r="E5" s="1" t="s">
        <v>26</v>
      </c>
      <c r="F5" s="1" t="s">
        <v>34</v>
      </c>
      <c r="G5" s="1" t="s">
        <v>35</v>
      </c>
      <c r="J5" s="1" t="s">
        <v>56</v>
      </c>
      <c r="K5" s="1" t="s">
        <v>27</v>
      </c>
      <c r="L5" s="1" t="s">
        <v>57</v>
      </c>
      <c r="M5" s="1">
        <v>6</v>
      </c>
      <c r="N5" s="1">
        <v>26020734</v>
      </c>
      <c r="O5" s="1">
        <v>26020734</v>
      </c>
      <c r="P5" s="1" t="s">
        <v>51</v>
      </c>
      <c r="Q5" s="1" t="s">
        <v>28</v>
      </c>
      <c r="X5" s="1">
        <v>17</v>
      </c>
    </row>
    <row r="6" spans="1:24" x14ac:dyDescent="0.2">
      <c r="A6" s="1" t="s">
        <v>24</v>
      </c>
      <c r="B6" s="1" t="s">
        <v>58</v>
      </c>
      <c r="C6" s="1" t="s">
        <v>59</v>
      </c>
      <c r="D6" s="1" t="s">
        <v>60</v>
      </c>
      <c r="E6" s="1" t="s">
        <v>26</v>
      </c>
      <c r="F6" s="1" t="s">
        <v>34</v>
      </c>
      <c r="G6" s="1" t="s">
        <v>35</v>
      </c>
      <c r="J6" s="1" t="s">
        <v>27</v>
      </c>
      <c r="K6" s="1" t="s">
        <v>27</v>
      </c>
      <c r="L6" s="1" t="s">
        <v>27</v>
      </c>
      <c r="M6" s="1">
        <v>6</v>
      </c>
      <c r="N6" s="1">
        <v>26020742</v>
      </c>
      <c r="O6" s="1">
        <v>26020742</v>
      </c>
      <c r="P6" s="1" t="s">
        <v>38</v>
      </c>
      <c r="Q6" s="1" t="s">
        <v>29</v>
      </c>
      <c r="U6" s="1">
        <v>1265</v>
      </c>
      <c r="X6" s="1">
        <v>14</v>
      </c>
    </row>
    <row r="7" spans="1:24" x14ac:dyDescent="0.2">
      <c r="A7" s="1" t="s">
        <v>61</v>
      </c>
      <c r="B7" s="1" t="s">
        <v>62</v>
      </c>
      <c r="C7" s="1" t="s">
        <v>54</v>
      </c>
      <c r="D7" s="1" t="s">
        <v>63</v>
      </c>
      <c r="E7" s="1" t="s">
        <v>26</v>
      </c>
      <c r="F7" s="1" t="s">
        <v>34</v>
      </c>
      <c r="G7" s="1" t="s">
        <v>35</v>
      </c>
      <c r="J7" s="1" t="s">
        <v>36</v>
      </c>
      <c r="K7" s="1" t="s">
        <v>27</v>
      </c>
      <c r="L7" s="1" t="s">
        <v>64</v>
      </c>
      <c r="M7" s="1">
        <v>6</v>
      </c>
      <c r="N7" s="1">
        <v>26020742</v>
      </c>
      <c r="O7" s="1">
        <v>26020742</v>
      </c>
      <c r="P7" s="1" t="s">
        <v>38</v>
      </c>
      <c r="Q7" s="1" t="s">
        <v>28</v>
      </c>
      <c r="T7" s="1">
        <v>58</v>
      </c>
      <c r="U7" s="1">
        <v>39</v>
      </c>
      <c r="W7" s="1">
        <v>72</v>
      </c>
      <c r="X7" s="1">
        <v>630</v>
      </c>
    </row>
    <row r="8" spans="1:24" x14ac:dyDescent="0.2">
      <c r="A8" s="1" t="s">
        <v>65</v>
      </c>
      <c r="B8" s="1" t="s">
        <v>66</v>
      </c>
      <c r="C8" s="1" t="s">
        <v>67</v>
      </c>
      <c r="D8" s="1" t="s">
        <v>68</v>
      </c>
      <c r="E8" s="1" t="s">
        <v>26</v>
      </c>
      <c r="F8" s="1" t="s">
        <v>34</v>
      </c>
      <c r="G8" s="1" t="s">
        <v>35</v>
      </c>
      <c r="J8" s="1" t="s">
        <v>36</v>
      </c>
      <c r="K8" s="1" t="s">
        <v>43</v>
      </c>
      <c r="L8" s="1" t="s">
        <v>44</v>
      </c>
      <c r="M8" s="1">
        <v>6</v>
      </c>
      <c r="N8" s="1">
        <v>26020749</v>
      </c>
      <c r="O8" s="1">
        <v>26020749</v>
      </c>
      <c r="P8" s="1" t="s">
        <v>38</v>
      </c>
      <c r="Q8" s="1" t="s">
        <v>29</v>
      </c>
      <c r="U8" s="1">
        <v>25</v>
      </c>
      <c r="W8" s="1">
        <v>18</v>
      </c>
      <c r="X8" s="1">
        <v>253</v>
      </c>
    </row>
    <row r="9" spans="1:24" x14ac:dyDescent="0.2">
      <c r="A9" s="1" t="s">
        <v>69</v>
      </c>
      <c r="B9" s="1" t="s">
        <v>70</v>
      </c>
      <c r="C9" s="1" t="s">
        <v>71</v>
      </c>
      <c r="D9" s="1" t="s">
        <v>72</v>
      </c>
      <c r="E9" s="1" t="s">
        <v>26</v>
      </c>
      <c r="F9" s="1" t="s">
        <v>34</v>
      </c>
      <c r="G9" s="1" t="s">
        <v>35</v>
      </c>
      <c r="J9" s="1" t="s">
        <v>27</v>
      </c>
      <c r="K9" s="1" t="s">
        <v>27</v>
      </c>
      <c r="L9" s="1" t="s">
        <v>27</v>
      </c>
      <c r="M9" s="1">
        <v>6</v>
      </c>
      <c r="N9" s="1">
        <v>26020749</v>
      </c>
      <c r="O9" s="1">
        <v>26020749</v>
      </c>
      <c r="P9" s="1" t="s">
        <v>38</v>
      </c>
      <c r="Q9" s="1" t="s">
        <v>28</v>
      </c>
      <c r="X9" s="1">
        <v>223</v>
      </c>
    </row>
    <row r="10" spans="1:24" x14ac:dyDescent="0.2">
      <c r="A10" s="1" t="s">
        <v>73</v>
      </c>
      <c r="B10" s="1" t="s">
        <v>74</v>
      </c>
      <c r="C10" s="1" t="s">
        <v>75</v>
      </c>
      <c r="D10" s="1" t="s">
        <v>76</v>
      </c>
      <c r="E10" s="1" t="s">
        <v>26</v>
      </c>
      <c r="F10" s="1" t="s">
        <v>34</v>
      </c>
      <c r="G10" s="1" t="s">
        <v>35</v>
      </c>
      <c r="J10" s="1" t="s">
        <v>56</v>
      </c>
      <c r="K10" s="1" t="s">
        <v>49</v>
      </c>
      <c r="L10" s="1" t="s">
        <v>57</v>
      </c>
      <c r="M10" s="1">
        <v>6</v>
      </c>
      <c r="N10" s="1">
        <v>26020751</v>
      </c>
      <c r="O10" s="1">
        <v>26020751</v>
      </c>
      <c r="P10" s="1" t="s">
        <v>51</v>
      </c>
      <c r="Q10" s="1" t="s">
        <v>29</v>
      </c>
      <c r="T10" s="1">
        <v>395</v>
      </c>
      <c r="U10" s="1">
        <v>761</v>
      </c>
      <c r="W10" s="1">
        <v>1162</v>
      </c>
      <c r="X10" s="1">
        <v>7</v>
      </c>
    </row>
    <row r="11" spans="1:24" x14ac:dyDescent="0.2">
      <c r="A11" s="1" t="s">
        <v>77</v>
      </c>
      <c r="B11" s="1" t="s">
        <v>78</v>
      </c>
      <c r="C11" s="1" t="s">
        <v>79</v>
      </c>
      <c r="D11" s="1" t="s">
        <v>80</v>
      </c>
      <c r="E11" s="1" t="s">
        <v>26</v>
      </c>
      <c r="F11" s="1" t="s">
        <v>34</v>
      </c>
      <c r="G11" s="1" t="s">
        <v>35</v>
      </c>
      <c r="J11" s="1" t="s">
        <v>27</v>
      </c>
      <c r="K11" s="1" t="s">
        <v>27</v>
      </c>
      <c r="L11" s="1" t="s">
        <v>81</v>
      </c>
      <c r="M11" s="1">
        <v>6</v>
      </c>
      <c r="N11" s="1">
        <v>26020766</v>
      </c>
      <c r="O11" s="1">
        <v>26020766</v>
      </c>
      <c r="P11" s="1" t="s">
        <v>38</v>
      </c>
      <c r="Q11" s="1" t="s">
        <v>28</v>
      </c>
      <c r="X11" s="1">
        <v>356</v>
      </c>
    </row>
    <row r="12" spans="1:24" x14ac:dyDescent="0.2">
      <c r="A12" s="1" t="s">
        <v>82</v>
      </c>
      <c r="B12" s="1" t="s">
        <v>83</v>
      </c>
      <c r="C12" s="1" t="s">
        <v>84</v>
      </c>
      <c r="D12" s="1" t="s">
        <v>85</v>
      </c>
      <c r="E12" s="1" t="s">
        <v>26</v>
      </c>
      <c r="F12" s="1" t="s">
        <v>34</v>
      </c>
      <c r="G12" s="1" t="s">
        <v>35</v>
      </c>
      <c r="I12" s="1">
        <v>1</v>
      </c>
      <c r="J12" s="1" t="s">
        <v>27</v>
      </c>
      <c r="K12" s="1" t="s">
        <v>27</v>
      </c>
      <c r="L12" s="1" t="s">
        <v>64</v>
      </c>
      <c r="M12" s="1">
        <v>6</v>
      </c>
      <c r="N12" s="1">
        <v>26020777</v>
      </c>
      <c r="O12" s="1">
        <v>26020777</v>
      </c>
      <c r="P12" s="1" t="s">
        <v>29</v>
      </c>
      <c r="Q12" s="1" t="s">
        <v>38</v>
      </c>
      <c r="X12" s="1">
        <v>137</v>
      </c>
    </row>
    <row r="13" spans="1:24" x14ac:dyDescent="0.2">
      <c r="A13" s="1" t="s">
        <v>86</v>
      </c>
      <c r="B13" s="1" t="s">
        <v>87</v>
      </c>
      <c r="C13" s="1" t="s">
        <v>88</v>
      </c>
      <c r="D13" s="1" t="s">
        <v>85</v>
      </c>
      <c r="E13" s="1" t="s">
        <v>26</v>
      </c>
      <c r="F13" s="1" t="s">
        <v>34</v>
      </c>
      <c r="G13" s="1" t="s">
        <v>35</v>
      </c>
      <c r="I13" s="1">
        <v>1</v>
      </c>
      <c r="J13" s="1" t="s">
        <v>36</v>
      </c>
      <c r="K13" s="1" t="s">
        <v>89</v>
      </c>
      <c r="L13" s="1" t="s">
        <v>44</v>
      </c>
      <c r="M13" s="1">
        <v>6</v>
      </c>
      <c r="N13" s="1">
        <v>26020777</v>
      </c>
      <c r="O13" s="1">
        <v>26020777</v>
      </c>
      <c r="P13" s="1" t="s">
        <v>29</v>
      </c>
      <c r="Q13" s="1" t="s">
        <v>28</v>
      </c>
      <c r="X13" s="1">
        <v>80</v>
      </c>
    </row>
    <row r="14" spans="1:24" x14ac:dyDescent="0.2">
      <c r="A14" s="1" t="s">
        <v>90</v>
      </c>
      <c r="B14" s="1" t="s">
        <v>91</v>
      </c>
      <c r="C14" s="1" t="s">
        <v>92</v>
      </c>
      <c r="D14" s="1" t="s">
        <v>93</v>
      </c>
      <c r="E14" s="1" t="s">
        <v>26</v>
      </c>
      <c r="F14" s="1" t="s">
        <v>34</v>
      </c>
      <c r="G14" s="1" t="s">
        <v>35</v>
      </c>
      <c r="I14" s="1">
        <v>1</v>
      </c>
      <c r="J14" s="1" t="s">
        <v>94</v>
      </c>
      <c r="K14" s="1" t="s">
        <v>94</v>
      </c>
      <c r="L14" s="1" t="s">
        <v>94</v>
      </c>
      <c r="M14" s="1">
        <v>6</v>
      </c>
      <c r="N14" s="1">
        <v>26020781</v>
      </c>
      <c r="O14" s="1">
        <v>26020781</v>
      </c>
      <c r="P14" s="1" t="s">
        <v>29</v>
      </c>
      <c r="Q14" s="1" t="s">
        <v>51</v>
      </c>
      <c r="T14" s="1">
        <v>62</v>
      </c>
      <c r="U14" s="1">
        <v>113</v>
      </c>
      <c r="W14" s="1">
        <v>135</v>
      </c>
      <c r="X14" s="1">
        <v>1966</v>
      </c>
    </row>
    <row r="15" spans="1:24" x14ac:dyDescent="0.2">
      <c r="A15" s="1" t="s">
        <v>61</v>
      </c>
      <c r="B15" s="1" t="s">
        <v>95</v>
      </c>
      <c r="C15" s="1" t="s">
        <v>54</v>
      </c>
      <c r="D15" s="1" t="s">
        <v>96</v>
      </c>
      <c r="E15" s="1" t="s">
        <v>26</v>
      </c>
      <c r="F15" s="1" t="s">
        <v>34</v>
      </c>
      <c r="G15" s="1" t="s">
        <v>35</v>
      </c>
      <c r="J15" s="1" t="s">
        <v>36</v>
      </c>
      <c r="K15" s="1" t="s">
        <v>27</v>
      </c>
      <c r="L15" s="1" t="s">
        <v>64</v>
      </c>
      <c r="M15" s="1">
        <v>6</v>
      </c>
      <c r="N15" s="1">
        <v>26020797</v>
      </c>
      <c r="O15" s="1">
        <v>26020797</v>
      </c>
      <c r="P15" s="1" t="s">
        <v>29</v>
      </c>
      <c r="Q15" s="1" t="s">
        <v>51</v>
      </c>
      <c r="T15" s="1">
        <v>4</v>
      </c>
      <c r="U15" s="1">
        <v>153</v>
      </c>
      <c r="W15" s="1">
        <v>83</v>
      </c>
      <c r="X15" s="1">
        <v>47</v>
      </c>
    </row>
    <row r="16" spans="1:24" x14ac:dyDescent="0.2">
      <c r="A16" s="1" t="s">
        <v>97</v>
      </c>
      <c r="B16" s="1" t="s">
        <v>98</v>
      </c>
      <c r="C16" s="1" t="s">
        <v>99</v>
      </c>
      <c r="D16" s="1" t="s">
        <v>100</v>
      </c>
      <c r="E16" s="1" t="s">
        <v>26</v>
      </c>
      <c r="F16" s="1" t="s">
        <v>34</v>
      </c>
      <c r="G16" s="1" t="s">
        <v>35</v>
      </c>
      <c r="J16" s="1" t="s">
        <v>36</v>
      </c>
      <c r="K16" s="1" t="s">
        <v>43</v>
      </c>
      <c r="L16" s="1" t="s">
        <v>101</v>
      </c>
      <c r="M16" s="1">
        <v>6</v>
      </c>
      <c r="N16" s="1">
        <v>26020799</v>
      </c>
      <c r="O16" s="1">
        <v>26020799</v>
      </c>
      <c r="P16" s="1" t="s">
        <v>51</v>
      </c>
      <c r="Q16" s="1" t="s">
        <v>29</v>
      </c>
      <c r="T16" s="1">
        <v>13</v>
      </c>
      <c r="U16" s="1">
        <v>47</v>
      </c>
      <c r="W16" s="1">
        <v>49</v>
      </c>
      <c r="X16" s="1">
        <v>1183</v>
      </c>
    </row>
    <row r="17" spans="1:24" x14ac:dyDescent="0.2">
      <c r="A17" s="1" t="s">
        <v>24</v>
      </c>
      <c r="B17" s="1" t="s">
        <v>102</v>
      </c>
      <c r="C17" s="1" t="s">
        <v>41</v>
      </c>
      <c r="D17" s="1" t="s">
        <v>103</v>
      </c>
      <c r="E17" s="1" t="s">
        <v>26</v>
      </c>
      <c r="F17" s="1" t="s">
        <v>34</v>
      </c>
      <c r="G17" s="1" t="s">
        <v>35</v>
      </c>
      <c r="J17" s="1" t="s">
        <v>27</v>
      </c>
      <c r="K17" s="1" t="s">
        <v>27</v>
      </c>
      <c r="L17" s="1" t="s">
        <v>27</v>
      </c>
      <c r="M17" s="1">
        <v>6</v>
      </c>
      <c r="N17" s="1">
        <v>26020808</v>
      </c>
      <c r="O17" s="1">
        <v>26020808</v>
      </c>
      <c r="P17" s="1" t="s">
        <v>38</v>
      </c>
      <c r="Q17" s="1" t="s">
        <v>29</v>
      </c>
      <c r="U17" s="1">
        <v>1763</v>
      </c>
      <c r="X17" s="1">
        <v>3</v>
      </c>
    </row>
    <row r="18" spans="1:24" x14ac:dyDescent="0.2">
      <c r="A18" s="1" t="s">
        <v>24</v>
      </c>
      <c r="B18" s="1" t="s">
        <v>104</v>
      </c>
      <c r="C18" s="1" t="s">
        <v>41</v>
      </c>
      <c r="D18" s="1" t="s">
        <v>103</v>
      </c>
      <c r="E18" s="1" t="s">
        <v>26</v>
      </c>
      <c r="F18" s="1" t="s">
        <v>34</v>
      </c>
      <c r="G18" s="1" t="s">
        <v>35</v>
      </c>
      <c r="J18" s="1" t="s">
        <v>27</v>
      </c>
      <c r="K18" s="1" t="s">
        <v>27</v>
      </c>
      <c r="L18" s="1" t="s">
        <v>27</v>
      </c>
      <c r="M18" s="1">
        <v>6</v>
      </c>
      <c r="N18" s="1">
        <v>26020808</v>
      </c>
      <c r="O18" s="1">
        <v>26020808</v>
      </c>
      <c r="P18" s="1" t="s">
        <v>38</v>
      </c>
      <c r="Q18" s="1" t="s">
        <v>29</v>
      </c>
      <c r="U18" s="1">
        <v>1216</v>
      </c>
      <c r="X18" s="1">
        <v>3</v>
      </c>
    </row>
    <row r="19" spans="1:24" x14ac:dyDescent="0.2">
      <c r="A19" s="1" t="s">
        <v>105</v>
      </c>
      <c r="B19" s="1" t="s">
        <v>106</v>
      </c>
      <c r="C19" s="1" t="s">
        <v>75</v>
      </c>
      <c r="D19" s="1" t="s">
        <v>107</v>
      </c>
      <c r="E19" s="1" t="s">
        <v>26</v>
      </c>
      <c r="F19" s="1" t="s">
        <v>34</v>
      </c>
      <c r="G19" s="1" t="s">
        <v>35</v>
      </c>
      <c r="J19" s="1" t="s">
        <v>27</v>
      </c>
      <c r="K19" s="1" t="s">
        <v>27</v>
      </c>
      <c r="L19" s="1" t="s">
        <v>108</v>
      </c>
      <c r="M19" s="1">
        <v>6</v>
      </c>
      <c r="N19" s="1">
        <v>26020811</v>
      </c>
      <c r="O19" s="1">
        <v>26020811</v>
      </c>
      <c r="P19" s="1" t="s">
        <v>29</v>
      </c>
      <c r="Q19" s="1" t="s">
        <v>51</v>
      </c>
      <c r="X19" s="1">
        <v>1161</v>
      </c>
    </row>
    <row r="20" spans="1:24" x14ac:dyDescent="0.2">
      <c r="A20" s="1" t="s">
        <v>111</v>
      </c>
      <c r="B20" s="1" t="s">
        <v>112</v>
      </c>
      <c r="C20" s="1" t="s">
        <v>113</v>
      </c>
      <c r="D20" s="1" t="s">
        <v>114</v>
      </c>
      <c r="E20" s="1" t="s">
        <v>26</v>
      </c>
      <c r="F20" s="1" t="s">
        <v>34</v>
      </c>
      <c r="G20" s="1" t="s">
        <v>35</v>
      </c>
      <c r="I20" s="1">
        <v>1</v>
      </c>
      <c r="J20" s="1" t="s">
        <v>49</v>
      </c>
      <c r="K20" s="1" t="s">
        <v>49</v>
      </c>
      <c r="L20" s="1" t="s">
        <v>64</v>
      </c>
      <c r="M20" s="1">
        <v>6</v>
      </c>
      <c r="N20" s="1">
        <v>26020842</v>
      </c>
      <c r="O20" s="1">
        <v>26020842</v>
      </c>
      <c r="P20" s="1" t="s">
        <v>51</v>
      </c>
      <c r="Q20" s="1" t="s">
        <v>29</v>
      </c>
      <c r="T20" s="1">
        <v>9</v>
      </c>
      <c r="U20" s="1">
        <v>81</v>
      </c>
      <c r="X20" s="1">
        <v>52</v>
      </c>
    </row>
    <row r="21" spans="1:24" x14ac:dyDescent="0.2">
      <c r="A21" s="1" t="s">
        <v>105</v>
      </c>
      <c r="B21" s="1" t="s">
        <v>115</v>
      </c>
      <c r="C21" s="1" t="s">
        <v>75</v>
      </c>
      <c r="D21" s="1" t="s">
        <v>116</v>
      </c>
      <c r="E21" s="1" t="s">
        <v>26</v>
      </c>
      <c r="F21" s="1" t="s">
        <v>34</v>
      </c>
      <c r="G21" s="1" t="s">
        <v>35</v>
      </c>
      <c r="J21" s="1" t="s">
        <v>27</v>
      </c>
      <c r="K21" s="1" t="s">
        <v>27</v>
      </c>
      <c r="L21" s="1" t="s">
        <v>108</v>
      </c>
      <c r="M21" s="1">
        <v>6</v>
      </c>
      <c r="N21" s="1">
        <v>26020871</v>
      </c>
      <c r="O21" s="1">
        <v>26020871</v>
      </c>
      <c r="P21" s="1" t="s">
        <v>51</v>
      </c>
      <c r="Q21" s="1" t="s">
        <v>28</v>
      </c>
      <c r="X21" s="1">
        <v>1041</v>
      </c>
    </row>
    <row r="22" spans="1:24" x14ac:dyDescent="0.2">
      <c r="A22" s="1" t="s">
        <v>24</v>
      </c>
      <c r="B22" s="1" t="s">
        <v>117</v>
      </c>
      <c r="C22" s="1" t="s">
        <v>54</v>
      </c>
      <c r="D22" s="1" t="s">
        <v>118</v>
      </c>
      <c r="E22" s="1" t="s">
        <v>26</v>
      </c>
      <c r="F22" s="1" t="s">
        <v>34</v>
      </c>
      <c r="G22" s="1" t="s">
        <v>35</v>
      </c>
      <c r="J22" s="1" t="s">
        <v>27</v>
      </c>
      <c r="K22" s="1" t="s">
        <v>27</v>
      </c>
      <c r="L22" s="1" t="s">
        <v>27</v>
      </c>
      <c r="M22" s="1">
        <v>6</v>
      </c>
      <c r="N22" s="1">
        <v>26020874</v>
      </c>
      <c r="O22" s="1">
        <v>26020874</v>
      </c>
      <c r="P22" s="1" t="s">
        <v>38</v>
      </c>
      <c r="Q22" s="1" t="s">
        <v>28</v>
      </c>
      <c r="U22" s="1">
        <v>1446</v>
      </c>
      <c r="X22" s="1">
        <v>23</v>
      </c>
    </row>
    <row r="23" spans="1:24" x14ac:dyDescent="0.2">
      <c r="A23" s="1" t="s">
        <v>24</v>
      </c>
      <c r="B23" s="1" t="s">
        <v>119</v>
      </c>
      <c r="C23" s="1" t="s">
        <v>41</v>
      </c>
      <c r="D23" s="1" t="s">
        <v>120</v>
      </c>
      <c r="E23" s="1" t="s">
        <v>26</v>
      </c>
      <c r="F23" s="1" t="s">
        <v>34</v>
      </c>
      <c r="G23" s="1" t="s">
        <v>35</v>
      </c>
      <c r="J23" s="1" t="s">
        <v>27</v>
      </c>
      <c r="K23" s="1" t="s">
        <v>27</v>
      </c>
      <c r="L23" s="1" t="s">
        <v>27</v>
      </c>
      <c r="M23" s="1">
        <v>6</v>
      </c>
      <c r="N23" s="1">
        <v>26020875</v>
      </c>
      <c r="O23" s="1">
        <v>26020875</v>
      </c>
      <c r="P23" s="1" t="s">
        <v>29</v>
      </c>
      <c r="Q23" s="1" t="s">
        <v>38</v>
      </c>
      <c r="U23" s="1">
        <v>597</v>
      </c>
      <c r="X23" s="1">
        <v>9</v>
      </c>
    </row>
    <row r="24" spans="1:24" x14ac:dyDescent="0.2">
      <c r="A24" s="1" t="s">
        <v>52</v>
      </c>
      <c r="B24" s="1" t="s">
        <v>121</v>
      </c>
      <c r="C24" s="1" t="s">
        <v>54</v>
      </c>
      <c r="D24" s="1" t="s">
        <v>122</v>
      </c>
      <c r="E24" s="1" t="s">
        <v>26</v>
      </c>
      <c r="F24" s="1" t="s">
        <v>34</v>
      </c>
      <c r="G24" s="1" t="s">
        <v>35</v>
      </c>
      <c r="J24" s="1" t="s">
        <v>56</v>
      </c>
      <c r="K24" s="1" t="s">
        <v>27</v>
      </c>
      <c r="L24" s="1" t="s">
        <v>57</v>
      </c>
      <c r="M24" s="1">
        <v>6</v>
      </c>
      <c r="N24" s="1">
        <v>26020877</v>
      </c>
      <c r="O24" s="1">
        <v>26020877</v>
      </c>
      <c r="P24" s="1" t="s">
        <v>38</v>
      </c>
      <c r="Q24" s="1" t="s">
        <v>28</v>
      </c>
      <c r="X24" s="1">
        <v>15</v>
      </c>
    </row>
    <row r="25" spans="1:24" x14ac:dyDescent="0.2">
      <c r="A25" s="1" t="s">
        <v>105</v>
      </c>
      <c r="B25" s="1" t="s">
        <v>123</v>
      </c>
      <c r="C25" s="1" t="s">
        <v>75</v>
      </c>
      <c r="D25" s="1" t="s">
        <v>124</v>
      </c>
      <c r="E25" s="1" t="s">
        <v>26</v>
      </c>
      <c r="F25" s="1" t="s">
        <v>34</v>
      </c>
      <c r="G25" s="1" t="s">
        <v>35</v>
      </c>
      <c r="J25" s="1" t="s">
        <v>27</v>
      </c>
      <c r="K25" s="1" t="s">
        <v>27</v>
      </c>
      <c r="L25" s="1" t="s">
        <v>108</v>
      </c>
      <c r="M25" s="1">
        <v>6</v>
      </c>
      <c r="N25" s="1">
        <v>26020880</v>
      </c>
      <c r="O25" s="1">
        <v>26020880</v>
      </c>
      <c r="P25" s="1" t="s">
        <v>28</v>
      </c>
      <c r="Q25" s="1" t="s">
        <v>38</v>
      </c>
      <c r="X25" s="1">
        <v>778</v>
      </c>
    </row>
    <row r="26" spans="1:24" x14ac:dyDescent="0.2">
      <c r="A26" s="1" t="s">
        <v>125</v>
      </c>
      <c r="B26" s="1" t="s">
        <v>126</v>
      </c>
      <c r="C26" s="1" t="s">
        <v>127</v>
      </c>
      <c r="D26" s="1" t="s">
        <v>128</v>
      </c>
      <c r="E26" s="1" t="s">
        <v>26</v>
      </c>
      <c r="F26" s="1" t="s">
        <v>34</v>
      </c>
      <c r="G26" s="1" t="s">
        <v>35</v>
      </c>
      <c r="J26" s="1" t="s">
        <v>129</v>
      </c>
      <c r="K26" s="1" t="s">
        <v>27</v>
      </c>
      <c r="L26" s="1" t="s">
        <v>27</v>
      </c>
      <c r="M26" s="1">
        <v>6</v>
      </c>
      <c r="N26" s="1">
        <v>26020885</v>
      </c>
      <c r="O26" s="1">
        <v>26020885</v>
      </c>
      <c r="P26" s="1" t="s">
        <v>29</v>
      </c>
      <c r="Q26" s="1" t="s">
        <v>28</v>
      </c>
      <c r="X26" s="1">
        <v>28</v>
      </c>
    </row>
    <row r="27" spans="1:24" x14ac:dyDescent="0.2">
      <c r="A27" s="1" t="s">
        <v>61</v>
      </c>
      <c r="B27" s="1" t="s">
        <v>130</v>
      </c>
      <c r="C27" s="1" t="s">
        <v>59</v>
      </c>
      <c r="D27" s="1" t="s">
        <v>131</v>
      </c>
      <c r="E27" s="1" t="s">
        <v>26</v>
      </c>
      <c r="F27" s="1" t="s">
        <v>34</v>
      </c>
      <c r="G27" s="1" t="s">
        <v>35</v>
      </c>
      <c r="I27" s="1">
        <v>1</v>
      </c>
      <c r="J27" s="1" t="s">
        <v>36</v>
      </c>
      <c r="K27" s="1" t="s">
        <v>27</v>
      </c>
      <c r="L27" s="1" t="s">
        <v>64</v>
      </c>
      <c r="M27" s="1">
        <v>6</v>
      </c>
      <c r="N27" s="1">
        <v>26020907</v>
      </c>
      <c r="O27" s="1">
        <v>26020907</v>
      </c>
      <c r="P27" s="1" t="s">
        <v>38</v>
      </c>
      <c r="Q27" s="1" t="s">
        <v>51</v>
      </c>
      <c r="T27" s="1">
        <v>50</v>
      </c>
      <c r="U27" s="1">
        <v>24</v>
      </c>
      <c r="W27" s="1">
        <v>98</v>
      </c>
      <c r="X27" s="1">
        <v>1140</v>
      </c>
    </row>
    <row r="28" spans="1:24" x14ac:dyDescent="0.2">
      <c r="A28" s="1" t="s">
        <v>125</v>
      </c>
      <c r="B28" s="1" t="s">
        <v>132</v>
      </c>
      <c r="C28" s="1" t="s">
        <v>127</v>
      </c>
      <c r="D28" s="1" t="s">
        <v>133</v>
      </c>
      <c r="E28" s="1" t="s">
        <v>26</v>
      </c>
      <c r="F28" s="1" t="s">
        <v>34</v>
      </c>
      <c r="G28" s="1" t="s">
        <v>35</v>
      </c>
      <c r="J28" s="1" t="s">
        <v>27</v>
      </c>
      <c r="K28" s="1" t="s">
        <v>27</v>
      </c>
      <c r="L28" s="1" t="s">
        <v>27</v>
      </c>
      <c r="M28" s="1">
        <v>6</v>
      </c>
      <c r="N28" s="1">
        <v>26020917</v>
      </c>
      <c r="O28" s="1">
        <v>26020917</v>
      </c>
      <c r="P28" s="1" t="s">
        <v>38</v>
      </c>
      <c r="Q28" s="1" t="s">
        <v>28</v>
      </c>
      <c r="X28" s="1">
        <v>664</v>
      </c>
    </row>
    <row r="29" spans="1:24" x14ac:dyDescent="0.2">
      <c r="A29" s="1" t="s">
        <v>24</v>
      </c>
      <c r="B29" s="1" t="s">
        <v>134</v>
      </c>
      <c r="C29" s="1" t="s">
        <v>59</v>
      </c>
      <c r="D29" s="1" t="s">
        <v>135</v>
      </c>
      <c r="E29" s="1" t="s">
        <v>26</v>
      </c>
      <c r="F29" s="1" t="s">
        <v>34</v>
      </c>
      <c r="G29" s="1" t="s">
        <v>35</v>
      </c>
      <c r="J29" s="1" t="s">
        <v>27</v>
      </c>
      <c r="K29" s="1" t="s">
        <v>27</v>
      </c>
      <c r="L29" s="1" t="s">
        <v>27</v>
      </c>
      <c r="M29" s="1">
        <v>6</v>
      </c>
      <c r="N29" s="1">
        <v>26020931</v>
      </c>
      <c r="O29" s="1">
        <v>26020931</v>
      </c>
      <c r="P29" s="1" t="s">
        <v>29</v>
      </c>
      <c r="Q29" s="1" t="s">
        <v>28</v>
      </c>
      <c r="U29" s="1">
        <v>1905</v>
      </c>
      <c r="X29" s="1">
        <v>10</v>
      </c>
    </row>
    <row r="30" spans="1:24" x14ac:dyDescent="0.2">
      <c r="A30" s="1" t="s">
        <v>138</v>
      </c>
      <c r="B30" s="1" t="s">
        <v>139</v>
      </c>
      <c r="C30" s="1" t="s">
        <v>140</v>
      </c>
      <c r="D30" s="1" t="s">
        <v>141</v>
      </c>
      <c r="E30" s="1" t="s">
        <v>26</v>
      </c>
      <c r="F30" s="1" t="s">
        <v>34</v>
      </c>
      <c r="G30" s="1" t="s">
        <v>35</v>
      </c>
      <c r="J30" s="1" t="s">
        <v>27</v>
      </c>
      <c r="K30" s="1" t="s">
        <v>27</v>
      </c>
      <c r="L30" s="1" t="s">
        <v>142</v>
      </c>
      <c r="M30" s="1">
        <v>6</v>
      </c>
      <c r="N30" s="1">
        <v>26020939</v>
      </c>
      <c r="O30" s="1">
        <v>26020939</v>
      </c>
      <c r="P30" s="1" t="s">
        <v>29</v>
      </c>
      <c r="Q30" s="1" t="s">
        <v>28</v>
      </c>
      <c r="X30" s="1">
        <v>5597</v>
      </c>
    </row>
    <row r="31" spans="1:24" x14ac:dyDescent="0.2">
      <c r="A31" s="1" t="s">
        <v>24</v>
      </c>
      <c r="B31" s="1" t="s">
        <v>143</v>
      </c>
      <c r="C31" s="1" t="s">
        <v>144</v>
      </c>
      <c r="D31" s="1" t="s">
        <v>145</v>
      </c>
      <c r="E31" s="1" t="s">
        <v>26</v>
      </c>
      <c r="F31" s="1" t="s">
        <v>34</v>
      </c>
      <c r="G31" s="1" t="s">
        <v>35</v>
      </c>
      <c r="J31" s="1" t="s">
        <v>27</v>
      </c>
      <c r="K31" s="1" t="s">
        <v>27</v>
      </c>
      <c r="L31" s="1" t="s">
        <v>27</v>
      </c>
      <c r="M31" s="1">
        <v>6</v>
      </c>
      <c r="N31" s="1">
        <v>26020937</v>
      </c>
      <c r="O31" s="1">
        <v>26020937</v>
      </c>
      <c r="P31" s="1" t="s">
        <v>29</v>
      </c>
      <c r="Q31" s="1" t="s">
        <v>38</v>
      </c>
      <c r="U31" s="1">
        <v>1398</v>
      </c>
      <c r="X31" s="1">
        <v>22</v>
      </c>
    </row>
    <row r="32" spans="1:24" x14ac:dyDescent="0.2">
      <c r="A32" s="1" t="s">
        <v>146</v>
      </c>
      <c r="B32" s="1" t="s">
        <v>147</v>
      </c>
      <c r="C32" s="1" t="s">
        <v>25</v>
      </c>
      <c r="D32" s="1" t="s">
        <v>148</v>
      </c>
      <c r="E32" s="1" t="s">
        <v>26</v>
      </c>
      <c r="F32" s="1" t="s">
        <v>34</v>
      </c>
      <c r="G32" s="1" t="s">
        <v>35</v>
      </c>
      <c r="J32" s="1" t="s">
        <v>56</v>
      </c>
      <c r="K32" s="1" t="s">
        <v>27</v>
      </c>
      <c r="L32" s="1" t="s">
        <v>57</v>
      </c>
      <c r="M32" s="1">
        <v>6</v>
      </c>
      <c r="N32" s="1">
        <v>26020949</v>
      </c>
      <c r="O32" s="1">
        <v>26020949</v>
      </c>
      <c r="P32" s="1" t="s">
        <v>29</v>
      </c>
      <c r="Q32" s="1" t="s">
        <v>51</v>
      </c>
      <c r="X32" s="1">
        <v>6</v>
      </c>
    </row>
    <row r="33" spans="1:26" x14ac:dyDescent="0.2">
      <c r="A33" s="1" t="s">
        <v>149</v>
      </c>
      <c r="B33" s="1" t="s">
        <v>150</v>
      </c>
      <c r="C33" s="1" t="s">
        <v>151</v>
      </c>
      <c r="D33" s="1" t="s">
        <v>152</v>
      </c>
      <c r="E33" s="1" t="s">
        <v>26</v>
      </c>
      <c r="F33" s="1" t="s">
        <v>34</v>
      </c>
      <c r="G33" s="1" t="s">
        <v>35</v>
      </c>
      <c r="I33" s="1">
        <v>1</v>
      </c>
      <c r="J33" s="1" t="s">
        <v>36</v>
      </c>
      <c r="K33" s="1" t="s">
        <v>153</v>
      </c>
      <c r="L33" s="1" t="s">
        <v>64</v>
      </c>
      <c r="M33" s="1">
        <v>6</v>
      </c>
      <c r="N33" s="1">
        <v>26020953</v>
      </c>
      <c r="O33" s="1">
        <v>26020953</v>
      </c>
      <c r="P33" s="1" t="s">
        <v>28</v>
      </c>
      <c r="Q33" s="1" t="s">
        <v>29</v>
      </c>
      <c r="U33" s="1">
        <v>25</v>
      </c>
      <c r="X33" s="1">
        <v>211</v>
      </c>
    </row>
    <row r="34" spans="1:26" x14ac:dyDescent="0.2">
      <c r="A34" s="1" t="s">
        <v>154</v>
      </c>
      <c r="B34" s="1" t="s">
        <v>155</v>
      </c>
      <c r="C34" s="1" t="s">
        <v>156</v>
      </c>
      <c r="D34" s="1" t="s">
        <v>157</v>
      </c>
      <c r="E34" s="1" t="s">
        <v>26</v>
      </c>
      <c r="F34" s="1" t="s">
        <v>34</v>
      </c>
      <c r="G34" s="1" t="s">
        <v>35</v>
      </c>
      <c r="I34" s="1">
        <v>1</v>
      </c>
      <c r="J34" s="1" t="s">
        <v>36</v>
      </c>
      <c r="K34" s="1" t="s">
        <v>43</v>
      </c>
      <c r="L34" s="1" t="s">
        <v>44</v>
      </c>
      <c r="M34" s="1">
        <v>6</v>
      </c>
      <c r="N34" s="1">
        <v>26020964</v>
      </c>
      <c r="O34" s="1">
        <v>26020964</v>
      </c>
      <c r="P34" s="1" t="s">
        <v>38</v>
      </c>
      <c r="Q34" s="1" t="s">
        <v>51</v>
      </c>
      <c r="T34" s="1">
        <v>29</v>
      </c>
      <c r="U34" s="1">
        <v>47</v>
      </c>
      <c r="W34" s="1">
        <v>47</v>
      </c>
      <c r="X34" s="1">
        <v>510</v>
      </c>
    </row>
    <row r="35" spans="1:26" x14ac:dyDescent="0.2">
      <c r="A35" s="1" t="s">
        <v>158</v>
      </c>
      <c r="B35" s="1" t="s">
        <v>159</v>
      </c>
      <c r="C35" s="1" t="s">
        <v>151</v>
      </c>
      <c r="D35" s="1" t="s">
        <v>160</v>
      </c>
      <c r="E35" s="1" t="s">
        <v>26</v>
      </c>
      <c r="F35" s="1" t="s">
        <v>34</v>
      </c>
      <c r="G35" s="1" t="s">
        <v>35</v>
      </c>
      <c r="I35" s="1">
        <v>2</v>
      </c>
      <c r="J35" s="1" t="s">
        <v>27</v>
      </c>
      <c r="K35" s="1" t="s">
        <v>27</v>
      </c>
      <c r="L35" s="1" t="s">
        <v>161</v>
      </c>
      <c r="M35" s="1">
        <v>6</v>
      </c>
      <c r="N35" s="1">
        <v>26020994</v>
      </c>
      <c r="O35" s="1">
        <v>26020994</v>
      </c>
      <c r="P35" s="1" t="s">
        <v>38</v>
      </c>
      <c r="Q35" s="1" t="s">
        <v>29</v>
      </c>
      <c r="X35" s="1">
        <v>208</v>
      </c>
    </row>
    <row r="36" spans="1:26" x14ac:dyDescent="0.2">
      <c r="A36" s="1" t="s">
        <v>162</v>
      </c>
      <c r="B36" s="1" t="s">
        <v>163</v>
      </c>
      <c r="C36" s="1" t="s">
        <v>164</v>
      </c>
      <c r="D36" s="1" t="s">
        <v>165</v>
      </c>
      <c r="E36" s="1" t="s">
        <v>26</v>
      </c>
      <c r="F36" s="1" t="s">
        <v>34</v>
      </c>
      <c r="G36" s="1" t="s">
        <v>35</v>
      </c>
      <c r="J36" s="1" t="s">
        <v>27</v>
      </c>
      <c r="K36" s="1" t="s">
        <v>27</v>
      </c>
      <c r="L36" s="1" t="s">
        <v>64</v>
      </c>
      <c r="M36" s="1">
        <v>6</v>
      </c>
      <c r="N36" s="1">
        <v>26021004</v>
      </c>
      <c r="O36" s="1">
        <v>26021004</v>
      </c>
      <c r="P36" s="1" t="s">
        <v>38</v>
      </c>
      <c r="Q36" s="1" t="s">
        <v>28</v>
      </c>
      <c r="X36" s="1">
        <v>22</v>
      </c>
    </row>
    <row r="37" spans="1:26" x14ac:dyDescent="0.2">
      <c r="A37" s="1" t="s">
        <v>105</v>
      </c>
      <c r="B37" s="1" t="s">
        <v>166</v>
      </c>
      <c r="C37" s="1" t="s">
        <v>75</v>
      </c>
      <c r="D37" s="1" t="s">
        <v>167</v>
      </c>
      <c r="E37" s="1" t="s">
        <v>26</v>
      </c>
      <c r="F37" s="1" t="s">
        <v>34</v>
      </c>
      <c r="G37" s="1" t="s">
        <v>35</v>
      </c>
      <c r="J37" s="1" t="s">
        <v>27</v>
      </c>
      <c r="K37" s="1" t="s">
        <v>27</v>
      </c>
      <c r="L37" s="1" t="s">
        <v>108</v>
      </c>
      <c r="M37" s="1">
        <v>6</v>
      </c>
      <c r="N37" s="1">
        <v>26021007</v>
      </c>
      <c r="O37" s="1">
        <v>26021007</v>
      </c>
      <c r="P37" s="1" t="s">
        <v>29</v>
      </c>
      <c r="Q37" s="1" t="s">
        <v>51</v>
      </c>
      <c r="X37" s="1">
        <v>1887</v>
      </c>
    </row>
    <row r="38" spans="1:26" x14ac:dyDescent="0.2">
      <c r="A38" s="1" t="s">
        <v>52</v>
      </c>
      <c r="B38" s="1" t="s">
        <v>168</v>
      </c>
      <c r="C38" s="1" t="s">
        <v>54</v>
      </c>
      <c r="D38" s="1" t="s">
        <v>169</v>
      </c>
      <c r="E38" s="1" t="s">
        <v>26</v>
      </c>
      <c r="F38" s="1" t="s">
        <v>34</v>
      </c>
      <c r="G38" s="1" t="s">
        <v>35</v>
      </c>
      <c r="J38" s="1" t="s">
        <v>170</v>
      </c>
      <c r="K38" s="1" t="s">
        <v>27</v>
      </c>
      <c r="L38" s="1" t="s">
        <v>57</v>
      </c>
      <c r="M38" s="1">
        <v>6</v>
      </c>
      <c r="N38" s="1">
        <v>26021018</v>
      </c>
      <c r="O38" s="1">
        <v>26021018</v>
      </c>
      <c r="P38" s="1" t="s">
        <v>28</v>
      </c>
      <c r="Q38" s="1" t="s">
        <v>29</v>
      </c>
      <c r="X38" s="1">
        <v>5</v>
      </c>
    </row>
    <row r="39" spans="1:26" x14ac:dyDescent="0.2">
      <c r="A39" s="1" t="s">
        <v>61</v>
      </c>
      <c r="B39" s="1" t="s">
        <v>171</v>
      </c>
      <c r="C39" s="1" t="s">
        <v>54</v>
      </c>
      <c r="D39" s="1" t="s">
        <v>172</v>
      </c>
      <c r="E39" s="1" t="s">
        <v>26</v>
      </c>
      <c r="F39" s="1" t="s">
        <v>34</v>
      </c>
      <c r="G39" s="1" t="s">
        <v>35</v>
      </c>
      <c r="J39" s="1" t="s">
        <v>36</v>
      </c>
      <c r="K39" s="1" t="s">
        <v>27</v>
      </c>
      <c r="L39" s="1" t="s">
        <v>64</v>
      </c>
      <c r="M39" s="1">
        <v>6</v>
      </c>
      <c r="N39" s="1">
        <v>26021048</v>
      </c>
      <c r="O39" s="1">
        <v>26021048</v>
      </c>
      <c r="P39" s="1" t="s">
        <v>28</v>
      </c>
      <c r="Q39" s="1" t="s">
        <v>51</v>
      </c>
      <c r="T39" s="1">
        <v>16</v>
      </c>
      <c r="U39" s="1">
        <v>118</v>
      </c>
      <c r="W39" s="1">
        <v>48</v>
      </c>
      <c r="X39" s="1">
        <v>1625</v>
      </c>
    </row>
    <row r="40" spans="1:26" x14ac:dyDescent="0.2">
      <c r="A40" s="1" t="s">
        <v>61</v>
      </c>
      <c r="B40" s="1" t="s">
        <v>174</v>
      </c>
      <c r="C40" s="1" t="s">
        <v>59</v>
      </c>
      <c r="D40" s="1" t="s">
        <v>175</v>
      </c>
      <c r="E40" s="1" t="s">
        <v>26</v>
      </c>
      <c r="F40" s="1" t="s">
        <v>34</v>
      </c>
      <c r="G40" s="1" t="s">
        <v>35</v>
      </c>
      <c r="J40" s="1" t="s">
        <v>36</v>
      </c>
      <c r="K40" s="1" t="s">
        <v>27</v>
      </c>
      <c r="L40" s="1" t="s">
        <v>64</v>
      </c>
      <c r="M40" s="1">
        <v>6</v>
      </c>
      <c r="N40" s="1">
        <v>26021056</v>
      </c>
      <c r="O40" s="1">
        <v>26021056</v>
      </c>
      <c r="P40" s="1" t="s">
        <v>38</v>
      </c>
      <c r="Q40" s="1" t="s">
        <v>29</v>
      </c>
      <c r="T40" s="1">
        <v>9</v>
      </c>
      <c r="U40" s="1">
        <v>12</v>
      </c>
      <c r="W40" s="1">
        <v>43</v>
      </c>
      <c r="X40" s="1">
        <v>314</v>
      </c>
    </row>
    <row r="41" spans="1:26" x14ac:dyDescent="0.2">
      <c r="A41" s="1" t="s">
        <v>176</v>
      </c>
      <c r="B41" s="1" t="s">
        <v>177</v>
      </c>
      <c r="C41" s="1" t="s">
        <v>178</v>
      </c>
      <c r="D41" s="1" t="s">
        <v>179</v>
      </c>
      <c r="E41" s="1" t="s">
        <v>26</v>
      </c>
      <c r="F41" s="1" t="s">
        <v>34</v>
      </c>
      <c r="G41" s="1" t="s">
        <v>35</v>
      </c>
      <c r="I41" s="1">
        <v>1</v>
      </c>
      <c r="J41" s="1" t="s">
        <v>36</v>
      </c>
      <c r="K41" s="1" t="s">
        <v>43</v>
      </c>
      <c r="L41" s="1" t="s">
        <v>44</v>
      </c>
      <c r="M41" s="1">
        <v>6</v>
      </c>
      <c r="N41" s="1">
        <v>26021060</v>
      </c>
      <c r="O41" s="1">
        <v>26021060</v>
      </c>
      <c r="P41" s="1" t="s">
        <v>29</v>
      </c>
      <c r="Q41" s="1" t="s">
        <v>28</v>
      </c>
      <c r="T41" s="1">
        <v>38</v>
      </c>
      <c r="U41" s="1">
        <v>34</v>
      </c>
      <c r="W41" s="1">
        <v>68</v>
      </c>
      <c r="X41" s="1">
        <v>144</v>
      </c>
    </row>
    <row r="42" spans="1:26" x14ac:dyDescent="0.2">
      <c r="A42" s="1" t="s">
        <v>24</v>
      </c>
      <c r="B42" s="1" t="s">
        <v>181</v>
      </c>
      <c r="C42" s="1" t="s">
        <v>59</v>
      </c>
      <c r="D42" s="1" t="s">
        <v>182</v>
      </c>
      <c r="E42" s="1" t="s">
        <v>26</v>
      </c>
      <c r="F42" s="1" t="s">
        <v>34</v>
      </c>
      <c r="G42" s="1" t="s">
        <v>35</v>
      </c>
      <c r="I42" s="1">
        <v>1</v>
      </c>
      <c r="J42" s="1" t="s">
        <v>27</v>
      </c>
      <c r="K42" s="1" t="s">
        <v>27</v>
      </c>
      <c r="L42" s="1" t="s">
        <v>27</v>
      </c>
      <c r="M42" s="1">
        <v>6</v>
      </c>
      <c r="N42" s="1">
        <v>26021093</v>
      </c>
      <c r="O42" s="1">
        <v>26021093</v>
      </c>
      <c r="P42" s="1" t="s">
        <v>38</v>
      </c>
      <c r="Q42" s="1" t="s">
        <v>29</v>
      </c>
      <c r="U42" s="1">
        <v>668</v>
      </c>
      <c r="X42" s="1">
        <v>34</v>
      </c>
    </row>
    <row r="43" spans="1:26" x14ac:dyDescent="0.2">
      <c r="A43" s="1" t="s">
        <v>52</v>
      </c>
      <c r="B43" s="1" t="s">
        <v>184</v>
      </c>
      <c r="C43" s="1" t="s">
        <v>54</v>
      </c>
      <c r="D43" s="1" t="s">
        <v>185</v>
      </c>
      <c r="E43" s="1" t="s">
        <v>26</v>
      </c>
      <c r="F43" s="1" t="s">
        <v>34</v>
      </c>
      <c r="G43" s="1" t="s">
        <v>35</v>
      </c>
      <c r="J43" s="1" t="s">
        <v>170</v>
      </c>
      <c r="K43" s="1" t="s">
        <v>27</v>
      </c>
      <c r="L43" s="1" t="s">
        <v>57</v>
      </c>
      <c r="M43" s="1">
        <v>6</v>
      </c>
      <c r="N43" s="1">
        <v>26021096</v>
      </c>
      <c r="O43" s="1">
        <v>26021096</v>
      </c>
      <c r="P43" s="1" t="s">
        <v>38</v>
      </c>
      <c r="Q43" s="1" t="s">
        <v>28</v>
      </c>
      <c r="X43" s="1">
        <v>8</v>
      </c>
    </row>
    <row r="44" spans="1:26" x14ac:dyDescent="0.2">
      <c r="A44" s="1" t="s">
        <v>61</v>
      </c>
      <c r="B44" s="1" t="s">
        <v>186</v>
      </c>
      <c r="C44" s="1" t="s">
        <v>59</v>
      </c>
      <c r="D44" s="1" t="s">
        <v>187</v>
      </c>
      <c r="E44" s="1" t="s">
        <v>26</v>
      </c>
      <c r="F44" s="1" t="s">
        <v>34</v>
      </c>
      <c r="G44" s="1" t="s">
        <v>35</v>
      </c>
      <c r="J44" s="1" t="s">
        <v>36</v>
      </c>
      <c r="K44" s="1" t="s">
        <v>27</v>
      </c>
      <c r="L44" s="1" t="s">
        <v>64</v>
      </c>
      <c r="M44" s="1">
        <v>6</v>
      </c>
      <c r="N44" s="1">
        <v>26021096</v>
      </c>
      <c r="O44" s="1">
        <v>26021096</v>
      </c>
      <c r="P44" s="1" t="s">
        <v>38</v>
      </c>
      <c r="Q44" s="1" t="s">
        <v>29</v>
      </c>
      <c r="T44" s="1">
        <v>7</v>
      </c>
      <c r="U44" s="1">
        <v>47</v>
      </c>
      <c r="W44" s="1">
        <v>47</v>
      </c>
      <c r="X44" s="1">
        <v>212</v>
      </c>
    </row>
    <row r="45" spans="1:26" x14ac:dyDescent="0.2">
      <c r="A45" s="1" t="s">
        <v>90</v>
      </c>
      <c r="B45" s="1" t="s">
        <v>188</v>
      </c>
      <c r="C45" s="1" t="s">
        <v>92</v>
      </c>
      <c r="D45" s="1" t="s">
        <v>189</v>
      </c>
      <c r="E45" s="1" t="s">
        <v>26</v>
      </c>
      <c r="F45" s="1" t="s">
        <v>34</v>
      </c>
      <c r="G45" s="1" t="s">
        <v>35</v>
      </c>
      <c r="I45" s="1">
        <v>1</v>
      </c>
      <c r="J45" s="1" t="s">
        <v>94</v>
      </c>
      <c r="K45" s="1" t="s">
        <v>94</v>
      </c>
      <c r="L45" s="1" t="s">
        <v>94</v>
      </c>
      <c r="M45" s="1">
        <v>6</v>
      </c>
      <c r="N45" s="1">
        <v>26021111</v>
      </c>
      <c r="O45" s="1">
        <v>26021111</v>
      </c>
      <c r="P45" s="1" t="s">
        <v>38</v>
      </c>
      <c r="Q45" s="1" t="s">
        <v>28</v>
      </c>
      <c r="T45" s="1">
        <v>99</v>
      </c>
      <c r="U45" s="1">
        <v>228</v>
      </c>
      <c r="W45" s="1">
        <v>344</v>
      </c>
      <c r="X45" s="1">
        <v>229</v>
      </c>
    </row>
    <row r="46" spans="1:26" x14ac:dyDescent="0.2">
      <c r="A46" s="1" t="s">
        <v>125</v>
      </c>
      <c r="B46" s="1" t="s">
        <v>190</v>
      </c>
      <c r="C46" s="1" t="s">
        <v>127</v>
      </c>
      <c r="D46" s="1" t="s">
        <v>191</v>
      </c>
      <c r="E46" s="1" t="s">
        <v>26</v>
      </c>
      <c r="F46" s="1" t="s">
        <v>34</v>
      </c>
      <c r="G46" s="1" t="s">
        <v>35</v>
      </c>
      <c r="J46" s="1" t="s">
        <v>192</v>
      </c>
      <c r="K46" s="1" t="s">
        <v>27</v>
      </c>
      <c r="L46" s="1" t="s">
        <v>27</v>
      </c>
      <c r="M46" s="1">
        <v>6</v>
      </c>
      <c r="N46" s="1">
        <v>26021117</v>
      </c>
      <c r="O46" s="1">
        <v>26021117</v>
      </c>
      <c r="P46" s="1" t="s">
        <v>29</v>
      </c>
      <c r="Q46" s="1" t="s">
        <v>51</v>
      </c>
      <c r="X46" s="1">
        <v>418</v>
      </c>
    </row>
    <row r="47" spans="1:26" x14ac:dyDescent="0.2">
      <c r="A47" s="1" t="s">
        <v>2434</v>
      </c>
      <c r="B47" s="1" t="s">
        <v>2435</v>
      </c>
      <c r="C47" s="1" t="s">
        <v>71</v>
      </c>
      <c r="D47" s="1" t="s">
        <v>2436</v>
      </c>
      <c r="E47" s="1" t="s">
        <v>26</v>
      </c>
      <c r="F47" s="1" t="s">
        <v>34</v>
      </c>
      <c r="G47" s="1" t="s">
        <v>35</v>
      </c>
      <c r="H47" s="1" t="s">
        <v>2437</v>
      </c>
      <c r="J47" s="1" t="s">
        <v>94</v>
      </c>
      <c r="K47" s="1" t="s">
        <v>94</v>
      </c>
      <c r="L47" s="1" t="s">
        <v>94</v>
      </c>
      <c r="M47" s="1">
        <v>6</v>
      </c>
      <c r="N47" s="1">
        <v>26020820</v>
      </c>
      <c r="O47" s="1">
        <v>26020820</v>
      </c>
      <c r="P47" s="1" t="s">
        <v>29</v>
      </c>
      <c r="Q47" s="1" t="s">
        <v>28</v>
      </c>
      <c r="R47" s="1">
        <v>0.15</v>
      </c>
      <c r="T47" s="1">
        <v>3</v>
      </c>
      <c r="U47" s="1">
        <v>17</v>
      </c>
      <c r="W47" s="1">
        <v>88</v>
      </c>
      <c r="X47" s="1">
        <v>4150</v>
      </c>
      <c r="Y47" s="2">
        <v>43466</v>
      </c>
      <c r="Z47" s="1" t="s">
        <v>2438</v>
      </c>
    </row>
    <row r="48" spans="1:26" x14ac:dyDescent="0.2">
      <c r="A48" s="1" t="s">
        <v>2434</v>
      </c>
      <c r="B48" s="1" t="s">
        <v>2439</v>
      </c>
      <c r="C48" s="1" t="s">
        <v>71</v>
      </c>
      <c r="D48" s="1" t="s">
        <v>741</v>
      </c>
      <c r="E48" s="1" t="s">
        <v>26</v>
      </c>
      <c r="F48" s="1" t="s">
        <v>34</v>
      </c>
      <c r="G48" s="1" t="s">
        <v>35</v>
      </c>
      <c r="H48" s="1" t="s">
        <v>2440</v>
      </c>
      <c r="J48" s="1" t="s">
        <v>94</v>
      </c>
      <c r="K48" s="1" t="s">
        <v>94</v>
      </c>
      <c r="L48" s="1" t="s">
        <v>94</v>
      </c>
      <c r="M48" s="1">
        <v>6</v>
      </c>
      <c r="N48" s="1">
        <v>26021025</v>
      </c>
      <c r="O48" s="1">
        <v>26021025</v>
      </c>
      <c r="P48" s="1" t="s">
        <v>29</v>
      </c>
      <c r="Q48" s="1" t="s">
        <v>28</v>
      </c>
      <c r="R48" s="1">
        <v>0.09</v>
      </c>
      <c r="T48" s="1">
        <v>4</v>
      </c>
      <c r="U48" s="1">
        <v>42</v>
      </c>
      <c r="W48" s="1">
        <v>51</v>
      </c>
      <c r="X48" s="1">
        <v>1261</v>
      </c>
      <c r="Y48" s="2">
        <v>43466</v>
      </c>
      <c r="Z48" s="1" t="s">
        <v>2441</v>
      </c>
    </row>
    <row r="49" spans="1:26" x14ac:dyDescent="0.2">
      <c r="A49" s="1" t="s">
        <v>2442</v>
      </c>
      <c r="B49" s="1" t="s">
        <v>2443</v>
      </c>
      <c r="C49" s="1" t="s">
        <v>983</v>
      </c>
      <c r="D49" s="1" t="s">
        <v>2444</v>
      </c>
      <c r="E49" s="1" t="s">
        <v>26</v>
      </c>
      <c r="F49" s="1" t="s">
        <v>34</v>
      </c>
      <c r="G49" s="1" t="s">
        <v>35</v>
      </c>
      <c r="H49" s="1" t="s">
        <v>2437</v>
      </c>
      <c r="J49" s="1" t="s">
        <v>94</v>
      </c>
      <c r="K49" s="1" t="s">
        <v>94</v>
      </c>
      <c r="L49" s="1" t="s">
        <v>94</v>
      </c>
      <c r="M49" s="1">
        <v>6</v>
      </c>
      <c r="N49" s="1">
        <v>26021045</v>
      </c>
      <c r="O49" s="1">
        <v>26021045</v>
      </c>
      <c r="P49" s="1" t="s">
        <v>38</v>
      </c>
      <c r="Q49" s="1" t="s">
        <v>51</v>
      </c>
      <c r="R49" s="1">
        <v>0.08</v>
      </c>
      <c r="T49" s="1">
        <v>3</v>
      </c>
      <c r="U49" s="1">
        <v>35</v>
      </c>
      <c r="W49" s="1">
        <v>36</v>
      </c>
      <c r="X49" s="1">
        <v>10869</v>
      </c>
      <c r="Y49" s="2">
        <v>43466</v>
      </c>
      <c r="Z49" s="1" t="s">
        <v>2445</v>
      </c>
    </row>
    <row r="50" spans="1:26" x14ac:dyDescent="0.2">
      <c r="A50" s="1" t="s">
        <v>2446</v>
      </c>
      <c r="B50" s="1" t="s">
        <v>2447</v>
      </c>
      <c r="C50" s="1" t="s">
        <v>25</v>
      </c>
      <c r="D50" s="1" t="s">
        <v>1058</v>
      </c>
      <c r="E50" s="1" t="s">
        <v>26</v>
      </c>
      <c r="F50" s="1" t="s">
        <v>34</v>
      </c>
      <c r="G50" s="1" t="s">
        <v>35</v>
      </c>
      <c r="H50" s="1" t="s">
        <v>2437</v>
      </c>
      <c r="J50" s="1" t="s">
        <v>36</v>
      </c>
      <c r="K50" s="1" t="s">
        <v>43</v>
      </c>
      <c r="L50" s="1" t="s">
        <v>64</v>
      </c>
      <c r="M50" s="1">
        <v>6</v>
      </c>
      <c r="N50" s="1">
        <v>26021067</v>
      </c>
      <c r="O50" s="1">
        <v>26021067</v>
      </c>
      <c r="P50" s="1" t="s">
        <v>29</v>
      </c>
      <c r="Q50" s="1" t="s">
        <v>51</v>
      </c>
      <c r="R50" s="1">
        <v>0.21</v>
      </c>
      <c r="T50" s="1">
        <v>37</v>
      </c>
      <c r="U50" s="1">
        <v>143</v>
      </c>
      <c r="X50" s="1">
        <v>68</v>
      </c>
      <c r="Y50" s="2">
        <v>43466</v>
      </c>
      <c r="Z50" s="1" t="s">
        <v>2448</v>
      </c>
    </row>
    <row r="51" spans="1:26" x14ac:dyDescent="0.2">
      <c r="A51" s="1" t="s">
        <v>2434</v>
      </c>
      <c r="B51" s="1" t="s">
        <v>2449</v>
      </c>
      <c r="C51" s="1" t="s">
        <v>71</v>
      </c>
      <c r="D51" s="1" t="s">
        <v>1347</v>
      </c>
      <c r="E51" s="1" t="s">
        <v>26</v>
      </c>
      <c r="F51" s="1" t="s">
        <v>34</v>
      </c>
      <c r="G51" s="1" t="s">
        <v>35</v>
      </c>
      <c r="H51" s="1" t="s">
        <v>2450</v>
      </c>
      <c r="J51" s="1" t="s">
        <v>94</v>
      </c>
      <c r="K51" s="1" t="s">
        <v>94</v>
      </c>
      <c r="L51" s="1" t="s">
        <v>94</v>
      </c>
      <c r="M51" s="1">
        <v>6</v>
      </c>
      <c r="N51" s="1">
        <v>26021096</v>
      </c>
      <c r="O51" s="1">
        <v>26021096</v>
      </c>
      <c r="P51" s="1" t="s">
        <v>38</v>
      </c>
      <c r="Q51" s="1" t="s">
        <v>51</v>
      </c>
      <c r="R51" s="1">
        <v>0.08</v>
      </c>
      <c r="T51" s="1">
        <v>3</v>
      </c>
      <c r="U51" s="1">
        <v>33</v>
      </c>
      <c r="W51" s="1">
        <v>42</v>
      </c>
      <c r="X51" s="1">
        <v>740</v>
      </c>
      <c r="Y51" s="2">
        <v>43466</v>
      </c>
      <c r="Z51" s="1" t="s">
        <v>2451</v>
      </c>
    </row>
    <row r="52" spans="1:26" x14ac:dyDescent="0.2">
      <c r="A52" s="1" t="s">
        <v>2434</v>
      </c>
      <c r="B52" s="1" t="s">
        <v>2452</v>
      </c>
      <c r="C52" s="1" t="s">
        <v>71</v>
      </c>
      <c r="D52" s="1" t="s">
        <v>2453</v>
      </c>
      <c r="E52" s="1" t="s">
        <v>26</v>
      </c>
      <c r="F52" s="1" t="s">
        <v>34</v>
      </c>
      <c r="G52" s="1" t="s">
        <v>35</v>
      </c>
      <c r="H52" s="1" t="s">
        <v>2437</v>
      </c>
      <c r="I52" s="1">
        <v>1</v>
      </c>
      <c r="J52" s="1" t="s">
        <v>94</v>
      </c>
      <c r="K52" s="1" t="s">
        <v>94</v>
      </c>
      <c r="L52" s="1" t="s">
        <v>94</v>
      </c>
      <c r="M52" s="1">
        <v>6</v>
      </c>
      <c r="N52" s="1">
        <v>26021111</v>
      </c>
      <c r="O52" s="1">
        <v>26021111</v>
      </c>
      <c r="P52" s="1" t="s">
        <v>38</v>
      </c>
      <c r="Q52" s="1" t="s">
        <v>51</v>
      </c>
      <c r="R52" s="1">
        <v>0.13</v>
      </c>
      <c r="T52" s="1">
        <v>4</v>
      </c>
      <c r="U52" s="1">
        <v>27</v>
      </c>
      <c r="W52" s="1">
        <v>34</v>
      </c>
      <c r="X52" s="1">
        <v>1569</v>
      </c>
      <c r="Y52" s="2">
        <v>43466</v>
      </c>
      <c r="Z52" s="1" t="s">
        <v>2454</v>
      </c>
    </row>
  </sheetData>
  <autoFilter ref="A1:X46">
    <sortState ref="A2:X51">
      <sortCondition ref="G1:G51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3"/>
  <sheetViews>
    <sheetView topLeftCell="A144" workbookViewId="0">
      <selection activeCell="D145" sqref="D145:D152"/>
    </sheetView>
  </sheetViews>
  <sheetFormatPr defaultColWidth="11.44140625" defaultRowHeight="15" x14ac:dyDescent="0.2"/>
  <cols>
    <col min="1" max="1" width="11.44140625" style="1"/>
    <col min="2" max="2" width="19.6640625" style="1" customWidth="1"/>
    <col min="3" max="3" width="20.109375" style="1" customWidth="1"/>
    <col min="4" max="16384" width="11.4414062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61</v>
      </c>
      <c r="B2" s="1" t="s">
        <v>193</v>
      </c>
      <c r="C2" s="1" t="s">
        <v>59</v>
      </c>
      <c r="D2" s="1" t="s">
        <v>194</v>
      </c>
      <c r="E2" s="1" t="s">
        <v>26</v>
      </c>
      <c r="F2" s="1" t="s">
        <v>195</v>
      </c>
      <c r="G2" s="1" t="s">
        <v>35</v>
      </c>
      <c r="J2" s="1" t="s">
        <v>36</v>
      </c>
      <c r="K2" s="1" t="s">
        <v>27</v>
      </c>
      <c r="L2" s="1" t="s">
        <v>64</v>
      </c>
      <c r="M2" s="1">
        <v>6</v>
      </c>
      <c r="N2" s="1">
        <v>26032282</v>
      </c>
      <c r="O2" s="1">
        <v>26032282</v>
      </c>
      <c r="P2" s="1" t="s">
        <v>29</v>
      </c>
      <c r="Q2" s="1" t="s">
        <v>38</v>
      </c>
      <c r="T2" s="1">
        <v>13</v>
      </c>
      <c r="U2" s="1">
        <v>162</v>
      </c>
      <c r="W2" s="1">
        <v>108</v>
      </c>
      <c r="X2" s="1">
        <v>246</v>
      </c>
    </row>
    <row r="3" spans="1:24" x14ac:dyDescent="0.2">
      <c r="A3" s="1" t="s">
        <v>24</v>
      </c>
      <c r="B3" s="1" t="s">
        <v>196</v>
      </c>
      <c r="C3" s="1" t="s">
        <v>197</v>
      </c>
      <c r="D3" s="1" t="s">
        <v>198</v>
      </c>
      <c r="E3" s="1" t="s">
        <v>26</v>
      </c>
      <c r="F3" s="1" t="s">
        <v>199</v>
      </c>
      <c r="G3" s="1" t="s">
        <v>35</v>
      </c>
      <c r="J3" s="1" t="s">
        <v>27</v>
      </c>
      <c r="K3" s="1" t="s">
        <v>27</v>
      </c>
      <c r="L3" s="1" t="s">
        <v>27</v>
      </c>
      <c r="M3" s="1">
        <v>6</v>
      </c>
      <c r="N3" s="1">
        <v>26032275</v>
      </c>
      <c r="O3" s="1">
        <v>26032275</v>
      </c>
      <c r="P3" s="1" t="s">
        <v>28</v>
      </c>
      <c r="Q3" s="1" t="s">
        <v>51</v>
      </c>
      <c r="U3" s="1">
        <v>589</v>
      </c>
      <c r="X3" s="1">
        <v>7</v>
      </c>
    </row>
    <row r="4" spans="1:24" x14ac:dyDescent="0.2">
      <c r="A4" s="1" t="s">
        <v>202</v>
      </c>
      <c r="B4" s="1" t="s">
        <v>203</v>
      </c>
      <c r="C4" s="1" t="s">
        <v>71</v>
      </c>
      <c r="D4" s="1" t="s">
        <v>204</v>
      </c>
      <c r="E4" s="1" t="s">
        <v>26</v>
      </c>
      <c r="F4" s="1" t="s">
        <v>205</v>
      </c>
      <c r="G4" s="1" t="s">
        <v>35</v>
      </c>
      <c r="J4" s="1" t="s">
        <v>27</v>
      </c>
      <c r="K4" s="1" t="s">
        <v>27</v>
      </c>
      <c r="L4" s="1" t="s">
        <v>64</v>
      </c>
      <c r="M4" s="1">
        <v>6</v>
      </c>
      <c r="N4" s="1">
        <v>26032271</v>
      </c>
      <c r="O4" s="1">
        <v>26032271</v>
      </c>
      <c r="P4" s="1" t="s">
        <v>38</v>
      </c>
      <c r="Q4" s="1" t="s">
        <v>29</v>
      </c>
      <c r="X4" s="1">
        <v>390</v>
      </c>
    </row>
    <row r="5" spans="1:24" x14ac:dyDescent="0.2">
      <c r="A5" s="1" t="s">
        <v>24</v>
      </c>
      <c r="B5" s="1" t="s">
        <v>206</v>
      </c>
      <c r="C5" s="1" t="s">
        <v>207</v>
      </c>
      <c r="D5" s="1" t="s">
        <v>204</v>
      </c>
      <c r="E5" s="1" t="s">
        <v>26</v>
      </c>
      <c r="F5" s="1" t="s">
        <v>205</v>
      </c>
      <c r="G5" s="1" t="s">
        <v>35</v>
      </c>
      <c r="J5" s="1" t="s">
        <v>27</v>
      </c>
      <c r="K5" s="1" t="s">
        <v>27</v>
      </c>
      <c r="L5" s="1" t="s">
        <v>27</v>
      </c>
      <c r="M5" s="1">
        <v>6</v>
      </c>
      <c r="N5" s="1">
        <v>26032271</v>
      </c>
      <c r="O5" s="1">
        <v>26032271</v>
      </c>
      <c r="P5" s="1" t="s">
        <v>38</v>
      </c>
      <c r="Q5" s="1" t="s">
        <v>29</v>
      </c>
      <c r="U5" s="1">
        <v>194</v>
      </c>
      <c r="X5" s="1">
        <v>5</v>
      </c>
    </row>
    <row r="6" spans="1:24" x14ac:dyDescent="0.2">
      <c r="A6" s="1" t="s">
        <v>24</v>
      </c>
      <c r="B6" s="1" t="s">
        <v>208</v>
      </c>
      <c r="C6" s="1" t="s">
        <v>209</v>
      </c>
      <c r="D6" s="1" t="s">
        <v>204</v>
      </c>
      <c r="E6" s="1" t="s">
        <v>26</v>
      </c>
      <c r="F6" s="1" t="s">
        <v>205</v>
      </c>
      <c r="G6" s="1" t="s">
        <v>35</v>
      </c>
      <c r="J6" s="1" t="s">
        <v>27</v>
      </c>
      <c r="K6" s="1" t="s">
        <v>27</v>
      </c>
      <c r="L6" s="1" t="s">
        <v>27</v>
      </c>
      <c r="M6" s="1">
        <v>6</v>
      </c>
      <c r="N6" s="1">
        <v>26032271</v>
      </c>
      <c r="O6" s="1">
        <v>26032271</v>
      </c>
      <c r="P6" s="1" t="s">
        <v>38</v>
      </c>
      <c r="Q6" s="1" t="s">
        <v>29</v>
      </c>
      <c r="U6" s="1">
        <v>653</v>
      </c>
      <c r="X6" s="1">
        <v>4</v>
      </c>
    </row>
    <row r="7" spans="1:24" x14ac:dyDescent="0.2">
      <c r="A7" s="1" t="s">
        <v>24</v>
      </c>
      <c r="B7" s="1" t="s">
        <v>210</v>
      </c>
      <c r="C7" s="1" t="s">
        <v>211</v>
      </c>
      <c r="D7" s="1" t="s">
        <v>72</v>
      </c>
      <c r="E7" s="1" t="s">
        <v>26</v>
      </c>
      <c r="F7" s="1" t="s">
        <v>212</v>
      </c>
      <c r="G7" s="1" t="s">
        <v>35</v>
      </c>
      <c r="J7" s="1" t="s">
        <v>27</v>
      </c>
      <c r="K7" s="1" t="s">
        <v>27</v>
      </c>
      <c r="L7" s="1" t="s">
        <v>27</v>
      </c>
      <c r="M7" s="1">
        <v>6</v>
      </c>
      <c r="N7" s="1">
        <v>26032257</v>
      </c>
      <c r="O7" s="1">
        <v>26032257</v>
      </c>
      <c r="P7" s="1" t="s">
        <v>29</v>
      </c>
      <c r="Q7" s="1" t="s">
        <v>51</v>
      </c>
      <c r="U7" s="1">
        <v>977</v>
      </c>
      <c r="X7" s="1">
        <v>34</v>
      </c>
    </row>
    <row r="8" spans="1:24" x14ac:dyDescent="0.2">
      <c r="A8" s="1" t="s">
        <v>105</v>
      </c>
      <c r="B8" s="1" t="s">
        <v>213</v>
      </c>
      <c r="C8" s="1" t="s">
        <v>75</v>
      </c>
      <c r="D8" s="1" t="s">
        <v>214</v>
      </c>
      <c r="E8" s="1" t="s">
        <v>26</v>
      </c>
      <c r="F8" s="1" t="s">
        <v>215</v>
      </c>
      <c r="G8" s="1" t="s">
        <v>35</v>
      </c>
      <c r="J8" s="1" t="s">
        <v>27</v>
      </c>
      <c r="K8" s="1" t="s">
        <v>27</v>
      </c>
      <c r="L8" s="1" t="s">
        <v>108</v>
      </c>
      <c r="M8" s="1">
        <v>6</v>
      </c>
      <c r="N8" s="1">
        <v>26032248</v>
      </c>
      <c r="O8" s="1">
        <v>26032248</v>
      </c>
      <c r="P8" s="1" t="s">
        <v>38</v>
      </c>
      <c r="Q8" s="1" t="s">
        <v>28</v>
      </c>
      <c r="X8" s="1">
        <v>126</v>
      </c>
    </row>
    <row r="9" spans="1:24" x14ac:dyDescent="0.2">
      <c r="A9" s="1" t="s">
        <v>61</v>
      </c>
      <c r="B9" s="1" t="s">
        <v>216</v>
      </c>
      <c r="C9" s="1" t="s">
        <v>59</v>
      </c>
      <c r="D9" s="1" t="s">
        <v>217</v>
      </c>
      <c r="E9" s="1" t="s">
        <v>26</v>
      </c>
      <c r="F9" s="1" t="s">
        <v>218</v>
      </c>
      <c r="G9" s="1" t="s">
        <v>35</v>
      </c>
      <c r="J9" s="1" t="s">
        <v>36</v>
      </c>
      <c r="K9" s="1" t="s">
        <v>27</v>
      </c>
      <c r="L9" s="1" t="s">
        <v>64</v>
      </c>
      <c r="M9" s="1">
        <v>6</v>
      </c>
      <c r="N9" s="1">
        <v>26032236</v>
      </c>
      <c r="O9" s="1">
        <v>26032236</v>
      </c>
      <c r="P9" s="1" t="s">
        <v>38</v>
      </c>
      <c r="Q9" s="1" t="s">
        <v>51</v>
      </c>
      <c r="T9" s="1">
        <v>36</v>
      </c>
      <c r="U9" s="1">
        <v>127</v>
      </c>
      <c r="W9" s="1">
        <v>133</v>
      </c>
      <c r="X9" s="1">
        <v>153</v>
      </c>
    </row>
    <row r="10" spans="1:24" x14ac:dyDescent="0.2">
      <c r="A10" s="1" t="s">
        <v>24</v>
      </c>
      <c r="B10" s="1" t="s">
        <v>219</v>
      </c>
      <c r="C10" s="1" t="s">
        <v>75</v>
      </c>
      <c r="D10" s="1" t="s">
        <v>220</v>
      </c>
      <c r="E10" s="1" t="s">
        <v>26</v>
      </c>
      <c r="F10" s="1" t="s">
        <v>221</v>
      </c>
      <c r="G10" s="1" t="s">
        <v>35</v>
      </c>
      <c r="J10" s="1" t="s">
        <v>27</v>
      </c>
      <c r="K10" s="1" t="s">
        <v>27</v>
      </c>
      <c r="L10" s="1" t="s">
        <v>27</v>
      </c>
      <c r="M10" s="1">
        <v>6</v>
      </c>
      <c r="N10" s="1">
        <v>26032224</v>
      </c>
      <c r="O10" s="1">
        <v>26032224</v>
      </c>
      <c r="P10" s="1" t="s">
        <v>29</v>
      </c>
      <c r="Q10" s="1" t="s">
        <v>51</v>
      </c>
      <c r="U10" s="1">
        <v>415</v>
      </c>
      <c r="X10" s="1">
        <v>82</v>
      </c>
    </row>
    <row r="11" spans="1:24" x14ac:dyDescent="0.2">
      <c r="A11" s="1" t="s">
        <v>24</v>
      </c>
      <c r="B11" s="1" t="s">
        <v>222</v>
      </c>
      <c r="C11" s="1" t="s">
        <v>207</v>
      </c>
      <c r="D11" s="1" t="s">
        <v>223</v>
      </c>
      <c r="E11" s="1" t="s">
        <v>26</v>
      </c>
      <c r="F11" s="1" t="s">
        <v>224</v>
      </c>
      <c r="G11" s="1" t="s">
        <v>35</v>
      </c>
      <c r="J11" s="1" t="s">
        <v>27</v>
      </c>
      <c r="K11" s="1" t="s">
        <v>27</v>
      </c>
      <c r="L11" s="1" t="s">
        <v>27</v>
      </c>
      <c r="M11" s="1">
        <v>6</v>
      </c>
      <c r="N11" s="1">
        <v>26032215</v>
      </c>
      <c r="O11" s="1">
        <v>26032215</v>
      </c>
      <c r="P11" s="1" t="s">
        <v>29</v>
      </c>
      <c r="Q11" s="1" t="s">
        <v>51</v>
      </c>
      <c r="U11" s="1">
        <v>460</v>
      </c>
      <c r="X11" s="1">
        <v>93</v>
      </c>
    </row>
    <row r="12" spans="1:24" x14ac:dyDescent="0.2">
      <c r="A12" s="1" t="s">
        <v>24</v>
      </c>
      <c r="B12" s="1" t="s">
        <v>225</v>
      </c>
      <c r="C12" s="1" t="s">
        <v>207</v>
      </c>
      <c r="D12" s="1" t="s">
        <v>223</v>
      </c>
      <c r="E12" s="1" t="s">
        <v>26</v>
      </c>
      <c r="F12" s="1" t="s">
        <v>224</v>
      </c>
      <c r="G12" s="1" t="s">
        <v>35</v>
      </c>
      <c r="J12" s="1" t="s">
        <v>27</v>
      </c>
      <c r="K12" s="1" t="s">
        <v>27</v>
      </c>
      <c r="L12" s="1" t="s">
        <v>27</v>
      </c>
      <c r="M12" s="1">
        <v>6</v>
      </c>
      <c r="N12" s="1">
        <v>26032215</v>
      </c>
      <c r="O12" s="1">
        <v>26032215</v>
      </c>
      <c r="P12" s="1" t="s">
        <v>29</v>
      </c>
      <c r="Q12" s="1" t="s">
        <v>51</v>
      </c>
      <c r="U12" s="1">
        <v>462</v>
      </c>
      <c r="X12" s="1">
        <v>97</v>
      </c>
    </row>
    <row r="13" spans="1:24" x14ac:dyDescent="0.2">
      <c r="A13" s="1" t="s">
        <v>24</v>
      </c>
      <c r="B13" s="1" t="s">
        <v>226</v>
      </c>
      <c r="C13" s="1" t="s">
        <v>227</v>
      </c>
      <c r="D13" s="1" t="s">
        <v>223</v>
      </c>
      <c r="E13" s="1" t="s">
        <v>26</v>
      </c>
      <c r="F13" s="1" t="s">
        <v>224</v>
      </c>
      <c r="G13" s="1" t="s">
        <v>35</v>
      </c>
      <c r="J13" s="1" t="s">
        <v>27</v>
      </c>
      <c r="K13" s="1" t="s">
        <v>27</v>
      </c>
      <c r="L13" s="1" t="s">
        <v>27</v>
      </c>
      <c r="M13" s="1">
        <v>6</v>
      </c>
      <c r="N13" s="1">
        <v>26032215</v>
      </c>
      <c r="O13" s="1">
        <v>26032215</v>
      </c>
      <c r="P13" s="1" t="s">
        <v>29</v>
      </c>
      <c r="Q13" s="1" t="s">
        <v>51</v>
      </c>
      <c r="U13" s="1">
        <v>691</v>
      </c>
      <c r="X13" s="1">
        <v>51</v>
      </c>
    </row>
    <row r="14" spans="1:24" x14ac:dyDescent="0.2">
      <c r="A14" s="1" t="s">
        <v>52</v>
      </c>
      <c r="B14" s="1" t="s">
        <v>228</v>
      </c>
      <c r="C14" s="1" t="s">
        <v>54</v>
      </c>
      <c r="D14" s="1" t="s">
        <v>229</v>
      </c>
      <c r="E14" s="1" t="s">
        <v>26</v>
      </c>
      <c r="F14" s="1" t="s">
        <v>230</v>
      </c>
      <c r="G14" s="1" t="s">
        <v>35</v>
      </c>
      <c r="J14" s="1" t="s">
        <v>56</v>
      </c>
      <c r="K14" s="1" t="s">
        <v>27</v>
      </c>
      <c r="L14" s="1" t="s">
        <v>57</v>
      </c>
      <c r="M14" s="1">
        <v>6</v>
      </c>
      <c r="N14" s="1">
        <v>26032210</v>
      </c>
      <c r="O14" s="1">
        <v>26032210</v>
      </c>
      <c r="P14" s="1" t="s">
        <v>29</v>
      </c>
      <c r="Q14" s="1" t="s">
        <v>51</v>
      </c>
      <c r="X14" s="1">
        <v>6</v>
      </c>
    </row>
    <row r="15" spans="1:24" x14ac:dyDescent="0.2">
      <c r="A15" s="1" t="s">
        <v>146</v>
      </c>
      <c r="B15" s="1" t="s">
        <v>231</v>
      </c>
      <c r="C15" s="1" t="s">
        <v>25</v>
      </c>
      <c r="D15" s="1" t="s">
        <v>96</v>
      </c>
      <c r="E15" s="1" t="s">
        <v>26</v>
      </c>
      <c r="F15" s="1" t="s">
        <v>232</v>
      </c>
      <c r="G15" s="1" t="s">
        <v>35</v>
      </c>
      <c r="J15" s="1" t="s">
        <v>56</v>
      </c>
      <c r="K15" s="1" t="s">
        <v>27</v>
      </c>
      <c r="L15" s="1" t="s">
        <v>57</v>
      </c>
      <c r="M15" s="1">
        <v>6</v>
      </c>
      <c r="N15" s="1">
        <v>26032209</v>
      </c>
      <c r="O15" s="1">
        <v>26032209</v>
      </c>
      <c r="P15" s="1" t="s">
        <v>38</v>
      </c>
      <c r="Q15" s="1" t="s">
        <v>28</v>
      </c>
      <c r="X15" s="1">
        <v>2</v>
      </c>
    </row>
    <row r="16" spans="1:24" x14ac:dyDescent="0.2">
      <c r="A16" s="1" t="s">
        <v>233</v>
      </c>
      <c r="B16" s="1" t="s">
        <v>234</v>
      </c>
      <c r="C16" s="1" t="s">
        <v>235</v>
      </c>
      <c r="D16" s="1" t="s">
        <v>96</v>
      </c>
      <c r="E16" s="1" t="s">
        <v>26</v>
      </c>
      <c r="F16" s="1" t="s">
        <v>232</v>
      </c>
      <c r="G16" s="1" t="s">
        <v>35</v>
      </c>
      <c r="J16" s="1" t="s">
        <v>36</v>
      </c>
      <c r="K16" s="1" t="s">
        <v>43</v>
      </c>
      <c r="L16" s="1" t="s">
        <v>236</v>
      </c>
      <c r="M16" s="1">
        <v>6</v>
      </c>
      <c r="N16" s="1">
        <v>26032209</v>
      </c>
      <c r="O16" s="1">
        <v>26032209</v>
      </c>
      <c r="P16" s="1" t="s">
        <v>38</v>
      </c>
      <c r="Q16" s="1" t="s">
        <v>28</v>
      </c>
      <c r="T16" s="1">
        <v>10</v>
      </c>
      <c r="U16" s="1">
        <v>19</v>
      </c>
      <c r="W16" s="1">
        <v>22</v>
      </c>
      <c r="X16" s="1">
        <v>82</v>
      </c>
    </row>
    <row r="17" spans="1:24" x14ac:dyDescent="0.2">
      <c r="A17" s="1" t="s">
        <v>237</v>
      </c>
      <c r="B17" s="1" t="s">
        <v>238</v>
      </c>
      <c r="C17" s="1" t="s">
        <v>113</v>
      </c>
      <c r="D17" s="1" t="s">
        <v>100</v>
      </c>
      <c r="E17" s="1" t="s">
        <v>239</v>
      </c>
      <c r="F17" s="1" t="s">
        <v>240</v>
      </c>
      <c r="G17" s="1" t="s">
        <v>35</v>
      </c>
      <c r="I17" s="1">
        <v>15</v>
      </c>
      <c r="J17" s="1" t="s">
        <v>36</v>
      </c>
      <c r="K17" s="1" t="s">
        <v>27</v>
      </c>
      <c r="L17" s="1" t="s">
        <v>64</v>
      </c>
      <c r="M17" s="1">
        <v>6</v>
      </c>
      <c r="N17" s="1">
        <v>26032207</v>
      </c>
      <c r="O17" s="1">
        <v>26032207</v>
      </c>
      <c r="P17" s="1" t="s">
        <v>28</v>
      </c>
      <c r="Q17" s="1" t="s">
        <v>38</v>
      </c>
      <c r="T17" s="1">
        <v>30</v>
      </c>
      <c r="U17" s="1">
        <v>172</v>
      </c>
      <c r="X17" s="1">
        <v>565</v>
      </c>
    </row>
    <row r="18" spans="1:24" x14ac:dyDescent="0.2">
      <c r="A18" s="1" t="s">
        <v>154</v>
      </c>
      <c r="B18" s="1" t="s">
        <v>241</v>
      </c>
      <c r="C18" s="1" t="s">
        <v>242</v>
      </c>
      <c r="D18" s="1" t="s">
        <v>243</v>
      </c>
      <c r="E18" s="1" t="s">
        <v>26</v>
      </c>
      <c r="F18" s="1" t="s">
        <v>244</v>
      </c>
      <c r="G18" s="1" t="s">
        <v>35</v>
      </c>
      <c r="I18" s="1">
        <v>1</v>
      </c>
      <c r="J18" s="1" t="s">
        <v>36</v>
      </c>
      <c r="K18" s="1" t="s">
        <v>43</v>
      </c>
      <c r="L18" s="1" t="s">
        <v>44</v>
      </c>
      <c r="M18" s="1">
        <v>6</v>
      </c>
      <c r="N18" s="1">
        <v>26032194</v>
      </c>
      <c r="O18" s="1">
        <v>26032194</v>
      </c>
      <c r="P18" s="1" t="s">
        <v>29</v>
      </c>
      <c r="Q18" s="1" t="s">
        <v>28</v>
      </c>
      <c r="T18" s="1">
        <v>9</v>
      </c>
      <c r="U18" s="1">
        <v>46</v>
      </c>
      <c r="W18" s="1">
        <v>70</v>
      </c>
      <c r="X18" s="1">
        <v>56</v>
      </c>
    </row>
    <row r="19" spans="1:24" x14ac:dyDescent="0.2">
      <c r="A19" s="1" t="s">
        <v>245</v>
      </c>
      <c r="B19" s="1">
        <v>587332</v>
      </c>
      <c r="C19" s="1" t="s">
        <v>75</v>
      </c>
      <c r="D19" s="1" t="s">
        <v>246</v>
      </c>
      <c r="E19" s="1" t="s">
        <v>26</v>
      </c>
      <c r="F19" s="1" t="s">
        <v>247</v>
      </c>
      <c r="G19" s="1" t="s">
        <v>35</v>
      </c>
      <c r="I19" s="1">
        <v>1</v>
      </c>
      <c r="J19" s="1" t="s">
        <v>27</v>
      </c>
      <c r="K19" s="1" t="s">
        <v>27</v>
      </c>
      <c r="L19" s="1" t="s">
        <v>248</v>
      </c>
      <c r="M19" s="1">
        <v>6</v>
      </c>
      <c r="N19" s="1">
        <v>26032192</v>
      </c>
      <c r="O19" s="1">
        <v>26032192</v>
      </c>
      <c r="P19" s="1" t="s">
        <v>28</v>
      </c>
      <c r="Q19" s="1" t="s">
        <v>38</v>
      </c>
      <c r="X19" s="1">
        <v>1457</v>
      </c>
    </row>
    <row r="20" spans="1:24" x14ac:dyDescent="0.2">
      <c r="A20" s="1" t="s">
        <v>61</v>
      </c>
      <c r="B20" s="1" t="s">
        <v>249</v>
      </c>
      <c r="C20" s="1" t="s">
        <v>59</v>
      </c>
      <c r="D20" s="1" t="s">
        <v>250</v>
      </c>
      <c r="E20" s="1" t="s">
        <v>26</v>
      </c>
      <c r="F20" s="1" t="s">
        <v>251</v>
      </c>
      <c r="G20" s="1" t="s">
        <v>35</v>
      </c>
      <c r="J20" s="1" t="s">
        <v>36</v>
      </c>
      <c r="K20" s="1" t="s">
        <v>27</v>
      </c>
      <c r="L20" s="1" t="s">
        <v>64</v>
      </c>
      <c r="M20" s="1">
        <v>6</v>
      </c>
      <c r="N20" s="1">
        <v>26032189</v>
      </c>
      <c r="O20" s="1">
        <v>26032189</v>
      </c>
      <c r="P20" s="1" t="s">
        <v>38</v>
      </c>
      <c r="Q20" s="1" t="s">
        <v>51</v>
      </c>
      <c r="T20" s="1">
        <v>34</v>
      </c>
      <c r="U20" s="1">
        <v>130</v>
      </c>
      <c r="W20" s="1">
        <v>179</v>
      </c>
      <c r="X20" s="1">
        <v>292</v>
      </c>
    </row>
    <row r="21" spans="1:24" x14ac:dyDescent="0.2">
      <c r="A21" s="1" t="s">
        <v>252</v>
      </c>
      <c r="B21" s="1" t="s">
        <v>253</v>
      </c>
      <c r="C21" s="1" t="s">
        <v>227</v>
      </c>
      <c r="D21" s="1" t="s">
        <v>254</v>
      </c>
      <c r="E21" s="1" t="s">
        <v>26</v>
      </c>
      <c r="F21" s="1" t="s">
        <v>255</v>
      </c>
      <c r="G21" s="1" t="s">
        <v>35</v>
      </c>
      <c r="I21" s="1">
        <v>1</v>
      </c>
      <c r="J21" s="1" t="s">
        <v>36</v>
      </c>
      <c r="K21" s="1" t="s">
        <v>89</v>
      </c>
      <c r="L21" s="1" t="s">
        <v>44</v>
      </c>
      <c r="M21" s="1">
        <v>6</v>
      </c>
      <c r="N21" s="1">
        <v>26032185</v>
      </c>
      <c r="O21" s="1">
        <v>26032185</v>
      </c>
      <c r="P21" s="1" t="s">
        <v>38</v>
      </c>
      <c r="Q21" s="1" t="s">
        <v>28</v>
      </c>
      <c r="T21" s="1">
        <v>23</v>
      </c>
      <c r="U21" s="1">
        <v>28</v>
      </c>
      <c r="W21" s="1">
        <v>69</v>
      </c>
      <c r="X21" s="1">
        <v>482</v>
      </c>
    </row>
    <row r="22" spans="1:24" x14ac:dyDescent="0.2">
      <c r="A22" s="1" t="s">
        <v>90</v>
      </c>
      <c r="B22" s="1" t="s">
        <v>256</v>
      </c>
      <c r="C22" s="1" t="s">
        <v>92</v>
      </c>
      <c r="D22" s="1" t="s">
        <v>254</v>
      </c>
      <c r="E22" s="1" t="s">
        <v>26</v>
      </c>
      <c r="F22" s="1" t="s">
        <v>255</v>
      </c>
      <c r="G22" s="1" t="s">
        <v>35</v>
      </c>
      <c r="I22" s="1">
        <v>1</v>
      </c>
      <c r="J22" s="1" t="s">
        <v>94</v>
      </c>
      <c r="K22" s="1" t="s">
        <v>94</v>
      </c>
      <c r="L22" s="1" t="s">
        <v>94</v>
      </c>
      <c r="M22" s="1">
        <v>6</v>
      </c>
      <c r="N22" s="1">
        <v>26032185</v>
      </c>
      <c r="O22" s="1">
        <v>26032185</v>
      </c>
      <c r="P22" s="1" t="s">
        <v>38</v>
      </c>
      <c r="Q22" s="1" t="s">
        <v>28</v>
      </c>
      <c r="T22" s="1">
        <v>22</v>
      </c>
      <c r="U22" s="1">
        <v>67</v>
      </c>
      <c r="W22" s="1">
        <v>104</v>
      </c>
      <c r="X22" s="1">
        <v>1015</v>
      </c>
    </row>
    <row r="23" spans="1:24" x14ac:dyDescent="0.2">
      <c r="A23" s="1" t="s">
        <v>61</v>
      </c>
      <c r="B23" s="1" t="s">
        <v>258</v>
      </c>
      <c r="C23" s="1" t="s">
        <v>54</v>
      </c>
      <c r="D23" s="1" t="s">
        <v>259</v>
      </c>
      <c r="E23" s="1" t="s">
        <v>26</v>
      </c>
      <c r="F23" s="1" t="s">
        <v>260</v>
      </c>
      <c r="G23" s="1" t="s">
        <v>35</v>
      </c>
      <c r="I23" s="1">
        <v>1</v>
      </c>
      <c r="J23" s="1" t="s">
        <v>36</v>
      </c>
      <c r="K23" s="1" t="s">
        <v>27</v>
      </c>
      <c r="L23" s="1" t="s">
        <v>64</v>
      </c>
      <c r="M23" s="1">
        <v>6</v>
      </c>
      <c r="N23" s="1">
        <v>26032173</v>
      </c>
      <c r="O23" s="1">
        <v>26032173</v>
      </c>
      <c r="P23" s="1" t="s">
        <v>29</v>
      </c>
      <c r="Q23" s="1" t="s">
        <v>28</v>
      </c>
      <c r="T23" s="1">
        <v>37</v>
      </c>
      <c r="U23" s="1">
        <v>180</v>
      </c>
      <c r="W23" s="1">
        <v>205</v>
      </c>
      <c r="X23" s="1">
        <v>456</v>
      </c>
    </row>
    <row r="24" spans="1:24" x14ac:dyDescent="0.2">
      <c r="A24" s="1" t="s">
        <v>24</v>
      </c>
      <c r="B24" s="1" t="s">
        <v>261</v>
      </c>
      <c r="C24" s="1" t="s">
        <v>262</v>
      </c>
      <c r="D24" s="1" t="s">
        <v>263</v>
      </c>
      <c r="E24" s="1" t="s">
        <v>26</v>
      </c>
      <c r="F24" s="1" t="s">
        <v>264</v>
      </c>
      <c r="G24" s="1" t="s">
        <v>35</v>
      </c>
      <c r="I24" s="1">
        <v>1</v>
      </c>
      <c r="J24" s="1" t="s">
        <v>27</v>
      </c>
      <c r="K24" s="1" t="s">
        <v>27</v>
      </c>
      <c r="L24" s="1" t="s">
        <v>27</v>
      </c>
      <c r="M24" s="1">
        <v>6</v>
      </c>
      <c r="N24" s="1">
        <v>26032173</v>
      </c>
      <c r="O24" s="1">
        <v>26032173</v>
      </c>
      <c r="P24" s="1" t="s">
        <v>29</v>
      </c>
      <c r="Q24" s="1" t="s">
        <v>51</v>
      </c>
      <c r="U24" s="1">
        <v>558</v>
      </c>
      <c r="X24" s="1">
        <v>417</v>
      </c>
    </row>
    <row r="25" spans="1:24" x14ac:dyDescent="0.2">
      <c r="A25" s="1" t="s">
        <v>90</v>
      </c>
      <c r="B25" s="1" t="s">
        <v>265</v>
      </c>
      <c r="C25" s="1" t="s">
        <v>92</v>
      </c>
      <c r="D25" s="1" t="s">
        <v>266</v>
      </c>
      <c r="E25" s="1" t="s">
        <v>26</v>
      </c>
      <c r="F25" s="1" t="s">
        <v>267</v>
      </c>
      <c r="G25" s="1" t="s">
        <v>35</v>
      </c>
      <c r="I25" s="1">
        <v>1</v>
      </c>
      <c r="J25" s="1" t="s">
        <v>94</v>
      </c>
      <c r="K25" s="1" t="s">
        <v>94</v>
      </c>
      <c r="L25" s="1" t="s">
        <v>94</v>
      </c>
      <c r="M25" s="1">
        <v>6</v>
      </c>
      <c r="N25" s="1">
        <v>26032174</v>
      </c>
      <c r="O25" s="1">
        <v>26032174</v>
      </c>
      <c r="P25" s="1" t="s">
        <v>29</v>
      </c>
      <c r="Q25" s="1" t="s">
        <v>51</v>
      </c>
      <c r="T25" s="1">
        <v>13</v>
      </c>
      <c r="U25" s="1">
        <v>25</v>
      </c>
      <c r="W25" s="1">
        <v>55</v>
      </c>
      <c r="X25" s="1">
        <v>1407</v>
      </c>
    </row>
    <row r="26" spans="1:24" x14ac:dyDescent="0.2">
      <c r="A26" s="1" t="s">
        <v>149</v>
      </c>
      <c r="B26" s="1" t="s">
        <v>268</v>
      </c>
      <c r="C26" s="1" t="s">
        <v>151</v>
      </c>
      <c r="D26" s="1" t="s">
        <v>269</v>
      </c>
      <c r="E26" s="1" t="s">
        <v>26</v>
      </c>
      <c r="F26" s="1" t="s">
        <v>270</v>
      </c>
      <c r="G26" s="1" t="s">
        <v>35</v>
      </c>
      <c r="J26" s="1" t="s">
        <v>36</v>
      </c>
      <c r="K26" s="1" t="s">
        <v>153</v>
      </c>
      <c r="L26" s="1" t="s">
        <v>64</v>
      </c>
      <c r="M26" s="1">
        <v>6</v>
      </c>
      <c r="N26" s="1">
        <v>26032171</v>
      </c>
      <c r="O26" s="1">
        <v>26032171</v>
      </c>
      <c r="P26" s="1" t="s">
        <v>29</v>
      </c>
      <c r="Q26" s="1" t="s">
        <v>28</v>
      </c>
      <c r="U26" s="1">
        <v>178</v>
      </c>
      <c r="X26" s="1">
        <v>303</v>
      </c>
    </row>
    <row r="27" spans="1:24" x14ac:dyDescent="0.2">
      <c r="A27" s="1" t="s">
        <v>24</v>
      </c>
      <c r="B27" s="1" t="s">
        <v>117</v>
      </c>
      <c r="C27" s="1" t="s">
        <v>54</v>
      </c>
      <c r="D27" s="1" t="s">
        <v>273</v>
      </c>
      <c r="E27" s="1" t="s">
        <v>26</v>
      </c>
      <c r="F27" s="1" t="s">
        <v>274</v>
      </c>
      <c r="G27" s="1" t="s">
        <v>35</v>
      </c>
      <c r="J27" s="1" t="s">
        <v>27</v>
      </c>
      <c r="K27" s="1" t="s">
        <v>27</v>
      </c>
      <c r="L27" s="1" t="s">
        <v>27</v>
      </c>
      <c r="M27" s="1">
        <v>6</v>
      </c>
      <c r="N27" s="1">
        <v>26032169</v>
      </c>
      <c r="O27" s="1">
        <v>26032169</v>
      </c>
      <c r="P27" s="1" t="s">
        <v>29</v>
      </c>
      <c r="Q27" s="1" t="s">
        <v>28</v>
      </c>
      <c r="U27" s="1">
        <v>589</v>
      </c>
      <c r="X27" s="1">
        <v>23</v>
      </c>
    </row>
    <row r="28" spans="1:24" x14ac:dyDescent="0.2">
      <c r="A28" s="1" t="s">
        <v>52</v>
      </c>
      <c r="B28" s="1" t="s">
        <v>275</v>
      </c>
      <c r="C28" s="1" t="s">
        <v>54</v>
      </c>
      <c r="D28" s="1" t="s">
        <v>276</v>
      </c>
      <c r="E28" s="1" t="s">
        <v>26</v>
      </c>
      <c r="F28" s="1" t="s">
        <v>277</v>
      </c>
      <c r="G28" s="1" t="s">
        <v>35</v>
      </c>
      <c r="J28" s="1" t="s">
        <v>56</v>
      </c>
      <c r="K28" s="1" t="s">
        <v>27</v>
      </c>
      <c r="L28" s="1" t="s">
        <v>57</v>
      </c>
      <c r="M28" s="1">
        <v>6</v>
      </c>
      <c r="N28" s="1">
        <v>26032171</v>
      </c>
      <c r="O28" s="1">
        <v>26032171</v>
      </c>
      <c r="P28" s="1" t="s">
        <v>29</v>
      </c>
      <c r="Q28" s="1" t="s">
        <v>51</v>
      </c>
      <c r="X28" s="1">
        <v>60</v>
      </c>
    </row>
    <row r="29" spans="1:24" x14ac:dyDescent="0.2">
      <c r="A29" s="1" t="s">
        <v>30</v>
      </c>
      <c r="B29" s="1" t="s">
        <v>278</v>
      </c>
      <c r="C29" s="1" t="s">
        <v>32</v>
      </c>
      <c r="D29" s="1" t="s">
        <v>279</v>
      </c>
      <c r="E29" s="1" t="s">
        <v>26</v>
      </c>
      <c r="F29" s="1" t="s">
        <v>280</v>
      </c>
      <c r="G29" s="1" t="s">
        <v>35</v>
      </c>
      <c r="J29" s="1" t="s">
        <v>36</v>
      </c>
      <c r="K29" s="1" t="s">
        <v>27</v>
      </c>
      <c r="L29" s="1" t="s">
        <v>37</v>
      </c>
      <c r="M29" s="1">
        <v>6</v>
      </c>
      <c r="N29" s="1">
        <v>26032168</v>
      </c>
      <c r="O29" s="1">
        <v>26032168</v>
      </c>
      <c r="P29" s="1" t="s">
        <v>29</v>
      </c>
      <c r="Q29" s="1" t="s">
        <v>38</v>
      </c>
      <c r="T29" s="1">
        <v>43</v>
      </c>
      <c r="U29" s="1">
        <v>274</v>
      </c>
      <c r="W29" s="1">
        <v>163</v>
      </c>
      <c r="X29" s="1">
        <v>60</v>
      </c>
    </row>
    <row r="30" spans="1:24" x14ac:dyDescent="0.2">
      <c r="A30" s="1" t="s">
        <v>24</v>
      </c>
      <c r="B30" s="1" t="s">
        <v>281</v>
      </c>
      <c r="C30" s="1" t="s">
        <v>211</v>
      </c>
      <c r="D30" s="1" t="s">
        <v>282</v>
      </c>
      <c r="E30" s="1" t="s">
        <v>26</v>
      </c>
      <c r="F30" s="1" t="s">
        <v>283</v>
      </c>
      <c r="G30" s="1" t="s">
        <v>35</v>
      </c>
      <c r="J30" s="1" t="s">
        <v>27</v>
      </c>
      <c r="K30" s="1" t="s">
        <v>27</v>
      </c>
      <c r="L30" s="1" t="s">
        <v>27</v>
      </c>
      <c r="M30" s="1">
        <v>6</v>
      </c>
      <c r="N30" s="1">
        <v>26032155</v>
      </c>
      <c r="O30" s="1">
        <v>26032155</v>
      </c>
      <c r="P30" s="1" t="s">
        <v>38</v>
      </c>
      <c r="Q30" s="1" t="s">
        <v>28</v>
      </c>
      <c r="U30" s="1">
        <v>4007</v>
      </c>
      <c r="X30" s="1">
        <v>32</v>
      </c>
    </row>
    <row r="31" spans="1:24" x14ac:dyDescent="0.2">
      <c r="A31" s="1" t="s">
        <v>24</v>
      </c>
      <c r="B31" s="1" t="s">
        <v>284</v>
      </c>
      <c r="C31" s="1" t="s">
        <v>285</v>
      </c>
      <c r="D31" s="1" t="s">
        <v>286</v>
      </c>
      <c r="E31" s="1" t="s">
        <v>26</v>
      </c>
      <c r="F31" s="1" t="s">
        <v>287</v>
      </c>
      <c r="G31" s="1" t="s">
        <v>35</v>
      </c>
      <c r="J31" s="1" t="s">
        <v>27</v>
      </c>
      <c r="K31" s="1" t="s">
        <v>27</v>
      </c>
      <c r="L31" s="1" t="s">
        <v>27</v>
      </c>
      <c r="M31" s="1">
        <v>6</v>
      </c>
      <c r="N31" s="1">
        <v>26032155</v>
      </c>
      <c r="O31" s="1">
        <v>26032155</v>
      </c>
      <c r="P31" s="1" t="s">
        <v>38</v>
      </c>
      <c r="Q31" s="1" t="s">
        <v>51</v>
      </c>
      <c r="U31" s="1">
        <v>1178</v>
      </c>
      <c r="X31" s="1">
        <v>61</v>
      </c>
    </row>
    <row r="32" spans="1:24" x14ac:dyDescent="0.2">
      <c r="A32" s="1" t="s">
        <v>271</v>
      </c>
      <c r="B32" s="1" t="s">
        <v>288</v>
      </c>
      <c r="C32" s="1" t="s">
        <v>272</v>
      </c>
      <c r="D32" s="1" t="s">
        <v>289</v>
      </c>
      <c r="E32" s="1" t="s">
        <v>26</v>
      </c>
      <c r="F32" s="1" t="s">
        <v>290</v>
      </c>
      <c r="G32" s="1" t="s">
        <v>35</v>
      </c>
      <c r="I32" s="1">
        <v>2</v>
      </c>
      <c r="J32" s="1" t="s">
        <v>36</v>
      </c>
      <c r="K32" s="1" t="s">
        <v>27</v>
      </c>
      <c r="L32" s="1" t="s">
        <v>64</v>
      </c>
      <c r="M32" s="1">
        <v>6</v>
      </c>
      <c r="N32" s="1">
        <v>26032150</v>
      </c>
      <c r="O32" s="1">
        <v>26032150</v>
      </c>
      <c r="P32" s="1" t="s">
        <v>38</v>
      </c>
      <c r="Q32" s="1" t="s">
        <v>51</v>
      </c>
      <c r="U32" s="1">
        <v>61</v>
      </c>
      <c r="X32" s="1">
        <v>1681</v>
      </c>
    </row>
    <row r="33" spans="1:24" x14ac:dyDescent="0.2">
      <c r="A33" s="1" t="s">
        <v>61</v>
      </c>
      <c r="B33" s="1" t="s">
        <v>291</v>
      </c>
      <c r="C33" s="1" t="s">
        <v>54</v>
      </c>
      <c r="D33" s="1" t="s">
        <v>292</v>
      </c>
      <c r="E33" s="1" t="s">
        <v>26</v>
      </c>
      <c r="F33" s="1" t="s">
        <v>293</v>
      </c>
      <c r="G33" s="1" t="s">
        <v>35</v>
      </c>
      <c r="I33" s="1">
        <v>2</v>
      </c>
      <c r="J33" s="1" t="s">
        <v>36</v>
      </c>
      <c r="K33" s="1" t="s">
        <v>27</v>
      </c>
      <c r="L33" s="1" t="s">
        <v>64</v>
      </c>
      <c r="M33" s="1">
        <v>6</v>
      </c>
      <c r="N33" s="1">
        <v>26032150</v>
      </c>
      <c r="O33" s="1">
        <v>26032150</v>
      </c>
      <c r="P33" s="1" t="s">
        <v>38</v>
      </c>
      <c r="Q33" s="1" t="s">
        <v>28</v>
      </c>
      <c r="T33" s="1">
        <v>17</v>
      </c>
      <c r="U33" s="1">
        <v>252</v>
      </c>
      <c r="W33" s="1">
        <v>188</v>
      </c>
      <c r="X33" s="1">
        <v>933</v>
      </c>
    </row>
    <row r="34" spans="1:24" x14ac:dyDescent="0.2">
      <c r="A34" s="1" t="s">
        <v>82</v>
      </c>
      <c r="B34" s="1" t="s">
        <v>295</v>
      </c>
      <c r="C34" s="1" t="s">
        <v>84</v>
      </c>
      <c r="D34" s="1" t="s">
        <v>296</v>
      </c>
      <c r="E34" s="1" t="s">
        <v>26</v>
      </c>
      <c r="F34" s="1" t="s">
        <v>297</v>
      </c>
      <c r="G34" s="1" t="s">
        <v>35</v>
      </c>
      <c r="I34" s="1">
        <v>1</v>
      </c>
      <c r="J34" s="1" t="s">
        <v>27</v>
      </c>
      <c r="K34" s="1" t="s">
        <v>27</v>
      </c>
      <c r="L34" s="1" t="s">
        <v>64</v>
      </c>
      <c r="M34" s="1">
        <v>6</v>
      </c>
      <c r="N34" s="1">
        <v>26032147</v>
      </c>
      <c r="O34" s="1">
        <v>26032147</v>
      </c>
      <c r="P34" s="1" t="s">
        <v>38</v>
      </c>
      <c r="Q34" s="1" t="s">
        <v>51</v>
      </c>
      <c r="X34" s="1">
        <v>173</v>
      </c>
    </row>
    <row r="35" spans="1:24" x14ac:dyDescent="0.2">
      <c r="A35" s="1" t="s">
        <v>82</v>
      </c>
      <c r="B35" s="1" t="s">
        <v>298</v>
      </c>
      <c r="C35" s="1" t="s">
        <v>84</v>
      </c>
      <c r="D35" s="1" t="s">
        <v>296</v>
      </c>
      <c r="E35" s="1" t="s">
        <v>26</v>
      </c>
      <c r="F35" s="1" t="s">
        <v>297</v>
      </c>
      <c r="G35" s="1" t="s">
        <v>35</v>
      </c>
      <c r="I35" s="1">
        <v>1</v>
      </c>
      <c r="J35" s="1" t="s">
        <v>27</v>
      </c>
      <c r="K35" s="1" t="s">
        <v>27</v>
      </c>
      <c r="L35" s="1" t="s">
        <v>64</v>
      </c>
      <c r="M35" s="1">
        <v>6</v>
      </c>
      <c r="N35" s="1">
        <v>26032147</v>
      </c>
      <c r="O35" s="1">
        <v>26032147</v>
      </c>
      <c r="P35" s="1" t="s">
        <v>38</v>
      </c>
      <c r="Q35" s="1" t="s">
        <v>51</v>
      </c>
      <c r="X35" s="1">
        <v>67</v>
      </c>
    </row>
    <row r="36" spans="1:24" x14ac:dyDescent="0.2">
      <c r="A36" s="1" t="s">
        <v>299</v>
      </c>
      <c r="B36" s="1" t="s">
        <v>300</v>
      </c>
      <c r="C36" s="1" t="s">
        <v>71</v>
      </c>
      <c r="D36" s="1" t="s">
        <v>301</v>
      </c>
      <c r="E36" s="1" t="s">
        <v>26</v>
      </c>
      <c r="F36" s="1" t="s">
        <v>302</v>
      </c>
      <c r="G36" s="1" t="s">
        <v>35</v>
      </c>
      <c r="I36" s="1">
        <v>1</v>
      </c>
      <c r="J36" s="1" t="s">
        <v>36</v>
      </c>
      <c r="K36" s="1" t="s">
        <v>27</v>
      </c>
      <c r="L36" s="1" t="s">
        <v>64</v>
      </c>
      <c r="M36" s="1">
        <v>6</v>
      </c>
      <c r="N36" s="1">
        <v>26032146</v>
      </c>
      <c r="O36" s="1">
        <v>26032146</v>
      </c>
      <c r="P36" s="1" t="s">
        <v>29</v>
      </c>
      <c r="Q36" s="1" t="s">
        <v>51</v>
      </c>
      <c r="T36" s="1">
        <v>35</v>
      </c>
      <c r="U36" s="1">
        <v>148</v>
      </c>
      <c r="X36" s="1">
        <v>15944</v>
      </c>
    </row>
    <row r="37" spans="1:24" x14ac:dyDescent="0.2">
      <c r="A37" s="1" t="s">
        <v>61</v>
      </c>
      <c r="B37" s="1" t="s">
        <v>303</v>
      </c>
      <c r="C37" s="1" t="s">
        <v>54</v>
      </c>
      <c r="D37" s="1" t="s">
        <v>304</v>
      </c>
      <c r="E37" s="1" t="s">
        <v>239</v>
      </c>
      <c r="F37" s="1" t="s">
        <v>305</v>
      </c>
      <c r="G37" s="1" t="s">
        <v>35</v>
      </c>
      <c r="I37" s="1">
        <v>2</v>
      </c>
      <c r="J37" s="1" t="s">
        <v>36</v>
      </c>
      <c r="K37" s="1" t="s">
        <v>27</v>
      </c>
      <c r="L37" s="1" t="s">
        <v>64</v>
      </c>
      <c r="M37" s="1">
        <v>6</v>
      </c>
      <c r="N37" s="1">
        <v>26032136</v>
      </c>
      <c r="O37" s="1">
        <v>26032136</v>
      </c>
      <c r="P37" s="1" t="s">
        <v>38</v>
      </c>
      <c r="Q37" s="1" t="s">
        <v>29</v>
      </c>
      <c r="T37" s="1">
        <v>7</v>
      </c>
      <c r="U37" s="1">
        <v>160</v>
      </c>
      <c r="W37" s="1">
        <v>181</v>
      </c>
      <c r="X37" s="1">
        <v>277</v>
      </c>
    </row>
    <row r="38" spans="1:24" x14ac:dyDescent="0.2">
      <c r="A38" s="1" t="s">
        <v>176</v>
      </c>
      <c r="B38" s="1" t="s">
        <v>306</v>
      </c>
      <c r="C38" s="1" t="s">
        <v>307</v>
      </c>
      <c r="D38" s="1" t="s">
        <v>304</v>
      </c>
      <c r="E38" s="1" t="s">
        <v>239</v>
      </c>
      <c r="F38" s="1" t="s">
        <v>305</v>
      </c>
      <c r="G38" s="1" t="s">
        <v>35</v>
      </c>
      <c r="I38" s="1">
        <v>2</v>
      </c>
      <c r="J38" s="1" t="s">
        <v>36</v>
      </c>
      <c r="K38" s="1" t="s">
        <v>43</v>
      </c>
      <c r="L38" s="1" t="s">
        <v>44</v>
      </c>
      <c r="M38" s="1">
        <v>6</v>
      </c>
      <c r="N38" s="1">
        <v>26032136</v>
      </c>
      <c r="O38" s="1">
        <v>26032136</v>
      </c>
      <c r="P38" s="1" t="s">
        <v>38</v>
      </c>
      <c r="Q38" s="1" t="s">
        <v>29</v>
      </c>
      <c r="T38" s="1">
        <v>14</v>
      </c>
      <c r="U38" s="1">
        <v>68</v>
      </c>
      <c r="W38" s="1">
        <v>72</v>
      </c>
      <c r="X38" s="1">
        <v>81</v>
      </c>
    </row>
    <row r="39" spans="1:24" x14ac:dyDescent="0.2">
      <c r="A39" s="1" t="s">
        <v>52</v>
      </c>
      <c r="B39" s="1" t="s">
        <v>309</v>
      </c>
      <c r="C39" s="1" t="s">
        <v>54</v>
      </c>
      <c r="D39" s="1" t="s">
        <v>310</v>
      </c>
      <c r="E39" s="1" t="s">
        <v>239</v>
      </c>
      <c r="F39" s="1" t="s">
        <v>311</v>
      </c>
      <c r="G39" s="1" t="s">
        <v>35</v>
      </c>
      <c r="I39" s="1">
        <v>2</v>
      </c>
      <c r="J39" s="1" t="s">
        <v>170</v>
      </c>
      <c r="K39" s="1" t="s">
        <v>27</v>
      </c>
      <c r="L39" s="1" t="s">
        <v>57</v>
      </c>
      <c r="M39" s="1">
        <v>6</v>
      </c>
      <c r="N39" s="1">
        <v>26032138</v>
      </c>
      <c r="O39" s="1">
        <v>26032138</v>
      </c>
      <c r="P39" s="1" t="s">
        <v>38</v>
      </c>
      <c r="Q39" s="1" t="s">
        <v>28</v>
      </c>
      <c r="X39" s="1">
        <v>14</v>
      </c>
    </row>
    <row r="40" spans="1:24" x14ac:dyDescent="0.2">
      <c r="A40" s="1" t="s">
        <v>24</v>
      </c>
      <c r="B40" s="1" t="s">
        <v>312</v>
      </c>
      <c r="C40" s="1" t="s">
        <v>41</v>
      </c>
      <c r="D40" s="1" t="s">
        <v>310</v>
      </c>
      <c r="E40" s="1" t="s">
        <v>239</v>
      </c>
      <c r="F40" s="1" t="s">
        <v>311</v>
      </c>
      <c r="G40" s="1" t="s">
        <v>35</v>
      </c>
      <c r="I40" s="1">
        <v>2</v>
      </c>
      <c r="J40" s="1" t="s">
        <v>27</v>
      </c>
      <c r="K40" s="1" t="s">
        <v>27</v>
      </c>
      <c r="L40" s="1" t="s">
        <v>27</v>
      </c>
      <c r="M40" s="1">
        <v>6</v>
      </c>
      <c r="N40" s="1">
        <v>26032138</v>
      </c>
      <c r="O40" s="1">
        <v>26032138</v>
      </c>
      <c r="P40" s="1" t="s">
        <v>38</v>
      </c>
      <c r="Q40" s="1" t="s">
        <v>28</v>
      </c>
      <c r="U40" s="1">
        <v>1501</v>
      </c>
      <c r="X40" s="1">
        <v>27</v>
      </c>
    </row>
    <row r="41" spans="1:24" x14ac:dyDescent="0.2">
      <c r="A41" s="1" t="s">
        <v>24</v>
      </c>
      <c r="B41" s="1" t="s">
        <v>313</v>
      </c>
      <c r="C41" s="1" t="s">
        <v>151</v>
      </c>
      <c r="D41" s="1" t="s">
        <v>310</v>
      </c>
      <c r="E41" s="1" t="s">
        <v>239</v>
      </c>
      <c r="F41" s="1" t="s">
        <v>311</v>
      </c>
      <c r="G41" s="1" t="s">
        <v>35</v>
      </c>
      <c r="I41" s="1">
        <v>2</v>
      </c>
      <c r="J41" s="1" t="s">
        <v>27</v>
      </c>
      <c r="K41" s="1" t="s">
        <v>27</v>
      </c>
      <c r="L41" s="1" t="s">
        <v>27</v>
      </c>
      <c r="M41" s="1">
        <v>6</v>
      </c>
      <c r="N41" s="1">
        <v>26032138</v>
      </c>
      <c r="O41" s="1">
        <v>26032138</v>
      </c>
      <c r="P41" s="1" t="s">
        <v>38</v>
      </c>
      <c r="Q41" s="1" t="s">
        <v>28</v>
      </c>
      <c r="U41" s="1">
        <v>590</v>
      </c>
      <c r="X41" s="1">
        <v>27</v>
      </c>
    </row>
    <row r="42" spans="1:24" x14ac:dyDescent="0.2">
      <c r="A42" s="1" t="s">
        <v>24</v>
      </c>
      <c r="B42" s="1" t="s">
        <v>314</v>
      </c>
      <c r="C42" s="1" t="s">
        <v>207</v>
      </c>
      <c r="D42" s="1" t="s">
        <v>310</v>
      </c>
      <c r="E42" s="1" t="s">
        <v>239</v>
      </c>
      <c r="F42" s="1" t="s">
        <v>311</v>
      </c>
      <c r="G42" s="1" t="s">
        <v>35</v>
      </c>
      <c r="I42" s="1">
        <v>2</v>
      </c>
      <c r="J42" s="1" t="s">
        <v>27</v>
      </c>
      <c r="K42" s="1" t="s">
        <v>27</v>
      </c>
      <c r="L42" s="1" t="s">
        <v>27</v>
      </c>
      <c r="M42" s="1">
        <v>6</v>
      </c>
      <c r="N42" s="1">
        <v>26032138</v>
      </c>
      <c r="O42" s="1">
        <v>26032138</v>
      </c>
      <c r="P42" s="1" t="s">
        <v>38</v>
      </c>
      <c r="Q42" s="1" t="s">
        <v>28</v>
      </c>
      <c r="U42" s="1">
        <v>1276</v>
      </c>
      <c r="X42" s="1">
        <v>6</v>
      </c>
    </row>
    <row r="43" spans="1:24" x14ac:dyDescent="0.2">
      <c r="A43" s="1" t="s">
        <v>61</v>
      </c>
      <c r="B43" s="1" t="s">
        <v>315</v>
      </c>
      <c r="C43" s="1" t="s">
        <v>54</v>
      </c>
      <c r="D43" s="1" t="s">
        <v>316</v>
      </c>
      <c r="E43" s="1" t="s">
        <v>239</v>
      </c>
      <c r="F43" s="1" t="s">
        <v>317</v>
      </c>
      <c r="G43" s="1" t="s">
        <v>35</v>
      </c>
      <c r="I43" s="1">
        <v>2</v>
      </c>
      <c r="J43" s="1" t="s">
        <v>36</v>
      </c>
      <c r="K43" s="1" t="s">
        <v>27</v>
      </c>
      <c r="L43" s="1" t="s">
        <v>64</v>
      </c>
      <c r="M43" s="1">
        <v>6</v>
      </c>
      <c r="N43" s="1">
        <v>26032138</v>
      </c>
      <c r="O43" s="1">
        <v>26032138</v>
      </c>
      <c r="P43" s="1" t="s">
        <v>38</v>
      </c>
      <c r="Q43" s="1" t="s">
        <v>29</v>
      </c>
      <c r="T43" s="1">
        <v>19</v>
      </c>
      <c r="U43" s="1">
        <v>134</v>
      </c>
      <c r="W43" s="1">
        <v>165</v>
      </c>
      <c r="X43" s="1">
        <v>144</v>
      </c>
    </row>
    <row r="44" spans="1:24" x14ac:dyDescent="0.2">
      <c r="A44" s="1" t="s">
        <v>149</v>
      </c>
      <c r="B44" s="1" t="s">
        <v>318</v>
      </c>
      <c r="C44" s="1" t="s">
        <v>151</v>
      </c>
      <c r="D44" s="1" t="s">
        <v>316</v>
      </c>
      <c r="E44" s="1" t="s">
        <v>239</v>
      </c>
      <c r="F44" s="1" t="s">
        <v>317</v>
      </c>
      <c r="G44" s="1" t="s">
        <v>35</v>
      </c>
      <c r="I44" s="1">
        <v>2</v>
      </c>
      <c r="J44" s="1" t="s">
        <v>36</v>
      </c>
      <c r="K44" s="1" t="s">
        <v>153</v>
      </c>
      <c r="L44" s="1" t="s">
        <v>64</v>
      </c>
      <c r="M44" s="1">
        <v>6</v>
      </c>
      <c r="N44" s="1">
        <v>26032138</v>
      </c>
      <c r="O44" s="1">
        <v>26032138</v>
      </c>
      <c r="P44" s="1" t="s">
        <v>38</v>
      </c>
      <c r="Q44" s="1" t="s">
        <v>29</v>
      </c>
      <c r="U44" s="1">
        <v>48</v>
      </c>
      <c r="X44" s="1">
        <v>122</v>
      </c>
    </row>
    <row r="45" spans="1:24" x14ac:dyDescent="0.2">
      <c r="A45" s="1" t="s">
        <v>86</v>
      </c>
      <c r="B45" s="1" t="s">
        <v>319</v>
      </c>
      <c r="C45" s="1" t="s">
        <v>88</v>
      </c>
      <c r="D45" s="1" t="s">
        <v>316</v>
      </c>
      <c r="E45" s="1" t="s">
        <v>239</v>
      </c>
      <c r="F45" s="1" t="s">
        <v>317</v>
      </c>
      <c r="G45" s="1" t="s">
        <v>35</v>
      </c>
      <c r="I45" s="1">
        <v>2</v>
      </c>
      <c r="J45" s="1" t="s">
        <v>36</v>
      </c>
      <c r="K45" s="1" t="s">
        <v>89</v>
      </c>
      <c r="L45" s="1" t="s">
        <v>44</v>
      </c>
      <c r="M45" s="1">
        <v>6</v>
      </c>
      <c r="N45" s="1">
        <v>26032138</v>
      </c>
      <c r="O45" s="1">
        <v>26032138</v>
      </c>
      <c r="P45" s="1" t="s">
        <v>38</v>
      </c>
      <c r="Q45" s="1" t="s">
        <v>29</v>
      </c>
      <c r="X45" s="1">
        <v>51</v>
      </c>
    </row>
    <row r="46" spans="1:24" x14ac:dyDescent="0.2">
      <c r="A46" s="1" t="s">
        <v>24</v>
      </c>
      <c r="B46" s="1" t="s">
        <v>320</v>
      </c>
      <c r="C46" s="1" t="s">
        <v>321</v>
      </c>
      <c r="D46" s="1" t="s">
        <v>322</v>
      </c>
      <c r="E46" s="1" t="s">
        <v>26</v>
      </c>
      <c r="F46" s="1" t="s">
        <v>323</v>
      </c>
      <c r="G46" s="1" t="s">
        <v>35</v>
      </c>
      <c r="J46" s="1" t="s">
        <v>27</v>
      </c>
      <c r="K46" s="1" t="s">
        <v>27</v>
      </c>
      <c r="L46" s="1" t="s">
        <v>27</v>
      </c>
      <c r="M46" s="1">
        <v>6</v>
      </c>
      <c r="N46" s="1">
        <v>26032131</v>
      </c>
      <c r="O46" s="1">
        <v>26032131</v>
      </c>
      <c r="P46" s="1" t="s">
        <v>38</v>
      </c>
      <c r="Q46" s="1" t="s">
        <v>51</v>
      </c>
      <c r="U46" s="1">
        <v>415</v>
      </c>
      <c r="X46" s="1">
        <v>7</v>
      </c>
    </row>
    <row r="47" spans="1:24" x14ac:dyDescent="0.2">
      <c r="A47" s="1" t="s">
        <v>24</v>
      </c>
      <c r="B47" s="1" t="s">
        <v>324</v>
      </c>
      <c r="C47" s="1" t="s">
        <v>321</v>
      </c>
      <c r="D47" s="1" t="s">
        <v>322</v>
      </c>
      <c r="E47" s="1" t="s">
        <v>26</v>
      </c>
      <c r="F47" s="1" t="s">
        <v>323</v>
      </c>
      <c r="G47" s="1" t="s">
        <v>35</v>
      </c>
      <c r="J47" s="1" t="s">
        <v>27</v>
      </c>
      <c r="K47" s="1" t="s">
        <v>27</v>
      </c>
      <c r="L47" s="1" t="s">
        <v>27</v>
      </c>
      <c r="M47" s="1">
        <v>6</v>
      </c>
      <c r="N47" s="1">
        <v>26032131</v>
      </c>
      <c r="O47" s="1">
        <v>26032131</v>
      </c>
      <c r="P47" s="1" t="s">
        <v>38</v>
      </c>
      <c r="Q47" s="1" t="s">
        <v>51</v>
      </c>
      <c r="U47" s="1">
        <v>211</v>
      </c>
      <c r="X47" s="1">
        <v>6</v>
      </c>
    </row>
    <row r="48" spans="1:24" x14ac:dyDescent="0.2">
      <c r="A48" s="1" t="s">
        <v>45</v>
      </c>
      <c r="B48" s="1" t="s">
        <v>325</v>
      </c>
      <c r="C48" s="1" t="s">
        <v>47</v>
      </c>
      <c r="D48" s="1" t="s">
        <v>326</v>
      </c>
      <c r="E48" s="1" t="s">
        <v>26</v>
      </c>
      <c r="F48" s="1" t="s">
        <v>327</v>
      </c>
      <c r="G48" s="1" t="s">
        <v>35</v>
      </c>
      <c r="J48" s="1" t="s">
        <v>36</v>
      </c>
      <c r="K48" s="1" t="s">
        <v>49</v>
      </c>
      <c r="L48" s="1" t="s">
        <v>50</v>
      </c>
      <c r="M48" s="1">
        <v>6</v>
      </c>
      <c r="N48" s="1">
        <v>26032128</v>
      </c>
      <c r="O48" s="1">
        <v>26032128</v>
      </c>
      <c r="P48" s="1" t="s">
        <v>38</v>
      </c>
      <c r="Q48" s="1" t="s">
        <v>28</v>
      </c>
      <c r="U48" s="1">
        <v>57</v>
      </c>
      <c r="X48" s="1">
        <v>99</v>
      </c>
    </row>
    <row r="49" spans="1:24" x14ac:dyDescent="0.2">
      <c r="A49" s="1" t="s">
        <v>24</v>
      </c>
      <c r="B49" s="1" t="s">
        <v>328</v>
      </c>
      <c r="C49" s="1" t="s">
        <v>329</v>
      </c>
      <c r="D49" s="1" t="s">
        <v>124</v>
      </c>
      <c r="E49" s="1" t="s">
        <v>26</v>
      </c>
      <c r="F49" s="1" t="s">
        <v>330</v>
      </c>
      <c r="G49" s="1" t="s">
        <v>35</v>
      </c>
      <c r="J49" s="1" t="s">
        <v>27</v>
      </c>
      <c r="K49" s="1" t="s">
        <v>27</v>
      </c>
      <c r="L49" s="1" t="s">
        <v>27</v>
      </c>
      <c r="M49" s="1">
        <v>6</v>
      </c>
      <c r="N49" s="1">
        <v>26032126</v>
      </c>
      <c r="O49" s="1">
        <v>26032126</v>
      </c>
      <c r="P49" s="1" t="s">
        <v>51</v>
      </c>
      <c r="Q49" s="1" t="s">
        <v>29</v>
      </c>
      <c r="U49" s="1">
        <v>1504</v>
      </c>
      <c r="X49" s="1">
        <v>49</v>
      </c>
    </row>
    <row r="50" spans="1:24" x14ac:dyDescent="0.2">
      <c r="A50" s="1" t="s">
        <v>149</v>
      </c>
      <c r="B50" s="1" t="s">
        <v>331</v>
      </c>
      <c r="C50" s="1" t="s">
        <v>151</v>
      </c>
      <c r="D50" s="1" t="s">
        <v>332</v>
      </c>
      <c r="E50" s="1" t="s">
        <v>26</v>
      </c>
      <c r="F50" s="1" t="s">
        <v>333</v>
      </c>
      <c r="G50" s="1" t="s">
        <v>35</v>
      </c>
      <c r="J50" s="1" t="s">
        <v>36</v>
      </c>
      <c r="K50" s="1" t="s">
        <v>153</v>
      </c>
      <c r="L50" s="1" t="s">
        <v>64</v>
      </c>
      <c r="M50" s="1">
        <v>6</v>
      </c>
      <c r="N50" s="1">
        <v>26032111</v>
      </c>
      <c r="O50" s="1">
        <v>26032111</v>
      </c>
      <c r="P50" s="1" t="s">
        <v>38</v>
      </c>
      <c r="Q50" s="1" t="s">
        <v>28</v>
      </c>
      <c r="U50" s="1">
        <v>85</v>
      </c>
      <c r="X50" s="1">
        <v>596</v>
      </c>
    </row>
    <row r="51" spans="1:24" x14ac:dyDescent="0.2">
      <c r="A51" s="1" t="s">
        <v>24</v>
      </c>
      <c r="B51" s="1" t="s">
        <v>334</v>
      </c>
      <c r="C51" s="1" t="s">
        <v>71</v>
      </c>
      <c r="D51" s="1" t="s">
        <v>335</v>
      </c>
      <c r="E51" s="1" t="s">
        <v>26</v>
      </c>
      <c r="F51" s="1" t="s">
        <v>336</v>
      </c>
      <c r="G51" s="1" t="s">
        <v>35</v>
      </c>
      <c r="J51" s="1" t="s">
        <v>27</v>
      </c>
      <c r="K51" s="1" t="s">
        <v>27</v>
      </c>
      <c r="L51" s="1" t="s">
        <v>27</v>
      </c>
      <c r="M51" s="1">
        <v>6</v>
      </c>
      <c r="N51" s="1">
        <v>26032098</v>
      </c>
      <c r="O51" s="1">
        <v>26032098</v>
      </c>
      <c r="P51" s="1" t="s">
        <v>38</v>
      </c>
      <c r="Q51" s="1" t="s">
        <v>28</v>
      </c>
      <c r="U51" s="1">
        <v>613</v>
      </c>
      <c r="X51" s="1">
        <v>20</v>
      </c>
    </row>
    <row r="52" spans="1:24" x14ac:dyDescent="0.2">
      <c r="A52" s="1" t="s">
        <v>237</v>
      </c>
      <c r="B52" s="1" t="s">
        <v>339</v>
      </c>
      <c r="C52" s="1" t="s">
        <v>113</v>
      </c>
      <c r="D52" s="1" t="s">
        <v>340</v>
      </c>
      <c r="E52" s="1" t="s">
        <v>26</v>
      </c>
      <c r="F52" s="1" t="s">
        <v>341</v>
      </c>
      <c r="G52" s="1" t="s">
        <v>35</v>
      </c>
      <c r="J52" s="1" t="s">
        <v>36</v>
      </c>
      <c r="K52" s="1" t="s">
        <v>27</v>
      </c>
      <c r="L52" s="1" t="s">
        <v>64</v>
      </c>
      <c r="M52" s="1">
        <v>6</v>
      </c>
      <c r="N52" s="1">
        <v>26032089</v>
      </c>
      <c r="O52" s="1">
        <v>26032089</v>
      </c>
      <c r="P52" s="1" t="s">
        <v>29</v>
      </c>
      <c r="Q52" s="1" t="s">
        <v>38</v>
      </c>
      <c r="T52" s="1">
        <v>12</v>
      </c>
      <c r="U52" s="1">
        <v>138</v>
      </c>
      <c r="X52" s="1">
        <v>402</v>
      </c>
    </row>
    <row r="53" spans="1:24" x14ac:dyDescent="0.2">
      <c r="A53" s="1" t="s">
        <v>24</v>
      </c>
      <c r="B53" s="1" t="s">
        <v>342</v>
      </c>
      <c r="C53" s="1" t="s">
        <v>92</v>
      </c>
      <c r="D53" s="1" t="s">
        <v>343</v>
      </c>
      <c r="E53" s="1" t="s">
        <v>26</v>
      </c>
      <c r="F53" s="1" t="s">
        <v>344</v>
      </c>
      <c r="G53" s="1" t="s">
        <v>35</v>
      </c>
      <c r="J53" s="1" t="s">
        <v>27</v>
      </c>
      <c r="K53" s="1" t="s">
        <v>27</v>
      </c>
      <c r="L53" s="1" t="s">
        <v>27</v>
      </c>
      <c r="M53" s="1">
        <v>6</v>
      </c>
      <c r="N53" s="1">
        <v>26032090</v>
      </c>
      <c r="O53" s="1">
        <v>26032090</v>
      </c>
      <c r="P53" s="1" t="s">
        <v>29</v>
      </c>
      <c r="Q53" s="1" t="s">
        <v>51</v>
      </c>
      <c r="U53" s="1">
        <v>1566</v>
      </c>
      <c r="X53" s="1">
        <v>41</v>
      </c>
    </row>
    <row r="54" spans="1:24" x14ac:dyDescent="0.2">
      <c r="A54" s="1" t="s">
        <v>24</v>
      </c>
      <c r="B54" s="1" t="s">
        <v>345</v>
      </c>
      <c r="C54" s="1" t="s">
        <v>346</v>
      </c>
      <c r="D54" s="1" t="s">
        <v>343</v>
      </c>
      <c r="E54" s="1" t="s">
        <v>26</v>
      </c>
      <c r="F54" s="1" t="s">
        <v>344</v>
      </c>
      <c r="G54" s="1" t="s">
        <v>35</v>
      </c>
      <c r="J54" s="1" t="s">
        <v>27</v>
      </c>
      <c r="K54" s="1" t="s">
        <v>27</v>
      </c>
      <c r="L54" s="1" t="s">
        <v>27</v>
      </c>
      <c r="M54" s="1">
        <v>6</v>
      </c>
      <c r="N54" s="1">
        <v>26032090</v>
      </c>
      <c r="O54" s="1">
        <v>26032090</v>
      </c>
      <c r="P54" s="1" t="s">
        <v>29</v>
      </c>
      <c r="Q54" s="1" t="s">
        <v>51</v>
      </c>
      <c r="U54" s="1">
        <v>1377</v>
      </c>
      <c r="X54" s="1">
        <v>47</v>
      </c>
    </row>
    <row r="55" spans="1:24" x14ac:dyDescent="0.2">
      <c r="A55" s="1" t="s">
        <v>24</v>
      </c>
      <c r="B55" s="1" t="s">
        <v>347</v>
      </c>
      <c r="C55" s="1" t="s">
        <v>178</v>
      </c>
      <c r="D55" s="1" t="s">
        <v>343</v>
      </c>
      <c r="E55" s="1" t="s">
        <v>26</v>
      </c>
      <c r="F55" s="1" t="s">
        <v>344</v>
      </c>
      <c r="G55" s="1" t="s">
        <v>35</v>
      </c>
      <c r="J55" s="1" t="s">
        <v>27</v>
      </c>
      <c r="K55" s="1" t="s">
        <v>27</v>
      </c>
      <c r="L55" s="1" t="s">
        <v>27</v>
      </c>
      <c r="M55" s="1">
        <v>6</v>
      </c>
      <c r="N55" s="1">
        <v>26032090</v>
      </c>
      <c r="O55" s="1">
        <v>26032090</v>
      </c>
      <c r="P55" s="1" t="s">
        <v>29</v>
      </c>
      <c r="Q55" s="1" t="s">
        <v>51</v>
      </c>
      <c r="U55" s="1">
        <v>1479</v>
      </c>
      <c r="X55" s="1">
        <v>44</v>
      </c>
    </row>
    <row r="56" spans="1:24" x14ac:dyDescent="0.2">
      <c r="A56" s="1" t="s">
        <v>39</v>
      </c>
      <c r="B56" s="1" t="s">
        <v>350</v>
      </c>
      <c r="C56" s="1" t="s">
        <v>41</v>
      </c>
      <c r="D56" s="1" t="s">
        <v>351</v>
      </c>
      <c r="E56" s="1" t="s">
        <v>26</v>
      </c>
      <c r="F56" s="1" t="s">
        <v>352</v>
      </c>
      <c r="G56" s="1" t="s">
        <v>35</v>
      </c>
      <c r="I56" s="1">
        <v>1</v>
      </c>
      <c r="J56" s="1" t="s">
        <v>36</v>
      </c>
      <c r="K56" s="1" t="s">
        <v>43</v>
      </c>
      <c r="L56" s="1" t="s">
        <v>44</v>
      </c>
      <c r="M56" s="1">
        <v>6</v>
      </c>
      <c r="N56" s="1">
        <v>26032071</v>
      </c>
      <c r="O56" s="1">
        <v>26032071</v>
      </c>
      <c r="P56" s="1" t="s">
        <v>38</v>
      </c>
      <c r="Q56" s="1" t="s">
        <v>29</v>
      </c>
      <c r="T56" s="1">
        <v>8</v>
      </c>
      <c r="U56" s="1">
        <v>65</v>
      </c>
      <c r="X56" s="1">
        <v>22</v>
      </c>
    </row>
    <row r="57" spans="1:24" x14ac:dyDescent="0.2">
      <c r="A57" s="1" t="s">
        <v>90</v>
      </c>
      <c r="B57" s="1" t="s">
        <v>353</v>
      </c>
      <c r="C57" s="1" t="s">
        <v>92</v>
      </c>
      <c r="D57" s="1" t="s">
        <v>351</v>
      </c>
      <c r="E57" s="1" t="s">
        <v>26</v>
      </c>
      <c r="F57" s="1" t="s">
        <v>352</v>
      </c>
      <c r="G57" s="1" t="s">
        <v>35</v>
      </c>
      <c r="I57" s="1">
        <v>1</v>
      </c>
      <c r="J57" s="1" t="s">
        <v>94</v>
      </c>
      <c r="K57" s="1" t="s">
        <v>94</v>
      </c>
      <c r="L57" s="1" t="s">
        <v>94</v>
      </c>
      <c r="M57" s="1">
        <v>6</v>
      </c>
      <c r="N57" s="1">
        <v>26032071</v>
      </c>
      <c r="O57" s="1">
        <v>26032071</v>
      </c>
      <c r="P57" s="1" t="s">
        <v>38</v>
      </c>
      <c r="Q57" s="1" t="s">
        <v>29</v>
      </c>
      <c r="T57" s="1">
        <v>29</v>
      </c>
      <c r="U57" s="1">
        <v>55</v>
      </c>
      <c r="W57" s="1">
        <v>97</v>
      </c>
      <c r="X57" s="1">
        <v>86</v>
      </c>
    </row>
    <row r="58" spans="1:24" x14ac:dyDescent="0.2">
      <c r="A58" s="1" t="s">
        <v>30</v>
      </c>
      <c r="B58" s="1" t="s">
        <v>354</v>
      </c>
      <c r="C58" s="1" t="s">
        <v>32</v>
      </c>
      <c r="D58" s="1" t="s">
        <v>355</v>
      </c>
      <c r="E58" s="1" t="s">
        <v>26</v>
      </c>
      <c r="F58" s="1" t="s">
        <v>356</v>
      </c>
      <c r="G58" s="1" t="s">
        <v>35</v>
      </c>
      <c r="I58" s="1">
        <v>1</v>
      </c>
      <c r="J58" s="1" t="s">
        <v>36</v>
      </c>
      <c r="K58" s="1" t="s">
        <v>27</v>
      </c>
      <c r="L58" s="1" t="s">
        <v>37</v>
      </c>
      <c r="M58" s="1">
        <v>6</v>
      </c>
      <c r="N58" s="1">
        <v>26032071</v>
      </c>
      <c r="O58" s="1">
        <v>26032071</v>
      </c>
      <c r="P58" s="1" t="s">
        <v>38</v>
      </c>
      <c r="Q58" s="1" t="s">
        <v>28</v>
      </c>
      <c r="T58" s="1">
        <v>35</v>
      </c>
      <c r="U58" s="1">
        <v>149</v>
      </c>
      <c r="W58" s="1">
        <v>172</v>
      </c>
      <c r="X58" s="1">
        <v>686</v>
      </c>
    </row>
    <row r="59" spans="1:24" x14ac:dyDescent="0.2">
      <c r="A59" s="1" t="s">
        <v>61</v>
      </c>
      <c r="B59" s="1" t="s">
        <v>171</v>
      </c>
      <c r="C59" s="1" t="s">
        <v>54</v>
      </c>
      <c r="D59" s="1" t="s">
        <v>357</v>
      </c>
      <c r="E59" s="1" t="s">
        <v>26</v>
      </c>
      <c r="F59" s="1" t="s">
        <v>358</v>
      </c>
      <c r="G59" s="1" t="s">
        <v>35</v>
      </c>
      <c r="I59" s="1">
        <v>6</v>
      </c>
      <c r="J59" s="1" t="s">
        <v>36</v>
      </c>
      <c r="K59" s="1" t="s">
        <v>27</v>
      </c>
      <c r="L59" s="1" t="s">
        <v>64</v>
      </c>
      <c r="M59" s="1">
        <v>6</v>
      </c>
      <c r="N59" s="1">
        <v>26032069</v>
      </c>
      <c r="O59" s="1">
        <v>26032069</v>
      </c>
      <c r="P59" s="1" t="s">
        <v>38</v>
      </c>
      <c r="Q59" s="1" t="s">
        <v>28</v>
      </c>
      <c r="T59" s="1">
        <v>51</v>
      </c>
      <c r="U59" s="1">
        <v>253</v>
      </c>
      <c r="W59" s="1">
        <v>121</v>
      </c>
      <c r="X59" s="1">
        <v>1625</v>
      </c>
    </row>
    <row r="60" spans="1:24" x14ac:dyDescent="0.2">
      <c r="A60" s="1" t="s">
        <v>61</v>
      </c>
      <c r="B60" s="1" t="s">
        <v>359</v>
      </c>
      <c r="C60" s="1" t="s">
        <v>59</v>
      </c>
      <c r="D60" s="1" t="s">
        <v>357</v>
      </c>
      <c r="E60" s="1" t="s">
        <v>26</v>
      </c>
      <c r="F60" s="1" t="s">
        <v>358</v>
      </c>
      <c r="G60" s="1" t="s">
        <v>35</v>
      </c>
      <c r="I60" s="1">
        <v>6</v>
      </c>
      <c r="J60" s="1" t="s">
        <v>36</v>
      </c>
      <c r="K60" s="1" t="s">
        <v>27</v>
      </c>
      <c r="L60" s="1" t="s">
        <v>64</v>
      </c>
      <c r="M60" s="1">
        <v>6</v>
      </c>
      <c r="N60" s="1">
        <v>26032069</v>
      </c>
      <c r="O60" s="1">
        <v>26032069</v>
      </c>
      <c r="P60" s="1" t="s">
        <v>38</v>
      </c>
      <c r="Q60" s="1" t="s">
        <v>28</v>
      </c>
      <c r="T60" s="1">
        <v>24</v>
      </c>
      <c r="U60" s="1">
        <v>48</v>
      </c>
      <c r="W60" s="1">
        <v>81</v>
      </c>
      <c r="X60" s="1">
        <v>283</v>
      </c>
    </row>
    <row r="61" spans="1:24" x14ac:dyDescent="0.2">
      <c r="A61" s="1" t="s">
        <v>61</v>
      </c>
      <c r="B61" s="1" t="s">
        <v>360</v>
      </c>
      <c r="C61" s="1" t="s">
        <v>59</v>
      </c>
      <c r="D61" s="1" t="s">
        <v>357</v>
      </c>
      <c r="E61" s="1" t="s">
        <v>26</v>
      </c>
      <c r="F61" s="1" t="s">
        <v>358</v>
      </c>
      <c r="G61" s="1" t="s">
        <v>35</v>
      </c>
      <c r="I61" s="1">
        <v>6</v>
      </c>
      <c r="J61" s="1" t="s">
        <v>36</v>
      </c>
      <c r="K61" s="1" t="s">
        <v>27</v>
      </c>
      <c r="L61" s="1" t="s">
        <v>64</v>
      </c>
      <c r="M61" s="1">
        <v>6</v>
      </c>
      <c r="N61" s="1">
        <v>26032069</v>
      </c>
      <c r="O61" s="1">
        <v>26032069</v>
      </c>
      <c r="P61" s="1" t="s">
        <v>38</v>
      </c>
      <c r="Q61" s="1" t="s">
        <v>28</v>
      </c>
      <c r="T61" s="1">
        <v>24</v>
      </c>
      <c r="U61" s="1">
        <v>61</v>
      </c>
      <c r="W61" s="1">
        <v>96</v>
      </c>
      <c r="X61" s="1">
        <v>152</v>
      </c>
    </row>
    <row r="62" spans="1:24" x14ac:dyDescent="0.2">
      <c r="A62" s="1" t="s">
        <v>69</v>
      </c>
      <c r="B62" s="1" t="s">
        <v>361</v>
      </c>
      <c r="C62" s="1" t="s">
        <v>71</v>
      </c>
      <c r="D62" s="1" t="s">
        <v>357</v>
      </c>
      <c r="E62" s="1" t="s">
        <v>26</v>
      </c>
      <c r="F62" s="1" t="s">
        <v>358</v>
      </c>
      <c r="G62" s="1" t="s">
        <v>35</v>
      </c>
      <c r="I62" s="1">
        <v>6</v>
      </c>
      <c r="J62" s="1" t="s">
        <v>27</v>
      </c>
      <c r="K62" s="1" t="s">
        <v>27</v>
      </c>
      <c r="L62" s="1" t="s">
        <v>27</v>
      </c>
      <c r="M62" s="1">
        <v>6</v>
      </c>
      <c r="N62" s="1">
        <v>26032069</v>
      </c>
      <c r="O62" s="1">
        <v>26032069</v>
      </c>
      <c r="P62" s="1" t="s">
        <v>38</v>
      </c>
      <c r="Q62" s="1" t="s">
        <v>28</v>
      </c>
      <c r="X62" s="1">
        <v>1126</v>
      </c>
    </row>
    <row r="63" spans="1:24" x14ac:dyDescent="0.2">
      <c r="A63" s="1" t="s">
        <v>362</v>
      </c>
      <c r="B63" s="1" t="s">
        <v>363</v>
      </c>
      <c r="C63" s="1" t="s">
        <v>32</v>
      </c>
      <c r="D63" s="1" t="s">
        <v>357</v>
      </c>
      <c r="E63" s="1" t="s">
        <v>26</v>
      </c>
      <c r="F63" s="1" t="s">
        <v>358</v>
      </c>
      <c r="G63" s="1" t="s">
        <v>35</v>
      </c>
      <c r="I63" s="1">
        <v>6</v>
      </c>
      <c r="J63" s="1" t="s">
        <v>49</v>
      </c>
      <c r="K63" s="1" t="s">
        <v>49</v>
      </c>
      <c r="L63" s="1" t="s">
        <v>364</v>
      </c>
      <c r="M63" s="1">
        <v>6</v>
      </c>
      <c r="N63" s="1">
        <v>26032069</v>
      </c>
      <c r="O63" s="1">
        <v>26032069</v>
      </c>
      <c r="P63" s="1" t="s">
        <v>38</v>
      </c>
      <c r="Q63" s="1" t="s">
        <v>28</v>
      </c>
      <c r="X63" s="1">
        <v>95</v>
      </c>
    </row>
    <row r="64" spans="1:24" x14ac:dyDescent="0.2">
      <c r="A64" s="1" t="s">
        <v>149</v>
      </c>
      <c r="B64" s="1" t="s">
        <v>365</v>
      </c>
      <c r="C64" s="1" t="s">
        <v>151</v>
      </c>
      <c r="D64" s="1" t="s">
        <v>357</v>
      </c>
      <c r="E64" s="1" t="s">
        <v>26</v>
      </c>
      <c r="F64" s="1" t="s">
        <v>358</v>
      </c>
      <c r="G64" s="1" t="s">
        <v>35</v>
      </c>
      <c r="I64" s="1">
        <v>6</v>
      </c>
      <c r="J64" s="1" t="s">
        <v>36</v>
      </c>
      <c r="K64" s="1" t="s">
        <v>153</v>
      </c>
      <c r="L64" s="1" t="s">
        <v>64</v>
      </c>
      <c r="M64" s="1">
        <v>6</v>
      </c>
      <c r="N64" s="1">
        <v>26032069</v>
      </c>
      <c r="O64" s="1">
        <v>26032069</v>
      </c>
      <c r="P64" s="1" t="s">
        <v>38</v>
      </c>
      <c r="Q64" s="1" t="s">
        <v>28</v>
      </c>
      <c r="U64" s="1">
        <v>128</v>
      </c>
      <c r="X64" s="1">
        <v>578</v>
      </c>
    </row>
    <row r="65" spans="1:24" x14ac:dyDescent="0.2">
      <c r="A65" s="1" t="s">
        <v>39</v>
      </c>
      <c r="B65" s="1" t="s">
        <v>366</v>
      </c>
      <c r="C65" s="1" t="s">
        <v>41</v>
      </c>
      <c r="D65" s="1" t="s">
        <v>357</v>
      </c>
      <c r="E65" s="1" t="s">
        <v>26</v>
      </c>
      <c r="F65" s="1" t="s">
        <v>358</v>
      </c>
      <c r="G65" s="1" t="s">
        <v>35</v>
      </c>
      <c r="I65" s="1">
        <v>6</v>
      </c>
      <c r="J65" s="1" t="s">
        <v>36</v>
      </c>
      <c r="K65" s="1" t="s">
        <v>43</v>
      </c>
      <c r="L65" s="1" t="s">
        <v>44</v>
      </c>
      <c r="M65" s="1">
        <v>6</v>
      </c>
      <c r="N65" s="1">
        <v>26032069</v>
      </c>
      <c r="O65" s="1">
        <v>26032069</v>
      </c>
      <c r="P65" s="1" t="s">
        <v>38</v>
      </c>
      <c r="Q65" s="1" t="s">
        <v>28</v>
      </c>
      <c r="T65" s="1">
        <v>16</v>
      </c>
      <c r="U65" s="1">
        <v>59</v>
      </c>
      <c r="X65" s="1">
        <v>97</v>
      </c>
    </row>
    <row r="66" spans="1:24" x14ac:dyDescent="0.2">
      <c r="A66" s="1" t="s">
        <v>52</v>
      </c>
      <c r="B66" s="1" t="s">
        <v>367</v>
      </c>
      <c r="C66" s="1" t="s">
        <v>54</v>
      </c>
      <c r="D66" s="1" t="s">
        <v>145</v>
      </c>
      <c r="E66" s="1" t="s">
        <v>26</v>
      </c>
      <c r="F66" s="1" t="s">
        <v>368</v>
      </c>
      <c r="G66" s="1" t="s">
        <v>35</v>
      </c>
      <c r="I66" s="1">
        <v>6</v>
      </c>
      <c r="J66" s="1" t="s">
        <v>56</v>
      </c>
      <c r="K66" s="1" t="s">
        <v>27</v>
      </c>
      <c r="L66" s="1" t="s">
        <v>57</v>
      </c>
      <c r="M66" s="1">
        <v>6</v>
      </c>
      <c r="N66" s="1">
        <v>26032069</v>
      </c>
      <c r="O66" s="1">
        <v>26032069</v>
      </c>
      <c r="P66" s="1" t="s">
        <v>38</v>
      </c>
      <c r="Q66" s="1" t="s">
        <v>29</v>
      </c>
      <c r="X66" s="1">
        <v>17</v>
      </c>
    </row>
    <row r="67" spans="1:24" x14ac:dyDescent="0.2">
      <c r="A67" s="1" t="s">
        <v>24</v>
      </c>
      <c r="B67" s="1" t="s">
        <v>369</v>
      </c>
      <c r="C67" s="1" t="s">
        <v>151</v>
      </c>
      <c r="D67" s="1" t="s">
        <v>145</v>
      </c>
      <c r="E67" s="1" t="s">
        <v>26</v>
      </c>
      <c r="F67" s="1" t="s">
        <v>368</v>
      </c>
      <c r="G67" s="1" t="s">
        <v>35</v>
      </c>
      <c r="I67" s="1">
        <v>6</v>
      </c>
      <c r="J67" s="1" t="s">
        <v>27</v>
      </c>
      <c r="K67" s="1" t="s">
        <v>27</v>
      </c>
      <c r="L67" s="1" t="s">
        <v>27</v>
      </c>
      <c r="M67" s="1">
        <v>6</v>
      </c>
      <c r="N67" s="1">
        <v>26032069</v>
      </c>
      <c r="O67" s="1">
        <v>26032069</v>
      </c>
      <c r="P67" s="1" t="s">
        <v>38</v>
      </c>
      <c r="Q67" s="1" t="s">
        <v>29</v>
      </c>
      <c r="U67" s="1">
        <v>513</v>
      </c>
      <c r="X67" s="1">
        <v>11</v>
      </c>
    </row>
    <row r="68" spans="1:24" x14ac:dyDescent="0.2">
      <c r="A68" s="1" t="s">
        <v>24</v>
      </c>
      <c r="B68" s="1" t="s">
        <v>370</v>
      </c>
      <c r="C68" s="1" t="s">
        <v>151</v>
      </c>
      <c r="D68" s="1" t="s">
        <v>145</v>
      </c>
      <c r="E68" s="1" t="s">
        <v>26</v>
      </c>
      <c r="F68" s="1" t="s">
        <v>368</v>
      </c>
      <c r="G68" s="1" t="s">
        <v>35</v>
      </c>
      <c r="I68" s="1">
        <v>6</v>
      </c>
      <c r="J68" s="1" t="s">
        <v>27</v>
      </c>
      <c r="K68" s="1" t="s">
        <v>27</v>
      </c>
      <c r="L68" s="1" t="s">
        <v>27</v>
      </c>
      <c r="M68" s="1">
        <v>6</v>
      </c>
      <c r="N68" s="1">
        <v>26032069</v>
      </c>
      <c r="O68" s="1">
        <v>26032069</v>
      </c>
      <c r="P68" s="1" t="s">
        <v>38</v>
      </c>
      <c r="Q68" s="1" t="s">
        <v>29</v>
      </c>
      <c r="U68" s="1">
        <v>364</v>
      </c>
      <c r="X68" s="1">
        <v>51</v>
      </c>
    </row>
    <row r="69" spans="1:24" x14ac:dyDescent="0.2">
      <c r="A69" s="1" t="s">
        <v>24</v>
      </c>
      <c r="B69" s="1" t="s">
        <v>371</v>
      </c>
      <c r="C69" s="1" t="s">
        <v>372</v>
      </c>
      <c r="D69" s="1" t="s">
        <v>145</v>
      </c>
      <c r="E69" s="1" t="s">
        <v>26</v>
      </c>
      <c r="F69" s="1" t="s">
        <v>368</v>
      </c>
      <c r="G69" s="1" t="s">
        <v>35</v>
      </c>
      <c r="I69" s="1">
        <v>6</v>
      </c>
      <c r="J69" s="1" t="s">
        <v>27</v>
      </c>
      <c r="K69" s="1" t="s">
        <v>27</v>
      </c>
      <c r="L69" s="1" t="s">
        <v>27</v>
      </c>
      <c r="M69" s="1">
        <v>6</v>
      </c>
      <c r="N69" s="1">
        <v>26032069</v>
      </c>
      <c r="O69" s="1">
        <v>26032069</v>
      </c>
      <c r="P69" s="1" t="s">
        <v>38</v>
      </c>
      <c r="Q69" s="1" t="s">
        <v>29</v>
      </c>
      <c r="U69" s="1">
        <v>714</v>
      </c>
      <c r="X69" s="1">
        <v>32</v>
      </c>
    </row>
    <row r="70" spans="1:24" x14ac:dyDescent="0.2">
      <c r="A70" s="1" t="s">
        <v>24</v>
      </c>
      <c r="B70" s="1" t="s">
        <v>373</v>
      </c>
      <c r="C70" s="1" t="s">
        <v>151</v>
      </c>
      <c r="D70" s="1" t="s">
        <v>145</v>
      </c>
      <c r="E70" s="1" t="s">
        <v>26</v>
      </c>
      <c r="F70" s="1" t="s">
        <v>368</v>
      </c>
      <c r="G70" s="1" t="s">
        <v>35</v>
      </c>
      <c r="I70" s="1">
        <v>6</v>
      </c>
      <c r="J70" s="1" t="s">
        <v>27</v>
      </c>
      <c r="K70" s="1" t="s">
        <v>27</v>
      </c>
      <c r="L70" s="1" t="s">
        <v>27</v>
      </c>
      <c r="M70" s="1">
        <v>6</v>
      </c>
      <c r="N70" s="1">
        <v>26032069</v>
      </c>
      <c r="O70" s="1">
        <v>26032069</v>
      </c>
      <c r="P70" s="1" t="s">
        <v>38</v>
      </c>
      <c r="Q70" s="1" t="s">
        <v>29</v>
      </c>
      <c r="U70" s="1">
        <v>1789</v>
      </c>
      <c r="X70" s="1">
        <v>7</v>
      </c>
    </row>
    <row r="71" spans="1:24" x14ac:dyDescent="0.2">
      <c r="A71" s="1" t="s">
        <v>90</v>
      </c>
      <c r="B71" s="1" t="s">
        <v>374</v>
      </c>
      <c r="C71" s="1" t="s">
        <v>92</v>
      </c>
      <c r="D71" s="1" t="s">
        <v>145</v>
      </c>
      <c r="E71" s="1" t="s">
        <v>26</v>
      </c>
      <c r="F71" s="1" t="s">
        <v>368</v>
      </c>
      <c r="G71" s="1" t="s">
        <v>35</v>
      </c>
      <c r="I71" s="1">
        <v>6</v>
      </c>
      <c r="J71" s="1" t="s">
        <v>94</v>
      </c>
      <c r="K71" s="1" t="s">
        <v>94</v>
      </c>
      <c r="L71" s="1" t="s">
        <v>94</v>
      </c>
      <c r="M71" s="1">
        <v>6</v>
      </c>
      <c r="N71" s="1">
        <v>26032069</v>
      </c>
      <c r="O71" s="1">
        <v>26032069</v>
      </c>
      <c r="P71" s="1" t="s">
        <v>38</v>
      </c>
      <c r="Q71" s="1" t="s">
        <v>29</v>
      </c>
      <c r="T71" s="1">
        <v>20</v>
      </c>
      <c r="U71" s="1">
        <v>45</v>
      </c>
      <c r="W71" s="1">
        <v>54</v>
      </c>
      <c r="X71" s="1">
        <v>66</v>
      </c>
    </row>
    <row r="72" spans="1:24" x14ac:dyDescent="0.2">
      <c r="A72" s="1" t="s">
        <v>146</v>
      </c>
      <c r="B72" s="1" t="s">
        <v>375</v>
      </c>
      <c r="C72" s="1" t="s">
        <v>25</v>
      </c>
      <c r="D72" s="1" t="s">
        <v>376</v>
      </c>
      <c r="E72" s="1" t="s">
        <v>26</v>
      </c>
      <c r="F72" s="1" t="s">
        <v>377</v>
      </c>
      <c r="G72" s="1" t="s">
        <v>35</v>
      </c>
      <c r="J72" s="1" t="s">
        <v>56</v>
      </c>
      <c r="K72" s="1" t="s">
        <v>27</v>
      </c>
      <c r="L72" s="1" t="s">
        <v>57</v>
      </c>
      <c r="M72" s="1">
        <v>6</v>
      </c>
      <c r="N72" s="1">
        <v>26032062</v>
      </c>
      <c r="O72" s="1">
        <v>26032062</v>
      </c>
      <c r="P72" s="1" t="s">
        <v>29</v>
      </c>
      <c r="Q72" s="1" t="s">
        <v>51</v>
      </c>
      <c r="X72" s="1">
        <v>42</v>
      </c>
    </row>
    <row r="73" spans="1:24" x14ac:dyDescent="0.2">
      <c r="A73" s="1" t="s">
        <v>378</v>
      </c>
      <c r="B73" s="1" t="s">
        <v>379</v>
      </c>
      <c r="C73" s="1" t="s">
        <v>372</v>
      </c>
      <c r="D73" s="1" t="s">
        <v>376</v>
      </c>
      <c r="E73" s="1" t="s">
        <v>26</v>
      </c>
      <c r="F73" s="1" t="s">
        <v>377</v>
      </c>
      <c r="G73" s="1" t="s">
        <v>35</v>
      </c>
      <c r="J73" s="1" t="s">
        <v>36</v>
      </c>
      <c r="K73" s="1" t="s">
        <v>43</v>
      </c>
      <c r="L73" s="1" t="s">
        <v>236</v>
      </c>
      <c r="M73" s="1">
        <v>6</v>
      </c>
      <c r="N73" s="1">
        <v>26032062</v>
      </c>
      <c r="O73" s="1">
        <v>26032062</v>
      </c>
      <c r="P73" s="1" t="s">
        <v>29</v>
      </c>
      <c r="Q73" s="1" t="s">
        <v>51</v>
      </c>
      <c r="T73" s="1">
        <v>28</v>
      </c>
      <c r="U73" s="1">
        <v>65</v>
      </c>
      <c r="W73" s="1">
        <v>80</v>
      </c>
      <c r="X73" s="1">
        <v>2266</v>
      </c>
    </row>
    <row r="74" spans="1:24" x14ac:dyDescent="0.2">
      <c r="A74" s="1" t="s">
        <v>146</v>
      </c>
      <c r="B74" s="1" t="s">
        <v>380</v>
      </c>
      <c r="C74" s="1" t="s">
        <v>25</v>
      </c>
      <c r="D74" s="1" t="s">
        <v>381</v>
      </c>
      <c r="E74" s="1" t="s">
        <v>26</v>
      </c>
      <c r="F74" s="1" t="s">
        <v>382</v>
      </c>
      <c r="G74" s="1" t="s">
        <v>35</v>
      </c>
      <c r="J74" s="1" t="s">
        <v>56</v>
      </c>
      <c r="K74" s="1" t="s">
        <v>27</v>
      </c>
      <c r="L74" s="1" t="s">
        <v>57</v>
      </c>
      <c r="M74" s="1">
        <v>6</v>
      </c>
      <c r="N74" s="1">
        <v>26032055</v>
      </c>
      <c r="O74" s="1">
        <v>26032055</v>
      </c>
      <c r="P74" s="1" t="s">
        <v>29</v>
      </c>
      <c r="Q74" s="1" t="s">
        <v>38</v>
      </c>
      <c r="X74" s="1">
        <v>3</v>
      </c>
    </row>
    <row r="75" spans="1:24" x14ac:dyDescent="0.2">
      <c r="A75" s="1" t="s">
        <v>39</v>
      </c>
      <c r="B75" s="1" t="s">
        <v>383</v>
      </c>
      <c r="C75" s="1" t="s">
        <v>41</v>
      </c>
      <c r="D75" s="1" t="s">
        <v>384</v>
      </c>
      <c r="E75" s="1" t="s">
        <v>26</v>
      </c>
      <c r="F75" s="1" t="s">
        <v>215</v>
      </c>
      <c r="G75" s="1" t="s">
        <v>35</v>
      </c>
      <c r="J75" s="1" t="s">
        <v>36</v>
      </c>
      <c r="K75" s="1" t="s">
        <v>43</v>
      </c>
      <c r="L75" s="1" t="s">
        <v>44</v>
      </c>
      <c r="M75" s="1">
        <v>6</v>
      </c>
      <c r="N75" s="1">
        <v>26032052</v>
      </c>
      <c r="O75" s="1">
        <v>26032052</v>
      </c>
      <c r="P75" s="1" t="s">
        <v>29</v>
      </c>
      <c r="Q75" s="1" t="s">
        <v>28</v>
      </c>
      <c r="T75" s="1">
        <v>46</v>
      </c>
      <c r="U75" s="1">
        <v>133</v>
      </c>
      <c r="X75" s="1">
        <v>46</v>
      </c>
    </row>
    <row r="76" spans="1:24" x14ac:dyDescent="0.2">
      <c r="A76" s="1" t="s">
        <v>39</v>
      </c>
      <c r="B76" s="1" t="s">
        <v>385</v>
      </c>
      <c r="C76" s="1" t="s">
        <v>41</v>
      </c>
      <c r="D76" s="1" t="s">
        <v>386</v>
      </c>
      <c r="E76" s="1" t="s">
        <v>26</v>
      </c>
      <c r="F76" s="1" t="s">
        <v>387</v>
      </c>
      <c r="G76" s="1" t="s">
        <v>35</v>
      </c>
      <c r="I76" s="1">
        <v>1</v>
      </c>
      <c r="J76" s="1" t="s">
        <v>36</v>
      </c>
      <c r="K76" s="1" t="s">
        <v>43</v>
      </c>
      <c r="L76" s="1" t="s">
        <v>44</v>
      </c>
      <c r="M76" s="1">
        <v>6</v>
      </c>
      <c r="N76" s="1">
        <v>26032049</v>
      </c>
      <c r="O76" s="1">
        <v>26032049</v>
      </c>
      <c r="P76" s="1" t="s">
        <v>38</v>
      </c>
      <c r="Q76" s="1" t="s">
        <v>29</v>
      </c>
      <c r="T76" s="1">
        <v>19</v>
      </c>
      <c r="U76" s="1">
        <v>42</v>
      </c>
      <c r="X76" s="1">
        <v>249</v>
      </c>
    </row>
    <row r="77" spans="1:24" x14ac:dyDescent="0.2">
      <c r="A77" s="1" t="s">
        <v>24</v>
      </c>
      <c r="B77" s="1" t="s">
        <v>388</v>
      </c>
      <c r="C77" s="1" t="s">
        <v>389</v>
      </c>
      <c r="D77" s="1" t="s">
        <v>390</v>
      </c>
      <c r="E77" s="1" t="s">
        <v>26</v>
      </c>
      <c r="F77" s="1" t="s">
        <v>391</v>
      </c>
      <c r="G77" s="1" t="s">
        <v>35</v>
      </c>
      <c r="J77" s="1" t="s">
        <v>27</v>
      </c>
      <c r="K77" s="1" t="s">
        <v>27</v>
      </c>
      <c r="L77" s="1" t="s">
        <v>27</v>
      </c>
      <c r="M77" s="1">
        <v>6</v>
      </c>
      <c r="N77" s="1">
        <v>26032048</v>
      </c>
      <c r="O77" s="1">
        <v>26032048</v>
      </c>
      <c r="P77" s="1" t="s">
        <v>28</v>
      </c>
      <c r="Q77" s="1" t="s">
        <v>38</v>
      </c>
      <c r="U77" s="1">
        <v>1213</v>
      </c>
      <c r="X77" s="1">
        <v>4</v>
      </c>
    </row>
    <row r="78" spans="1:24" x14ac:dyDescent="0.2">
      <c r="A78" s="1" t="s">
        <v>52</v>
      </c>
      <c r="B78" s="1" t="s">
        <v>392</v>
      </c>
      <c r="C78" s="1" t="s">
        <v>54</v>
      </c>
      <c r="D78" s="1" t="s">
        <v>393</v>
      </c>
      <c r="E78" s="1" t="s">
        <v>26</v>
      </c>
      <c r="F78" s="1" t="s">
        <v>394</v>
      </c>
      <c r="G78" s="1" t="s">
        <v>35</v>
      </c>
      <c r="I78" s="1">
        <v>1</v>
      </c>
      <c r="J78" s="1" t="s">
        <v>56</v>
      </c>
      <c r="K78" s="1" t="s">
        <v>27</v>
      </c>
      <c r="L78" s="1" t="s">
        <v>57</v>
      </c>
      <c r="M78" s="1">
        <v>6</v>
      </c>
      <c r="N78" s="1">
        <v>26032045</v>
      </c>
      <c r="O78" s="1">
        <v>26032045</v>
      </c>
      <c r="P78" s="1" t="s">
        <v>38</v>
      </c>
      <c r="Q78" s="1" t="s">
        <v>29</v>
      </c>
      <c r="X78" s="1">
        <v>32</v>
      </c>
    </row>
    <row r="79" spans="1:24" x14ac:dyDescent="0.2">
      <c r="A79" s="1" t="s">
        <v>24</v>
      </c>
      <c r="B79" s="1" t="s">
        <v>395</v>
      </c>
      <c r="C79" s="1" t="s">
        <v>92</v>
      </c>
      <c r="D79" s="1" t="s">
        <v>393</v>
      </c>
      <c r="E79" s="1" t="s">
        <v>26</v>
      </c>
      <c r="F79" s="1" t="s">
        <v>394</v>
      </c>
      <c r="G79" s="1" t="s">
        <v>35</v>
      </c>
      <c r="I79" s="1">
        <v>1</v>
      </c>
      <c r="J79" s="1" t="s">
        <v>27</v>
      </c>
      <c r="K79" s="1" t="s">
        <v>27</v>
      </c>
      <c r="L79" s="1" t="s">
        <v>27</v>
      </c>
      <c r="M79" s="1">
        <v>6</v>
      </c>
      <c r="N79" s="1">
        <v>26032045</v>
      </c>
      <c r="O79" s="1">
        <v>26032045</v>
      </c>
      <c r="P79" s="1" t="s">
        <v>38</v>
      </c>
      <c r="Q79" s="1" t="s">
        <v>29</v>
      </c>
      <c r="U79" s="1">
        <v>806</v>
      </c>
      <c r="X79" s="1">
        <v>67</v>
      </c>
    </row>
    <row r="80" spans="1:24" x14ac:dyDescent="0.2">
      <c r="A80" s="1" t="s">
        <v>24</v>
      </c>
      <c r="B80" s="1" t="s">
        <v>396</v>
      </c>
      <c r="C80" s="1" t="s">
        <v>397</v>
      </c>
      <c r="D80" s="1" t="s">
        <v>398</v>
      </c>
      <c r="E80" s="1" t="s">
        <v>26</v>
      </c>
      <c r="F80" s="1" t="s">
        <v>399</v>
      </c>
      <c r="G80" s="1" t="s">
        <v>35</v>
      </c>
      <c r="I80" s="1">
        <v>1</v>
      </c>
      <c r="J80" s="1" t="s">
        <v>27</v>
      </c>
      <c r="K80" s="1" t="s">
        <v>27</v>
      </c>
      <c r="L80" s="1" t="s">
        <v>27</v>
      </c>
      <c r="M80" s="1">
        <v>6</v>
      </c>
      <c r="N80" s="1">
        <v>26032045</v>
      </c>
      <c r="O80" s="1">
        <v>26032045</v>
      </c>
      <c r="P80" s="1" t="s">
        <v>38</v>
      </c>
      <c r="Q80" s="1" t="s">
        <v>28</v>
      </c>
      <c r="U80" s="1">
        <v>676</v>
      </c>
      <c r="X80" s="1">
        <v>12</v>
      </c>
    </row>
    <row r="81" spans="1:24" x14ac:dyDescent="0.2">
      <c r="A81" s="1" t="s">
        <v>30</v>
      </c>
      <c r="B81" s="1" t="s">
        <v>400</v>
      </c>
      <c r="C81" s="1" t="s">
        <v>32</v>
      </c>
      <c r="D81" s="1" t="s">
        <v>398</v>
      </c>
      <c r="E81" s="1" t="s">
        <v>26</v>
      </c>
      <c r="F81" s="1" t="s">
        <v>399</v>
      </c>
      <c r="G81" s="1" t="s">
        <v>35</v>
      </c>
      <c r="I81" s="1">
        <v>1</v>
      </c>
      <c r="J81" s="1" t="s">
        <v>36</v>
      </c>
      <c r="K81" s="1" t="s">
        <v>27</v>
      </c>
      <c r="L81" s="1" t="s">
        <v>37</v>
      </c>
      <c r="M81" s="1">
        <v>6</v>
      </c>
      <c r="N81" s="1">
        <v>26032045</v>
      </c>
      <c r="O81" s="1">
        <v>26032045</v>
      </c>
      <c r="P81" s="1" t="s">
        <v>38</v>
      </c>
      <c r="Q81" s="1" t="s">
        <v>28</v>
      </c>
      <c r="T81" s="1">
        <v>96</v>
      </c>
      <c r="U81" s="1">
        <v>90</v>
      </c>
      <c r="W81" s="1">
        <v>106</v>
      </c>
      <c r="X81" s="1">
        <v>98</v>
      </c>
    </row>
    <row r="82" spans="1:24" x14ac:dyDescent="0.2">
      <c r="A82" s="1" t="s">
        <v>39</v>
      </c>
      <c r="B82" s="1" t="s">
        <v>401</v>
      </c>
      <c r="C82" s="1" t="s">
        <v>41</v>
      </c>
      <c r="D82" s="1" t="s">
        <v>398</v>
      </c>
      <c r="E82" s="1" t="s">
        <v>26</v>
      </c>
      <c r="F82" s="1" t="s">
        <v>399</v>
      </c>
      <c r="G82" s="1" t="s">
        <v>35</v>
      </c>
      <c r="I82" s="1">
        <v>1</v>
      </c>
      <c r="J82" s="1" t="s">
        <v>36</v>
      </c>
      <c r="K82" s="1" t="s">
        <v>43</v>
      </c>
      <c r="L82" s="1" t="s">
        <v>44</v>
      </c>
      <c r="M82" s="1">
        <v>6</v>
      </c>
      <c r="N82" s="1">
        <v>26032045</v>
      </c>
      <c r="O82" s="1">
        <v>26032045</v>
      </c>
      <c r="P82" s="1" t="s">
        <v>38</v>
      </c>
      <c r="Q82" s="1" t="s">
        <v>28</v>
      </c>
      <c r="T82" s="1">
        <v>13</v>
      </c>
      <c r="U82" s="1">
        <v>76</v>
      </c>
      <c r="X82" s="1">
        <v>15</v>
      </c>
    </row>
    <row r="83" spans="1:24" x14ac:dyDescent="0.2">
      <c r="A83" s="1" t="s">
        <v>65</v>
      </c>
      <c r="B83" s="1" t="s">
        <v>402</v>
      </c>
      <c r="C83" s="1" t="s">
        <v>67</v>
      </c>
      <c r="D83" s="1" t="s">
        <v>398</v>
      </c>
      <c r="E83" s="1" t="s">
        <v>26</v>
      </c>
      <c r="F83" s="1" t="s">
        <v>399</v>
      </c>
      <c r="G83" s="1" t="s">
        <v>35</v>
      </c>
      <c r="I83" s="1">
        <v>1</v>
      </c>
      <c r="J83" s="1" t="s">
        <v>36</v>
      </c>
      <c r="K83" s="1" t="s">
        <v>43</v>
      </c>
      <c r="L83" s="1" t="s">
        <v>44</v>
      </c>
      <c r="M83" s="1">
        <v>6</v>
      </c>
      <c r="N83" s="1">
        <v>26032045</v>
      </c>
      <c r="O83" s="1">
        <v>26032045</v>
      </c>
      <c r="P83" s="1" t="s">
        <v>38</v>
      </c>
      <c r="Q83" s="1" t="s">
        <v>28</v>
      </c>
      <c r="U83" s="1">
        <v>37</v>
      </c>
      <c r="W83" s="1">
        <v>104</v>
      </c>
      <c r="X83" s="1">
        <v>669</v>
      </c>
    </row>
    <row r="84" spans="1:24" x14ac:dyDescent="0.2">
      <c r="A84" s="1" t="s">
        <v>149</v>
      </c>
      <c r="B84" s="1" t="s">
        <v>403</v>
      </c>
      <c r="C84" s="1" t="s">
        <v>151</v>
      </c>
      <c r="D84" s="1" t="s">
        <v>404</v>
      </c>
      <c r="E84" s="1" t="s">
        <v>26</v>
      </c>
      <c r="F84" s="1" t="s">
        <v>405</v>
      </c>
      <c r="G84" s="1" t="s">
        <v>35</v>
      </c>
      <c r="J84" s="1" t="s">
        <v>36</v>
      </c>
      <c r="K84" s="1" t="s">
        <v>153</v>
      </c>
      <c r="L84" s="1" t="s">
        <v>64</v>
      </c>
      <c r="M84" s="1">
        <v>6</v>
      </c>
      <c r="N84" s="1">
        <v>26032042</v>
      </c>
      <c r="O84" s="1">
        <v>26032042</v>
      </c>
      <c r="P84" s="1" t="s">
        <v>29</v>
      </c>
      <c r="Q84" s="1" t="s">
        <v>28</v>
      </c>
      <c r="U84" s="1">
        <v>56</v>
      </c>
      <c r="X84" s="1">
        <v>246</v>
      </c>
    </row>
    <row r="85" spans="1:24" x14ac:dyDescent="0.2">
      <c r="A85" s="1" t="s">
        <v>24</v>
      </c>
      <c r="B85" s="1" t="s">
        <v>406</v>
      </c>
      <c r="C85" s="1" t="s">
        <v>407</v>
      </c>
      <c r="D85" s="1" t="s">
        <v>408</v>
      </c>
      <c r="E85" s="1" t="s">
        <v>26</v>
      </c>
      <c r="F85" s="1" t="s">
        <v>409</v>
      </c>
      <c r="G85" s="1" t="s">
        <v>35</v>
      </c>
      <c r="J85" s="1" t="s">
        <v>27</v>
      </c>
      <c r="K85" s="1" t="s">
        <v>27</v>
      </c>
      <c r="L85" s="1" t="s">
        <v>27</v>
      </c>
      <c r="M85" s="1">
        <v>6</v>
      </c>
      <c r="N85" s="1">
        <v>26032039</v>
      </c>
      <c r="O85" s="1">
        <v>26032039</v>
      </c>
      <c r="P85" s="1" t="s">
        <v>29</v>
      </c>
      <c r="Q85" s="1" t="s">
        <v>51</v>
      </c>
      <c r="U85" s="1">
        <v>797</v>
      </c>
      <c r="X85" s="1">
        <v>8</v>
      </c>
    </row>
    <row r="86" spans="1:24" x14ac:dyDescent="0.2">
      <c r="A86" s="1" t="s">
        <v>410</v>
      </c>
      <c r="B86" s="1" t="s">
        <v>411</v>
      </c>
      <c r="C86" s="1" t="s">
        <v>41</v>
      </c>
      <c r="D86" s="1" t="s">
        <v>408</v>
      </c>
      <c r="E86" s="1" t="s">
        <v>26</v>
      </c>
      <c r="F86" s="1" t="s">
        <v>409</v>
      </c>
      <c r="G86" s="1" t="s">
        <v>35</v>
      </c>
      <c r="J86" s="1" t="s">
        <v>36</v>
      </c>
      <c r="K86" s="1" t="s">
        <v>89</v>
      </c>
      <c r="L86" s="1" t="s">
        <v>64</v>
      </c>
      <c r="M86" s="1">
        <v>6</v>
      </c>
      <c r="N86" s="1">
        <v>26032039</v>
      </c>
      <c r="O86" s="1">
        <v>26032039</v>
      </c>
      <c r="P86" s="1" t="s">
        <v>29</v>
      </c>
      <c r="Q86" s="1" t="s">
        <v>51</v>
      </c>
      <c r="X86" s="1">
        <v>62</v>
      </c>
    </row>
    <row r="87" spans="1:24" x14ac:dyDescent="0.2">
      <c r="A87" s="1" t="s">
        <v>24</v>
      </c>
      <c r="B87" s="1" t="s">
        <v>412</v>
      </c>
      <c r="C87" s="1" t="s">
        <v>413</v>
      </c>
      <c r="D87" s="1" t="s">
        <v>414</v>
      </c>
      <c r="E87" s="1" t="s">
        <v>26</v>
      </c>
      <c r="F87" s="1" t="s">
        <v>415</v>
      </c>
      <c r="G87" s="1" t="s">
        <v>35</v>
      </c>
      <c r="J87" s="1" t="s">
        <v>27</v>
      </c>
      <c r="K87" s="1" t="s">
        <v>27</v>
      </c>
      <c r="L87" s="1" t="s">
        <v>27</v>
      </c>
      <c r="M87" s="1">
        <v>6</v>
      </c>
      <c r="N87" s="1">
        <v>26032039</v>
      </c>
      <c r="O87" s="1">
        <v>26032039</v>
      </c>
      <c r="P87" s="1" t="s">
        <v>29</v>
      </c>
      <c r="Q87" s="1" t="s">
        <v>28</v>
      </c>
      <c r="U87" s="1">
        <v>440</v>
      </c>
      <c r="X87" s="1">
        <v>5</v>
      </c>
    </row>
    <row r="88" spans="1:24" x14ac:dyDescent="0.2">
      <c r="A88" s="1" t="s">
        <v>24</v>
      </c>
      <c r="B88" s="1" t="s">
        <v>416</v>
      </c>
      <c r="C88" s="1" t="s">
        <v>25</v>
      </c>
      <c r="D88" s="1" t="s">
        <v>414</v>
      </c>
      <c r="E88" s="1" t="s">
        <v>26</v>
      </c>
      <c r="F88" s="1" t="s">
        <v>415</v>
      </c>
      <c r="G88" s="1" t="s">
        <v>35</v>
      </c>
      <c r="J88" s="1" t="s">
        <v>27</v>
      </c>
      <c r="K88" s="1" t="s">
        <v>27</v>
      </c>
      <c r="L88" s="1" t="s">
        <v>27</v>
      </c>
      <c r="M88" s="1">
        <v>6</v>
      </c>
      <c r="N88" s="1">
        <v>26032039</v>
      </c>
      <c r="O88" s="1">
        <v>26032039</v>
      </c>
      <c r="P88" s="1" t="s">
        <v>29</v>
      </c>
      <c r="Q88" s="1" t="s">
        <v>28</v>
      </c>
      <c r="U88" s="1">
        <v>1127</v>
      </c>
      <c r="X88" s="1">
        <v>4</v>
      </c>
    </row>
    <row r="89" spans="1:24" x14ac:dyDescent="0.2">
      <c r="A89" s="1" t="s">
        <v>24</v>
      </c>
      <c r="B89" s="1" t="s">
        <v>417</v>
      </c>
      <c r="C89" s="1" t="s">
        <v>418</v>
      </c>
      <c r="D89" s="1" t="s">
        <v>419</v>
      </c>
      <c r="E89" s="1" t="s">
        <v>26</v>
      </c>
      <c r="F89" s="1" t="s">
        <v>420</v>
      </c>
      <c r="G89" s="1" t="s">
        <v>35</v>
      </c>
      <c r="J89" s="1" t="s">
        <v>27</v>
      </c>
      <c r="K89" s="1" t="s">
        <v>27</v>
      </c>
      <c r="L89" s="1" t="s">
        <v>27</v>
      </c>
      <c r="M89" s="1">
        <v>6</v>
      </c>
      <c r="N89" s="1">
        <v>26032034</v>
      </c>
      <c r="O89" s="1">
        <v>26032034</v>
      </c>
      <c r="P89" s="1" t="s">
        <v>29</v>
      </c>
      <c r="Q89" s="1" t="s">
        <v>38</v>
      </c>
      <c r="U89" s="1">
        <v>533</v>
      </c>
      <c r="X89" s="1">
        <v>7</v>
      </c>
    </row>
    <row r="90" spans="1:24" x14ac:dyDescent="0.2">
      <c r="A90" s="1" t="s">
        <v>24</v>
      </c>
      <c r="B90" s="1" t="s">
        <v>421</v>
      </c>
      <c r="C90" s="1" t="s">
        <v>321</v>
      </c>
      <c r="D90" s="1" t="s">
        <v>422</v>
      </c>
      <c r="E90" s="1" t="s">
        <v>26</v>
      </c>
      <c r="F90" s="1" t="s">
        <v>423</v>
      </c>
      <c r="G90" s="1" t="s">
        <v>35</v>
      </c>
      <c r="I90" s="1">
        <v>1</v>
      </c>
      <c r="J90" s="1" t="s">
        <v>27</v>
      </c>
      <c r="K90" s="1" t="s">
        <v>27</v>
      </c>
      <c r="L90" s="1" t="s">
        <v>27</v>
      </c>
      <c r="M90" s="1">
        <v>6</v>
      </c>
      <c r="N90" s="1">
        <v>26032031</v>
      </c>
      <c r="O90" s="1">
        <v>26032031</v>
      </c>
      <c r="P90" s="1" t="s">
        <v>38</v>
      </c>
      <c r="Q90" s="1" t="s">
        <v>29</v>
      </c>
      <c r="U90" s="1">
        <v>1240</v>
      </c>
      <c r="X90" s="1">
        <v>44</v>
      </c>
    </row>
    <row r="91" spans="1:24" x14ac:dyDescent="0.2">
      <c r="A91" s="1" t="s">
        <v>24</v>
      </c>
      <c r="B91" s="1" t="s">
        <v>424</v>
      </c>
      <c r="C91" s="1" t="s">
        <v>425</v>
      </c>
      <c r="D91" s="1" t="s">
        <v>422</v>
      </c>
      <c r="E91" s="1" t="s">
        <v>26</v>
      </c>
      <c r="F91" s="1" t="s">
        <v>423</v>
      </c>
      <c r="G91" s="1" t="s">
        <v>35</v>
      </c>
      <c r="I91" s="1">
        <v>1</v>
      </c>
      <c r="J91" s="1" t="s">
        <v>27</v>
      </c>
      <c r="K91" s="1" t="s">
        <v>27</v>
      </c>
      <c r="L91" s="1" t="s">
        <v>27</v>
      </c>
      <c r="M91" s="1">
        <v>6</v>
      </c>
      <c r="N91" s="1">
        <v>26032031</v>
      </c>
      <c r="O91" s="1">
        <v>26032031</v>
      </c>
      <c r="P91" s="1" t="s">
        <v>38</v>
      </c>
      <c r="Q91" s="1" t="s">
        <v>29</v>
      </c>
      <c r="U91" s="1">
        <v>822</v>
      </c>
      <c r="X91" s="1">
        <v>23</v>
      </c>
    </row>
    <row r="92" spans="1:24" x14ac:dyDescent="0.2">
      <c r="A92" s="1" t="s">
        <v>426</v>
      </c>
      <c r="B92" s="1" t="s">
        <v>427</v>
      </c>
      <c r="C92" s="1" t="s">
        <v>428</v>
      </c>
      <c r="D92" s="1" t="s">
        <v>422</v>
      </c>
      <c r="E92" s="1" t="s">
        <v>26</v>
      </c>
      <c r="F92" s="1" t="s">
        <v>423</v>
      </c>
      <c r="G92" s="1" t="s">
        <v>35</v>
      </c>
      <c r="I92" s="1">
        <v>1</v>
      </c>
      <c r="J92" s="1" t="s">
        <v>94</v>
      </c>
      <c r="K92" s="1" t="s">
        <v>94</v>
      </c>
      <c r="L92" s="1" t="s">
        <v>94</v>
      </c>
      <c r="M92" s="1">
        <v>6</v>
      </c>
      <c r="N92" s="1">
        <v>26032031</v>
      </c>
      <c r="O92" s="1">
        <v>26032031</v>
      </c>
      <c r="P92" s="1" t="s">
        <v>38</v>
      </c>
      <c r="Q92" s="1" t="s">
        <v>29</v>
      </c>
      <c r="T92" s="1">
        <v>5</v>
      </c>
      <c r="U92" s="1">
        <v>52</v>
      </c>
      <c r="W92" s="1">
        <v>53</v>
      </c>
      <c r="X92" s="1">
        <v>132</v>
      </c>
    </row>
    <row r="93" spans="1:24" x14ac:dyDescent="0.2">
      <c r="A93" s="1" t="s">
        <v>82</v>
      </c>
      <c r="B93" s="1" t="s">
        <v>429</v>
      </c>
      <c r="C93" s="1" t="s">
        <v>84</v>
      </c>
      <c r="D93" s="1" t="s">
        <v>430</v>
      </c>
      <c r="E93" s="1" t="s">
        <v>26</v>
      </c>
      <c r="F93" s="1" t="s">
        <v>431</v>
      </c>
      <c r="G93" s="1" t="s">
        <v>35</v>
      </c>
      <c r="I93" s="1">
        <v>1</v>
      </c>
      <c r="J93" s="1" t="s">
        <v>27</v>
      </c>
      <c r="K93" s="1" t="s">
        <v>27</v>
      </c>
      <c r="L93" s="1" t="s">
        <v>64</v>
      </c>
      <c r="M93" s="1">
        <v>6</v>
      </c>
      <c r="N93" s="1">
        <v>26032029</v>
      </c>
      <c r="O93" s="1">
        <v>26032029</v>
      </c>
      <c r="P93" s="1" t="s">
        <v>38</v>
      </c>
      <c r="Q93" s="1" t="s">
        <v>28</v>
      </c>
      <c r="X93" s="1">
        <v>48</v>
      </c>
    </row>
    <row r="94" spans="1:24" x14ac:dyDescent="0.2">
      <c r="A94" s="1" t="s">
        <v>82</v>
      </c>
      <c r="B94" s="1" t="s">
        <v>432</v>
      </c>
      <c r="C94" s="1" t="s">
        <v>84</v>
      </c>
      <c r="D94" s="1" t="s">
        <v>433</v>
      </c>
      <c r="E94" s="1" t="s">
        <v>26</v>
      </c>
      <c r="F94" s="1" t="s">
        <v>434</v>
      </c>
      <c r="G94" s="1" t="s">
        <v>35</v>
      </c>
      <c r="I94" s="1">
        <v>1</v>
      </c>
      <c r="J94" s="1" t="s">
        <v>27</v>
      </c>
      <c r="K94" s="1" t="s">
        <v>27</v>
      </c>
      <c r="L94" s="1" t="s">
        <v>64</v>
      </c>
      <c r="M94" s="1">
        <v>6</v>
      </c>
      <c r="N94" s="1">
        <v>26032029</v>
      </c>
      <c r="O94" s="1">
        <v>26032029</v>
      </c>
      <c r="P94" s="1" t="s">
        <v>38</v>
      </c>
      <c r="Q94" s="1" t="s">
        <v>29</v>
      </c>
      <c r="X94" s="1">
        <v>102</v>
      </c>
    </row>
    <row r="95" spans="1:24" x14ac:dyDescent="0.2">
      <c r="A95" s="1" t="s">
        <v>24</v>
      </c>
      <c r="B95" s="1" t="s">
        <v>435</v>
      </c>
      <c r="C95" s="1" t="s">
        <v>207</v>
      </c>
      <c r="D95" s="1" t="s">
        <v>436</v>
      </c>
      <c r="E95" s="1" t="s">
        <v>26</v>
      </c>
      <c r="F95" s="1" t="s">
        <v>437</v>
      </c>
      <c r="G95" s="1" t="s">
        <v>35</v>
      </c>
      <c r="J95" s="1" t="s">
        <v>27</v>
      </c>
      <c r="K95" s="1" t="s">
        <v>27</v>
      </c>
      <c r="L95" s="1" t="s">
        <v>27</v>
      </c>
      <c r="M95" s="1">
        <v>6</v>
      </c>
      <c r="N95" s="1">
        <v>26032020</v>
      </c>
      <c r="O95" s="1">
        <v>26032020</v>
      </c>
      <c r="P95" s="1" t="s">
        <v>51</v>
      </c>
      <c r="Q95" s="1" t="s">
        <v>29</v>
      </c>
      <c r="U95" s="1">
        <v>1517</v>
      </c>
      <c r="X95" s="1">
        <v>24</v>
      </c>
    </row>
    <row r="96" spans="1:24" x14ac:dyDescent="0.2">
      <c r="A96" s="1" t="s">
        <v>77</v>
      </c>
      <c r="B96" s="1" t="s">
        <v>438</v>
      </c>
      <c r="C96" s="1" t="s">
        <v>79</v>
      </c>
      <c r="D96" s="1" t="s">
        <v>439</v>
      </c>
      <c r="E96" s="1" t="s">
        <v>26</v>
      </c>
      <c r="F96" s="1" t="s">
        <v>440</v>
      </c>
      <c r="G96" s="1" t="s">
        <v>35</v>
      </c>
      <c r="J96" s="1" t="s">
        <v>27</v>
      </c>
      <c r="K96" s="1" t="s">
        <v>27</v>
      </c>
      <c r="L96" s="1" t="s">
        <v>81</v>
      </c>
      <c r="M96" s="1">
        <v>6</v>
      </c>
      <c r="N96" s="1">
        <v>26032016</v>
      </c>
      <c r="O96" s="1">
        <v>26032016</v>
      </c>
      <c r="P96" s="1" t="s">
        <v>38</v>
      </c>
      <c r="Q96" s="1" t="s">
        <v>51</v>
      </c>
      <c r="X96" s="1">
        <v>656</v>
      </c>
    </row>
    <row r="97" spans="1:24" x14ac:dyDescent="0.2">
      <c r="A97" s="1" t="s">
        <v>105</v>
      </c>
      <c r="B97" s="1" t="s">
        <v>441</v>
      </c>
      <c r="C97" s="1" t="s">
        <v>75</v>
      </c>
      <c r="D97" s="1" t="s">
        <v>439</v>
      </c>
      <c r="E97" s="1" t="s">
        <v>26</v>
      </c>
      <c r="F97" s="1" t="s">
        <v>442</v>
      </c>
      <c r="G97" s="1" t="s">
        <v>35</v>
      </c>
      <c r="J97" s="1" t="s">
        <v>27</v>
      </c>
      <c r="K97" s="1" t="s">
        <v>27</v>
      </c>
      <c r="L97" s="1" t="s">
        <v>108</v>
      </c>
      <c r="M97" s="1">
        <v>6</v>
      </c>
      <c r="N97" s="1">
        <v>26032016</v>
      </c>
      <c r="O97" s="1">
        <v>26032016</v>
      </c>
      <c r="P97" s="1" t="s">
        <v>38</v>
      </c>
      <c r="Q97" s="1" t="s">
        <v>28</v>
      </c>
      <c r="X97" s="1">
        <v>451</v>
      </c>
    </row>
    <row r="98" spans="1:24" x14ac:dyDescent="0.2">
      <c r="A98" s="1" t="s">
        <v>24</v>
      </c>
      <c r="B98" s="1" t="s">
        <v>443</v>
      </c>
      <c r="C98" s="1" t="s">
        <v>372</v>
      </c>
      <c r="D98" s="1" t="s">
        <v>444</v>
      </c>
      <c r="E98" s="1" t="s">
        <v>26</v>
      </c>
      <c r="F98" s="1" t="s">
        <v>445</v>
      </c>
      <c r="G98" s="1" t="s">
        <v>35</v>
      </c>
      <c r="J98" s="1" t="s">
        <v>27</v>
      </c>
      <c r="K98" s="1" t="s">
        <v>27</v>
      </c>
      <c r="L98" s="1" t="s">
        <v>27</v>
      </c>
      <c r="M98" s="1">
        <v>6</v>
      </c>
      <c r="N98" s="1">
        <v>26032017</v>
      </c>
      <c r="O98" s="1">
        <v>26032017</v>
      </c>
      <c r="P98" s="1" t="s">
        <v>51</v>
      </c>
      <c r="Q98" s="1" t="s">
        <v>28</v>
      </c>
      <c r="U98" s="1">
        <v>2022</v>
      </c>
      <c r="X98" s="1">
        <v>66</v>
      </c>
    </row>
    <row r="99" spans="1:24" x14ac:dyDescent="0.2">
      <c r="A99" s="1" t="s">
        <v>61</v>
      </c>
      <c r="B99" s="1" t="s">
        <v>446</v>
      </c>
      <c r="C99" s="1" t="s">
        <v>59</v>
      </c>
      <c r="D99" s="1" t="s">
        <v>447</v>
      </c>
      <c r="E99" s="1" t="s">
        <v>26</v>
      </c>
      <c r="F99" s="1" t="s">
        <v>448</v>
      </c>
      <c r="G99" s="1" t="s">
        <v>35</v>
      </c>
      <c r="I99" s="1">
        <v>1</v>
      </c>
      <c r="J99" s="1" t="s">
        <v>36</v>
      </c>
      <c r="K99" s="1" t="s">
        <v>27</v>
      </c>
      <c r="L99" s="1" t="s">
        <v>64</v>
      </c>
      <c r="M99" s="1">
        <v>6</v>
      </c>
      <c r="N99" s="1">
        <v>26032007</v>
      </c>
      <c r="O99" s="1">
        <v>26032007</v>
      </c>
      <c r="P99" s="1" t="s">
        <v>38</v>
      </c>
      <c r="Q99" s="1" t="s">
        <v>51</v>
      </c>
      <c r="T99" s="1">
        <v>25</v>
      </c>
      <c r="U99" s="1">
        <v>158</v>
      </c>
      <c r="W99" s="1">
        <v>177</v>
      </c>
      <c r="X99" s="1">
        <v>343</v>
      </c>
    </row>
    <row r="100" spans="1:24" x14ac:dyDescent="0.2">
      <c r="A100" s="1" t="s">
        <v>24</v>
      </c>
      <c r="B100" s="1" t="s">
        <v>449</v>
      </c>
      <c r="C100" s="1" t="s">
        <v>41</v>
      </c>
      <c r="D100" s="1" t="s">
        <v>447</v>
      </c>
      <c r="E100" s="1" t="s">
        <v>26</v>
      </c>
      <c r="F100" s="1" t="s">
        <v>448</v>
      </c>
      <c r="G100" s="1" t="s">
        <v>35</v>
      </c>
      <c r="I100" s="1">
        <v>1</v>
      </c>
      <c r="J100" s="1" t="s">
        <v>27</v>
      </c>
      <c r="K100" s="1" t="s">
        <v>27</v>
      </c>
      <c r="L100" s="1" t="s">
        <v>27</v>
      </c>
      <c r="M100" s="1">
        <v>6</v>
      </c>
      <c r="N100" s="1">
        <v>26032007</v>
      </c>
      <c r="O100" s="1">
        <v>26032007</v>
      </c>
      <c r="P100" s="1" t="s">
        <v>38</v>
      </c>
      <c r="Q100" s="1" t="s">
        <v>51</v>
      </c>
      <c r="U100" s="1">
        <v>1219</v>
      </c>
      <c r="X100" s="1">
        <v>7</v>
      </c>
    </row>
    <row r="101" spans="1:24" x14ac:dyDescent="0.2">
      <c r="A101" s="1" t="s">
        <v>233</v>
      </c>
      <c r="B101" s="1" t="s">
        <v>450</v>
      </c>
      <c r="C101" s="1" t="s">
        <v>235</v>
      </c>
      <c r="D101" s="1" t="s">
        <v>451</v>
      </c>
      <c r="E101" s="1" t="s">
        <v>26</v>
      </c>
      <c r="F101" s="1" t="s">
        <v>452</v>
      </c>
      <c r="G101" s="1" t="s">
        <v>35</v>
      </c>
      <c r="I101" s="1">
        <v>1</v>
      </c>
      <c r="J101" s="1" t="s">
        <v>36</v>
      </c>
      <c r="K101" s="1" t="s">
        <v>43</v>
      </c>
      <c r="L101" s="1" t="s">
        <v>236</v>
      </c>
      <c r="M101" s="1">
        <v>6</v>
      </c>
      <c r="N101" s="1">
        <v>26032006</v>
      </c>
      <c r="O101" s="1">
        <v>26032006</v>
      </c>
      <c r="P101" s="1" t="s">
        <v>38</v>
      </c>
      <c r="Q101" s="1" t="s">
        <v>28</v>
      </c>
      <c r="T101" s="1">
        <v>31</v>
      </c>
      <c r="U101" s="1">
        <v>58</v>
      </c>
      <c r="W101" s="1">
        <v>82</v>
      </c>
      <c r="X101" s="1">
        <v>91</v>
      </c>
    </row>
    <row r="102" spans="1:24" x14ac:dyDescent="0.2">
      <c r="A102" s="1" t="s">
        <v>453</v>
      </c>
      <c r="B102" s="1" t="s">
        <v>454</v>
      </c>
      <c r="C102" s="1" t="s">
        <v>25</v>
      </c>
      <c r="D102" s="1" t="s">
        <v>455</v>
      </c>
      <c r="E102" s="1" t="s">
        <v>26</v>
      </c>
      <c r="F102" s="1" t="s">
        <v>452</v>
      </c>
      <c r="G102" s="1" t="s">
        <v>35</v>
      </c>
      <c r="I102" s="1">
        <v>1</v>
      </c>
      <c r="J102" s="1" t="s">
        <v>27</v>
      </c>
      <c r="K102" s="1" t="s">
        <v>27</v>
      </c>
      <c r="L102" s="1" t="s">
        <v>27</v>
      </c>
      <c r="M102" s="1">
        <v>6</v>
      </c>
      <c r="N102" s="1">
        <v>26032006</v>
      </c>
      <c r="O102" s="1">
        <v>26032006</v>
      </c>
      <c r="P102" s="1" t="s">
        <v>38</v>
      </c>
      <c r="Q102" s="1" t="s">
        <v>29</v>
      </c>
      <c r="U102" s="1">
        <v>562</v>
      </c>
      <c r="X102" s="1">
        <v>86</v>
      </c>
    </row>
    <row r="103" spans="1:24" x14ac:dyDescent="0.2">
      <c r="A103" s="1" t="s">
        <v>61</v>
      </c>
      <c r="B103" s="1" t="s">
        <v>456</v>
      </c>
      <c r="C103" s="1" t="s">
        <v>59</v>
      </c>
      <c r="D103" s="1" t="s">
        <v>457</v>
      </c>
      <c r="E103" s="1" t="s">
        <v>26</v>
      </c>
      <c r="F103" s="1" t="s">
        <v>458</v>
      </c>
      <c r="G103" s="1" t="s">
        <v>35</v>
      </c>
      <c r="J103" s="1" t="s">
        <v>36</v>
      </c>
      <c r="K103" s="1" t="s">
        <v>27</v>
      </c>
      <c r="L103" s="1" t="s">
        <v>64</v>
      </c>
      <c r="M103" s="1">
        <v>6</v>
      </c>
      <c r="N103" s="1">
        <v>26032003</v>
      </c>
      <c r="O103" s="1">
        <v>26032003</v>
      </c>
      <c r="P103" s="1" t="s">
        <v>38</v>
      </c>
      <c r="Q103" s="1" t="s">
        <v>51</v>
      </c>
      <c r="T103" s="1">
        <v>12</v>
      </c>
      <c r="U103" s="1">
        <v>110</v>
      </c>
      <c r="W103" s="1">
        <v>98</v>
      </c>
      <c r="X103" s="1">
        <v>325</v>
      </c>
    </row>
    <row r="104" spans="1:24" x14ac:dyDescent="0.2">
      <c r="A104" s="1" t="s">
        <v>459</v>
      </c>
      <c r="B104" s="1" t="s">
        <v>460</v>
      </c>
      <c r="C104" s="1" t="s">
        <v>25</v>
      </c>
      <c r="D104" s="1" t="s">
        <v>167</v>
      </c>
      <c r="E104" s="1" t="s">
        <v>26</v>
      </c>
      <c r="F104" s="1" t="s">
        <v>461</v>
      </c>
      <c r="G104" s="1" t="s">
        <v>35</v>
      </c>
      <c r="J104" s="1" t="s">
        <v>36</v>
      </c>
      <c r="K104" s="1" t="s">
        <v>27</v>
      </c>
      <c r="L104" s="1" t="s">
        <v>64</v>
      </c>
      <c r="M104" s="1">
        <v>6</v>
      </c>
      <c r="N104" s="1">
        <v>26031999</v>
      </c>
      <c r="O104" s="1">
        <v>26031999</v>
      </c>
      <c r="P104" s="1" t="s">
        <v>38</v>
      </c>
      <c r="Q104" s="1" t="s">
        <v>28</v>
      </c>
      <c r="T104" s="1">
        <v>5</v>
      </c>
      <c r="U104" s="1">
        <v>70</v>
      </c>
      <c r="X104" s="1">
        <v>52</v>
      </c>
    </row>
    <row r="105" spans="1:24" x14ac:dyDescent="0.2">
      <c r="A105" s="1" t="s">
        <v>61</v>
      </c>
      <c r="B105" s="1" t="s">
        <v>462</v>
      </c>
      <c r="C105" s="1" t="s">
        <v>54</v>
      </c>
      <c r="D105" s="1" t="s">
        <v>463</v>
      </c>
      <c r="E105" s="1" t="s">
        <v>26</v>
      </c>
      <c r="F105" s="1" t="s">
        <v>420</v>
      </c>
      <c r="G105" s="1" t="s">
        <v>35</v>
      </c>
      <c r="I105" s="1">
        <v>2</v>
      </c>
      <c r="J105" s="1" t="s">
        <v>36</v>
      </c>
      <c r="K105" s="1" t="s">
        <v>27</v>
      </c>
      <c r="L105" s="1" t="s">
        <v>64</v>
      </c>
      <c r="M105" s="1">
        <v>6</v>
      </c>
      <c r="N105" s="1">
        <v>26031997</v>
      </c>
      <c r="O105" s="1">
        <v>26031997</v>
      </c>
      <c r="P105" s="1" t="s">
        <v>38</v>
      </c>
      <c r="Q105" s="1" t="s">
        <v>28</v>
      </c>
      <c r="T105" s="1">
        <v>9</v>
      </c>
      <c r="U105" s="1">
        <v>62</v>
      </c>
      <c r="W105" s="1">
        <v>81</v>
      </c>
      <c r="X105" s="1">
        <v>563</v>
      </c>
    </row>
    <row r="106" spans="1:24" x14ac:dyDescent="0.2">
      <c r="A106" s="1" t="s">
        <v>149</v>
      </c>
      <c r="B106" s="1" t="s">
        <v>464</v>
      </c>
      <c r="C106" s="1" t="s">
        <v>151</v>
      </c>
      <c r="D106" s="1" t="s">
        <v>463</v>
      </c>
      <c r="E106" s="1" t="s">
        <v>26</v>
      </c>
      <c r="F106" s="1" t="s">
        <v>420</v>
      </c>
      <c r="G106" s="1" t="s">
        <v>35</v>
      </c>
      <c r="I106" s="1">
        <v>2</v>
      </c>
      <c r="J106" s="1" t="s">
        <v>36</v>
      </c>
      <c r="K106" s="1" t="s">
        <v>153</v>
      </c>
      <c r="L106" s="1" t="s">
        <v>64</v>
      </c>
      <c r="M106" s="1">
        <v>6</v>
      </c>
      <c r="N106" s="1">
        <v>26031997</v>
      </c>
      <c r="O106" s="1">
        <v>26031997</v>
      </c>
      <c r="P106" s="1" t="s">
        <v>38</v>
      </c>
      <c r="Q106" s="1" t="s">
        <v>28</v>
      </c>
      <c r="U106" s="1">
        <v>65</v>
      </c>
      <c r="X106" s="1">
        <v>237</v>
      </c>
    </row>
    <row r="107" spans="1:24" x14ac:dyDescent="0.2">
      <c r="A107" s="1" t="s">
        <v>45</v>
      </c>
      <c r="B107" s="1" t="s">
        <v>465</v>
      </c>
      <c r="C107" s="1" t="s">
        <v>47</v>
      </c>
      <c r="D107" s="1" t="s">
        <v>466</v>
      </c>
      <c r="E107" s="1" t="s">
        <v>26</v>
      </c>
      <c r="F107" s="1" t="s">
        <v>467</v>
      </c>
      <c r="G107" s="1" t="s">
        <v>35</v>
      </c>
      <c r="J107" s="1" t="s">
        <v>36</v>
      </c>
      <c r="K107" s="1" t="s">
        <v>49</v>
      </c>
      <c r="L107" s="1" t="s">
        <v>50</v>
      </c>
      <c r="M107" s="1">
        <v>6</v>
      </c>
      <c r="N107" s="1">
        <v>26031990</v>
      </c>
      <c r="O107" s="1">
        <v>26031990</v>
      </c>
      <c r="P107" s="1" t="s">
        <v>28</v>
      </c>
      <c r="Q107" s="1" t="s">
        <v>51</v>
      </c>
      <c r="U107" s="1">
        <v>52</v>
      </c>
      <c r="X107" s="1">
        <v>1024</v>
      </c>
    </row>
    <row r="108" spans="1:24" x14ac:dyDescent="0.2">
      <c r="A108" s="1" t="s">
        <v>162</v>
      </c>
      <c r="B108" s="1" t="s">
        <v>468</v>
      </c>
      <c r="C108" s="1" t="s">
        <v>164</v>
      </c>
      <c r="D108" s="1" t="s">
        <v>469</v>
      </c>
      <c r="E108" s="1" t="s">
        <v>26</v>
      </c>
      <c r="F108" s="1" t="s">
        <v>470</v>
      </c>
      <c r="G108" s="1" t="s">
        <v>35</v>
      </c>
      <c r="J108" s="1" t="s">
        <v>27</v>
      </c>
      <c r="K108" s="1" t="s">
        <v>27</v>
      </c>
      <c r="L108" s="1" t="s">
        <v>64</v>
      </c>
      <c r="M108" s="1">
        <v>6</v>
      </c>
      <c r="N108" s="1">
        <v>26031987</v>
      </c>
      <c r="O108" s="1">
        <v>26031987</v>
      </c>
      <c r="P108" s="1" t="s">
        <v>51</v>
      </c>
      <c r="Q108" s="1" t="s">
        <v>38</v>
      </c>
      <c r="X108" s="1">
        <v>98</v>
      </c>
    </row>
    <row r="109" spans="1:24" x14ac:dyDescent="0.2">
      <c r="A109" s="1" t="s">
        <v>39</v>
      </c>
      <c r="B109" s="1" t="s">
        <v>472</v>
      </c>
      <c r="C109" s="1" t="s">
        <v>321</v>
      </c>
      <c r="D109" s="1" t="s">
        <v>473</v>
      </c>
      <c r="E109" s="1" t="s">
        <v>471</v>
      </c>
      <c r="F109" s="1" t="s">
        <v>474</v>
      </c>
      <c r="G109" s="1" t="s">
        <v>35</v>
      </c>
      <c r="I109" s="1">
        <v>1</v>
      </c>
      <c r="J109" s="1" t="s">
        <v>36</v>
      </c>
      <c r="K109" s="1" t="s">
        <v>43</v>
      </c>
      <c r="L109" s="1" t="s">
        <v>44</v>
      </c>
      <c r="M109" s="1">
        <v>6</v>
      </c>
      <c r="N109" s="1">
        <v>26031979</v>
      </c>
      <c r="O109" s="1">
        <v>26031979</v>
      </c>
      <c r="P109" s="1" t="s">
        <v>29</v>
      </c>
      <c r="Q109" s="1" t="s">
        <v>51</v>
      </c>
      <c r="T109" s="1">
        <v>44</v>
      </c>
      <c r="U109" s="1">
        <v>63</v>
      </c>
      <c r="X109" s="1">
        <v>982</v>
      </c>
    </row>
    <row r="110" spans="1:24" x14ac:dyDescent="0.2">
      <c r="A110" s="1" t="s">
        <v>24</v>
      </c>
      <c r="B110" s="1" t="s">
        <v>475</v>
      </c>
      <c r="C110" s="1" t="s">
        <v>41</v>
      </c>
      <c r="D110" s="1" t="s">
        <v>476</v>
      </c>
      <c r="E110" s="1" t="s">
        <v>471</v>
      </c>
      <c r="F110" s="1" t="s">
        <v>477</v>
      </c>
      <c r="G110" s="1" t="s">
        <v>35</v>
      </c>
      <c r="I110" s="1">
        <v>1</v>
      </c>
      <c r="J110" s="1" t="s">
        <v>27</v>
      </c>
      <c r="K110" s="1" t="s">
        <v>27</v>
      </c>
      <c r="L110" s="1" t="s">
        <v>27</v>
      </c>
      <c r="M110" s="1">
        <v>6</v>
      </c>
      <c r="N110" s="1">
        <v>26031979</v>
      </c>
      <c r="O110" s="1">
        <v>26031979</v>
      </c>
      <c r="P110" s="1" t="s">
        <v>29</v>
      </c>
      <c r="Q110" s="1" t="s">
        <v>28</v>
      </c>
      <c r="U110" s="1">
        <v>1409</v>
      </c>
      <c r="X110" s="1">
        <v>19</v>
      </c>
    </row>
    <row r="111" spans="1:24" x14ac:dyDescent="0.2">
      <c r="A111" s="1" t="s">
        <v>245</v>
      </c>
      <c r="B111" s="1">
        <v>587224</v>
      </c>
      <c r="C111" s="1" t="s">
        <v>75</v>
      </c>
      <c r="D111" s="1" t="s">
        <v>478</v>
      </c>
      <c r="E111" s="1" t="s">
        <v>471</v>
      </c>
      <c r="F111" s="1" t="s">
        <v>479</v>
      </c>
      <c r="G111" s="1" t="s">
        <v>35</v>
      </c>
      <c r="I111" s="1">
        <v>2</v>
      </c>
      <c r="J111" s="1" t="s">
        <v>27</v>
      </c>
      <c r="K111" s="1" t="s">
        <v>27</v>
      </c>
      <c r="L111" s="1" t="s">
        <v>248</v>
      </c>
      <c r="M111" s="1">
        <v>6</v>
      </c>
      <c r="N111" s="1">
        <v>26031976</v>
      </c>
      <c r="O111" s="1">
        <v>26031976</v>
      </c>
      <c r="P111" s="1" t="s">
        <v>51</v>
      </c>
      <c r="Q111" s="1" t="s">
        <v>29</v>
      </c>
      <c r="X111" s="1">
        <v>1337</v>
      </c>
    </row>
    <row r="112" spans="1:24" x14ac:dyDescent="0.2">
      <c r="A112" s="1" t="s">
        <v>480</v>
      </c>
      <c r="B112" s="1" t="s">
        <v>481</v>
      </c>
      <c r="C112" s="1" t="s">
        <v>110</v>
      </c>
      <c r="D112" s="1" t="s">
        <v>478</v>
      </c>
      <c r="E112" s="1" t="s">
        <v>471</v>
      </c>
      <c r="F112" s="1" t="s">
        <v>479</v>
      </c>
      <c r="G112" s="1" t="s">
        <v>35</v>
      </c>
      <c r="I112" s="1">
        <v>2</v>
      </c>
      <c r="J112" s="1" t="s">
        <v>36</v>
      </c>
      <c r="K112" s="1" t="s">
        <v>49</v>
      </c>
      <c r="L112" s="1" t="s">
        <v>236</v>
      </c>
      <c r="M112" s="1">
        <v>6</v>
      </c>
      <c r="N112" s="1">
        <v>26031976</v>
      </c>
      <c r="O112" s="1">
        <v>26031976</v>
      </c>
      <c r="P112" s="1" t="s">
        <v>51</v>
      </c>
      <c r="Q112" s="1" t="s">
        <v>29</v>
      </c>
      <c r="X112" s="1">
        <v>876</v>
      </c>
    </row>
    <row r="113" spans="1:24" x14ac:dyDescent="0.2">
      <c r="A113" s="1" t="s">
        <v>61</v>
      </c>
      <c r="B113" s="1" t="s">
        <v>482</v>
      </c>
      <c r="C113" s="1" t="s">
        <v>54</v>
      </c>
      <c r="D113" s="1" t="s">
        <v>483</v>
      </c>
      <c r="E113" s="1" t="s">
        <v>484</v>
      </c>
      <c r="F113" s="1" t="s">
        <v>485</v>
      </c>
      <c r="G113" s="1" t="s">
        <v>35</v>
      </c>
      <c r="I113" s="1">
        <v>1</v>
      </c>
      <c r="J113" s="1" t="s">
        <v>36</v>
      </c>
      <c r="K113" s="1" t="s">
        <v>27</v>
      </c>
      <c r="L113" s="1" t="s">
        <v>64</v>
      </c>
      <c r="M113" s="1">
        <v>6</v>
      </c>
      <c r="N113" s="1">
        <v>26031973</v>
      </c>
      <c r="O113" s="1">
        <v>26031973</v>
      </c>
      <c r="P113" s="1" t="s">
        <v>38</v>
      </c>
      <c r="Q113" s="1" t="s">
        <v>28</v>
      </c>
      <c r="T113" s="1">
        <v>21</v>
      </c>
      <c r="U113" s="1">
        <v>51</v>
      </c>
      <c r="W113" s="1">
        <v>100</v>
      </c>
      <c r="X113" s="1">
        <v>813</v>
      </c>
    </row>
    <row r="114" spans="1:24" x14ac:dyDescent="0.2">
      <c r="A114" s="1" t="s">
        <v>24</v>
      </c>
      <c r="B114" s="1" t="s">
        <v>486</v>
      </c>
      <c r="C114" s="1" t="s">
        <v>151</v>
      </c>
      <c r="D114" s="1" t="s">
        <v>483</v>
      </c>
      <c r="E114" s="1" t="s">
        <v>484</v>
      </c>
      <c r="F114" s="1" t="s">
        <v>485</v>
      </c>
      <c r="G114" s="1" t="s">
        <v>35</v>
      </c>
      <c r="I114" s="1">
        <v>1</v>
      </c>
      <c r="J114" s="1" t="s">
        <v>27</v>
      </c>
      <c r="K114" s="1" t="s">
        <v>27</v>
      </c>
      <c r="L114" s="1" t="s">
        <v>27</v>
      </c>
      <c r="M114" s="1">
        <v>6</v>
      </c>
      <c r="N114" s="1">
        <v>26031973</v>
      </c>
      <c r="O114" s="1">
        <v>26031973</v>
      </c>
      <c r="P114" s="1" t="s">
        <v>38</v>
      </c>
      <c r="Q114" s="1" t="s">
        <v>28</v>
      </c>
      <c r="U114" s="1">
        <v>1209</v>
      </c>
      <c r="X114" s="1">
        <v>13</v>
      </c>
    </row>
    <row r="115" spans="1:24" x14ac:dyDescent="0.2">
      <c r="A115" s="1" t="s">
        <v>24</v>
      </c>
      <c r="B115" s="1" t="s">
        <v>487</v>
      </c>
      <c r="C115" s="1" t="s">
        <v>25</v>
      </c>
      <c r="D115" s="1" t="s">
        <v>483</v>
      </c>
      <c r="E115" s="1" t="s">
        <v>484</v>
      </c>
      <c r="F115" s="1" t="s">
        <v>485</v>
      </c>
      <c r="G115" s="1" t="s">
        <v>35</v>
      </c>
      <c r="I115" s="1">
        <v>1</v>
      </c>
      <c r="J115" s="1" t="s">
        <v>27</v>
      </c>
      <c r="K115" s="1" t="s">
        <v>27</v>
      </c>
      <c r="L115" s="1" t="s">
        <v>27</v>
      </c>
      <c r="M115" s="1">
        <v>6</v>
      </c>
      <c r="N115" s="1">
        <v>26031973</v>
      </c>
      <c r="O115" s="1">
        <v>26031973</v>
      </c>
      <c r="P115" s="1" t="s">
        <v>38</v>
      </c>
      <c r="Q115" s="1" t="s">
        <v>28</v>
      </c>
      <c r="U115" s="1">
        <v>2609</v>
      </c>
      <c r="X115" s="1">
        <v>6</v>
      </c>
    </row>
    <row r="116" spans="1:24" x14ac:dyDescent="0.2">
      <c r="A116" s="1" t="s">
        <v>24</v>
      </c>
      <c r="B116" s="1" t="s">
        <v>488</v>
      </c>
      <c r="C116" s="1" t="s">
        <v>71</v>
      </c>
      <c r="D116" s="1" t="s">
        <v>483</v>
      </c>
      <c r="E116" s="1" t="s">
        <v>484</v>
      </c>
      <c r="F116" s="1" t="s">
        <v>485</v>
      </c>
      <c r="G116" s="1" t="s">
        <v>35</v>
      </c>
      <c r="I116" s="1">
        <v>1</v>
      </c>
      <c r="J116" s="1" t="s">
        <v>27</v>
      </c>
      <c r="K116" s="1" t="s">
        <v>27</v>
      </c>
      <c r="L116" s="1" t="s">
        <v>27</v>
      </c>
      <c r="M116" s="1">
        <v>6</v>
      </c>
      <c r="N116" s="1">
        <v>26031973</v>
      </c>
      <c r="O116" s="1">
        <v>26031973</v>
      </c>
      <c r="P116" s="1" t="s">
        <v>38</v>
      </c>
      <c r="Q116" s="1" t="s">
        <v>28</v>
      </c>
      <c r="U116" s="1">
        <v>375</v>
      </c>
      <c r="X116" s="1">
        <v>67</v>
      </c>
    </row>
    <row r="117" spans="1:24" x14ac:dyDescent="0.2">
      <c r="A117" s="1" t="s">
        <v>24</v>
      </c>
      <c r="B117" s="1" t="s">
        <v>489</v>
      </c>
      <c r="C117" s="1" t="s">
        <v>54</v>
      </c>
      <c r="D117" s="1" t="s">
        <v>483</v>
      </c>
      <c r="E117" s="1" t="s">
        <v>484</v>
      </c>
      <c r="F117" s="1" t="s">
        <v>485</v>
      </c>
      <c r="G117" s="1" t="s">
        <v>35</v>
      </c>
      <c r="I117" s="1">
        <v>1</v>
      </c>
      <c r="J117" s="1" t="s">
        <v>27</v>
      </c>
      <c r="K117" s="1" t="s">
        <v>27</v>
      </c>
      <c r="L117" s="1" t="s">
        <v>27</v>
      </c>
      <c r="M117" s="1">
        <v>6</v>
      </c>
      <c r="N117" s="1">
        <v>26031973</v>
      </c>
      <c r="O117" s="1">
        <v>26031973</v>
      </c>
      <c r="P117" s="1" t="s">
        <v>38</v>
      </c>
      <c r="Q117" s="1" t="s">
        <v>28</v>
      </c>
      <c r="U117" s="1">
        <v>1280</v>
      </c>
      <c r="X117" s="1">
        <v>6</v>
      </c>
    </row>
    <row r="118" spans="1:24" x14ac:dyDescent="0.2">
      <c r="A118" s="1" t="s">
        <v>237</v>
      </c>
      <c r="B118" s="1" t="s">
        <v>490</v>
      </c>
      <c r="C118" s="1" t="s">
        <v>113</v>
      </c>
      <c r="D118" s="1" t="s">
        <v>483</v>
      </c>
      <c r="E118" s="1" t="s">
        <v>484</v>
      </c>
      <c r="F118" s="1" t="s">
        <v>485</v>
      </c>
      <c r="G118" s="1" t="s">
        <v>35</v>
      </c>
      <c r="I118" s="1">
        <v>1</v>
      </c>
      <c r="J118" s="1" t="s">
        <v>36</v>
      </c>
      <c r="K118" s="1" t="s">
        <v>27</v>
      </c>
      <c r="L118" s="1" t="s">
        <v>64</v>
      </c>
      <c r="M118" s="1">
        <v>6</v>
      </c>
      <c r="N118" s="1">
        <v>26031973</v>
      </c>
      <c r="O118" s="1">
        <v>26031973</v>
      </c>
      <c r="P118" s="1" t="s">
        <v>38</v>
      </c>
      <c r="Q118" s="1" t="s">
        <v>28</v>
      </c>
      <c r="T118" s="1">
        <v>6</v>
      </c>
      <c r="U118" s="1">
        <v>38</v>
      </c>
      <c r="X118" s="1">
        <v>635</v>
      </c>
    </row>
    <row r="119" spans="1:24" x14ac:dyDescent="0.2">
      <c r="A119" s="1" t="s">
        <v>200</v>
      </c>
      <c r="B119" s="1" t="s">
        <v>491</v>
      </c>
      <c r="C119" s="1" t="s">
        <v>492</v>
      </c>
      <c r="D119" s="1" t="s">
        <v>483</v>
      </c>
      <c r="E119" s="1" t="s">
        <v>484</v>
      </c>
      <c r="F119" s="1" t="s">
        <v>485</v>
      </c>
      <c r="G119" s="1" t="s">
        <v>35</v>
      </c>
      <c r="I119" s="1">
        <v>1</v>
      </c>
      <c r="J119" s="1" t="s">
        <v>36</v>
      </c>
      <c r="K119" s="1" t="s">
        <v>201</v>
      </c>
      <c r="L119" s="1" t="s">
        <v>64</v>
      </c>
      <c r="M119" s="1">
        <v>6</v>
      </c>
      <c r="N119" s="1">
        <v>26031973</v>
      </c>
      <c r="O119" s="1">
        <v>26031973</v>
      </c>
      <c r="P119" s="1" t="s">
        <v>38</v>
      </c>
      <c r="Q119" s="1" t="s">
        <v>28</v>
      </c>
      <c r="X119" s="1">
        <v>56</v>
      </c>
    </row>
    <row r="120" spans="1:24" x14ac:dyDescent="0.2">
      <c r="A120" s="1" t="s">
        <v>52</v>
      </c>
      <c r="B120" s="1" t="s">
        <v>493</v>
      </c>
      <c r="C120" s="1" t="s">
        <v>54</v>
      </c>
      <c r="D120" s="1" t="s">
        <v>494</v>
      </c>
      <c r="E120" s="1" t="s">
        <v>484</v>
      </c>
      <c r="F120" s="1" t="s">
        <v>495</v>
      </c>
      <c r="G120" s="1" t="s">
        <v>35</v>
      </c>
      <c r="I120" s="1">
        <v>1</v>
      </c>
      <c r="J120" s="1" t="s">
        <v>56</v>
      </c>
      <c r="K120" s="1" t="s">
        <v>27</v>
      </c>
      <c r="L120" s="1" t="s">
        <v>57</v>
      </c>
      <c r="M120" s="1">
        <v>6</v>
      </c>
      <c r="N120" s="1">
        <v>26031973</v>
      </c>
      <c r="O120" s="1">
        <v>26031973</v>
      </c>
      <c r="P120" s="1" t="s">
        <v>38</v>
      </c>
      <c r="Q120" s="1" t="s">
        <v>29</v>
      </c>
      <c r="X120" s="1">
        <v>10</v>
      </c>
    </row>
    <row r="121" spans="1:24" x14ac:dyDescent="0.2">
      <c r="A121" s="1" t="s">
        <v>52</v>
      </c>
      <c r="B121" s="1" t="s">
        <v>496</v>
      </c>
      <c r="C121" s="1" t="s">
        <v>54</v>
      </c>
      <c r="D121" s="1" t="s">
        <v>494</v>
      </c>
      <c r="E121" s="1" t="s">
        <v>484</v>
      </c>
      <c r="F121" s="1" t="s">
        <v>495</v>
      </c>
      <c r="G121" s="1" t="s">
        <v>35</v>
      </c>
      <c r="I121" s="1">
        <v>1</v>
      </c>
      <c r="J121" s="1" t="s">
        <v>56</v>
      </c>
      <c r="K121" s="1" t="s">
        <v>27</v>
      </c>
      <c r="L121" s="1" t="s">
        <v>57</v>
      </c>
      <c r="M121" s="1">
        <v>6</v>
      </c>
      <c r="N121" s="1">
        <v>26031973</v>
      </c>
      <c r="O121" s="1">
        <v>26031973</v>
      </c>
      <c r="P121" s="1" t="s">
        <v>38</v>
      </c>
      <c r="Q121" s="1" t="s">
        <v>29</v>
      </c>
      <c r="X121" s="1">
        <v>6</v>
      </c>
    </row>
    <row r="122" spans="1:24" x14ac:dyDescent="0.2">
      <c r="A122" s="1" t="s">
        <v>52</v>
      </c>
      <c r="B122" s="1" t="s">
        <v>497</v>
      </c>
      <c r="C122" s="1" t="s">
        <v>54</v>
      </c>
      <c r="D122" s="1" t="s">
        <v>494</v>
      </c>
      <c r="E122" s="1" t="s">
        <v>484</v>
      </c>
      <c r="F122" s="1" t="s">
        <v>495</v>
      </c>
      <c r="G122" s="1" t="s">
        <v>35</v>
      </c>
      <c r="I122" s="1">
        <v>1</v>
      </c>
      <c r="J122" s="1" t="s">
        <v>56</v>
      </c>
      <c r="K122" s="1" t="s">
        <v>27</v>
      </c>
      <c r="L122" s="1" t="s">
        <v>57</v>
      </c>
      <c r="M122" s="1">
        <v>6</v>
      </c>
      <c r="N122" s="1">
        <v>26031973</v>
      </c>
      <c r="O122" s="1">
        <v>26031973</v>
      </c>
      <c r="P122" s="1" t="s">
        <v>38</v>
      </c>
      <c r="Q122" s="1" t="s">
        <v>29</v>
      </c>
      <c r="X122" s="1">
        <v>25</v>
      </c>
    </row>
    <row r="123" spans="1:24" x14ac:dyDescent="0.2">
      <c r="A123" s="1" t="s">
        <v>24</v>
      </c>
      <c r="B123" s="1" t="s">
        <v>498</v>
      </c>
      <c r="C123" s="1" t="s">
        <v>41</v>
      </c>
      <c r="D123" s="1" t="s">
        <v>494</v>
      </c>
      <c r="E123" s="1" t="s">
        <v>484</v>
      </c>
      <c r="F123" s="1" t="s">
        <v>495</v>
      </c>
      <c r="G123" s="1" t="s">
        <v>35</v>
      </c>
      <c r="I123" s="1">
        <v>1</v>
      </c>
      <c r="J123" s="1" t="s">
        <v>27</v>
      </c>
      <c r="K123" s="1" t="s">
        <v>27</v>
      </c>
      <c r="L123" s="1" t="s">
        <v>27</v>
      </c>
      <c r="M123" s="1">
        <v>6</v>
      </c>
      <c r="N123" s="1">
        <v>26031973</v>
      </c>
      <c r="O123" s="1">
        <v>26031973</v>
      </c>
      <c r="P123" s="1" t="s">
        <v>38</v>
      </c>
      <c r="Q123" s="1" t="s">
        <v>29</v>
      </c>
      <c r="U123" s="1">
        <v>1498</v>
      </c>
      <c r="X123" s="1">
        <v>27</v>
      </c>
    </row>
    <row r="124" spans="1:24" x14ac:dyDescent="0.2">
      <c r="A124" s="1" t="s">
        <v>24</v>
      </c>
      <c r="B124" s="1" t="s">
        <v>499</v>
      </c>
      <c r="C124" s="1" t="s">
        <v>500</v>
      </c>
      <c r="D124" s="1" t="s">
        <v>494</v>
      </c>
      <c r="E124" s="1" t="s">
        <v>484</v>
      </c>
      <c r="F124" s="1" t="s">
        <v>495</v>
      </c>
      <c r="G124" s="1" t="s">
        <v>35</v>
      </c>
      <c r="I124" s="1">
        <v>1</v>
      </c>
      <c r="J124" s="1" t="s">
        <v>27</v>
      </c>
      <c r="K124" s="1" t="s">
        <v>27</v>
      </c>
      <c r="L124" s="1" t="s">
        <v>27</v>
      </c>
      <c r="M124" s="1">
        <v>6</v>
      </c>
      <c r="N124" s="1">
        <v>26031973</v>
      </c>
      <c r="O124" s="1">
        <v>26031973</v>
      </c>
      <c r="P124" s="1" t="s">
        <v>38</v>
      </c>
      <c r="Q124" s="1" t="s">
        <v>29</v>
      </c>
      <c r="U124" s="1">
        <v>1660</v>
      </c>
      <c r="X124" s="1">
        <v>7</v>
      </c>
    </row>
    <row r="125" spans="1:24" x14ac:dyDescent="0.2">
      <c r="A125" s="1" t="s">
        <v>501</v>
      </c>
      <c r="B125" s="1" t="s">
        <v>502</v>
      </c>
      <c r="C125" s="1" t="s">
        <v>235</v>
      </c>
      <c r="D125" s="1" t="s">
        <v>503</v>
      </c>
      <c r="E125" s="1" t="s">
        <v>26</v>
      </c>
      <c r="F125" s="1" t="s">
        <v>504</v>
      </c>
      <c r="G125" s="1" t="s">
        <v>35</v>
      </c>
      <c r="J125" s="1" t="s">
        <v>27</v>
      </c>
      <c r="K125" s="1" t="s">
        <v>27</v>
      </c>
      <c r="L125" s="1" t="s">
        <v>505</v>
      </c>
      <c r="M125" s="1">
        <v>6</v>
      </c>
      <c r="N125" s="1">
        <v>26031970</v>
      </c>
      <c r="O125" s="1">
        <v>26031970</v>
      </c>
      <c r="P125" s="1" t="s">
        <v>38</v>
      </c>
      <c r="Q125" s="1" t="s">
        <v>28</v>
      </c>
      <c r="X125" s="1">
        <v>37</v>
      </c>
    </row>
    <row r="126" spans="1:24" x14ac:dyDescent="0.2">
      <c r="A126" s="1" t="s">
        <v>24</v>
      </c>
      <c r="B126" s="1" t="s">
        <v>506</v>
      </c>
      <c r="C126" s="1" t="s">
        <v>41</v>
      </c>
      <c r="D126" s="1" t="s">
        <v>503</v>
      </c>
      <c r="E126" s="1" t="s">
        <v>26</v>
      </c>
      <c r="F126" s="1" t="s">
        <v>504</v>
      </c>
      <c r="G126" s="1" t="s">
        <v>35</v>
      </c>
      <c r="J126" s="1" t="s">
        <v>27</v>
      </c>
      <c r="K126" s="1" t="s">
        <v>27</v>
      </c>
      <c r="L126" s="1" t="s">
        <v>27</v>
      </c>
      <c r="M126" s="1">
        <v>6</v>
      </c>
      <c r="N126" s="1">
        <v>26031970</v>
      </c>
      <c r="O126" s="1">
        <v>26031970</v>
      </c>
      <c r="P126" s="1" t="s">
        <v>38</v>
      </c>
      <c r="Q126" s="1" t="s">
        <v>28</v>
      </c>
      <c r="U126" s="1">
        <v>501</v>
      </c>
      <c r="X126" s="1">
        <v>3</v>
      </c>
    </row>
    <row r="127" spans="1:24" x14ac:dyDescent="0.2">
      <c r="A127" s="1" t="s">
        <v>24</v>
      </c>
      <c r="B127" s="1" t="s">
        <v>507</v>
      </c>
      <c r="C127" s="1" t="s">
        <v>508</v>
      </c>
      <c r="D127" s="1" t="s">
        <v>503</v>
      </c>
      <c r="E127" s="1" t="s">
        <v>26</v>
      </c>
      <c r="F127" s="1" t="s">
        <v>504</v>
      </c>
      <c r="G127" s="1" t="s">
        <v>35</v>
      </c>
      <c r="J127" s="1" t="s">
        <v>27</v>
      </c>
      <c r="K127" s="1" t="s">
        <v>27</v>
      </c>
      <c r="L127" s="1" t="s">
        <v>27</v>
      </c>
      <c r="M127" s="1">
        <v>6</v>
      </c>
      <c r="N127" s="1">
        <v>26031970</v>
      </c>
      <c r="O127" s="1">
        <v>26031970</v>
      </c>
      <c r="P127" s="1" t="s">
        <v>38</v>
      </c>
      <c r="Q127" s="1" t="s">
        <v>28</v>
      </c>
      <c r="U127" s="1">
        <v>304</v>
      </c>
      <c r="X127" s="1">
        <v>19</v>
      </c>
    </row>
    <row r="128" spans="1:24" x14ac:dyDescent="0.2">
      <c r="A128" s="1" t="s">
        <v>39</v>
      </c>
      <c r="B128" s="1" t="s">
        <v>510</v>
      </c>
      <c r="C128" s="1" t="s">
        <v>41</v>
      </c>
      <c r="D128" s="1" t="s">
        <v>511</v>
      </c>
      <c r="E128" s="1" t="s">
        <v>26</v>
      </c>
      <c r="F128" s="1" t="s">
        <v>512</v>
      </c>
      <c r="G128" s="1" t="s">
        <v>35</v>
      </c>
      <c r="I128" s="1">
        <v>1</v>
      </c>
      <c r="J128" s="1" t="s">
        <v>36</v>
      </c>
      <c r="K128" s="1" t="s">
        <v>43</v>
      </c>
      <c r="L128" s="1" t="s">
        <v>44</v>
      </c>
      <c r="M128" s="1">
        <v>6</v>
      </c>
      <c r="N128" s="1">
        <v>26031967</v>
      </c>
      <c r="O128" s="1">
        <v>26031967</v>
      </c>
      <c r="P128" s="1" t="s">
        <v>28</v>
      </c>
      <c r="Q128" s="1" t="s">
        <v>38</v>
      </c>
      <c r="T128" s="1">
        <v>14</v>
      </c>
      <c r="U128" s="1">
        <v>49</v>
      </c>
      <c r="X128" s="1">
        <v>544</v>
      </c>
    </row>
    <row r="129" spans="1:24" x14ac:dyDescent="0.2">
      <c r="A129" s="1" t="s">
        <v>24</v>
      </c>
      <c r="B129" s="1" t="s">
        <v>513</v>
      </c>
      <c r="C129" s="1" t="s">
        <v>54</v>
      </c>
      <c r="D129" s="1" t="s">
        <v>514</v>
      </c>
      <c r="E129" s="1" t="s">
        <v>26</v>
      </c>
      <c r="F129" s="1" t="s">
        <v>515</v>
      </c>
      <c r="G129" s="1" t="s">
        <v>35</v>
      </c>
      <c r="J129" s="1" t="s">
        <v>27</v>
      </c>
      <c r="K129" s="1" t="s">
        <v>27</v>
      </c>
      <c r="L129" s="1" t="s">
        <v>27</v>
      </c>
      <c r="M129" s="1">
        <v>6</v>
      </c>
      <c r="N129" s="1">
        <v>26031964</v>
      </c>
      <c r="O129" s="1">
        <v>26031964</v>
      </c>
      <c r="P129" s="1" t="s">
        <v>28</v>
      </c>
      <c r="Q129" s="1" t="s">
        <v>38</v>
      </c>
      <c r="U129" s="1">
        <v>719</v>
      </c>
      <c r="X129" s="1">
        <v>4</v>
      </c>
    </row>
    <row r="130" spans="1:24" x14ac:dyDescent="0.2">
      <c r="A130" s="1" t="s">
        <v>299</v>
      </c>
      <c r="B130" s="1" t="s">
        <v>516</v>
      </c>
      <c r="C130" s="1" t="s">
        <v>517</v>
      </c>
      <c r="D130" s="1" t="s">
        <v>518</v>
      </c>
      <c r="E130" s="1" t="s">
        <v>26</v>
      </c>
      <c r="F130" s="1" t="s">
        <v>519</v>
      </c>
      <c r="G130" s="1" t="s">
        <v>35</v>
      </c>
      <c r="J130" s="1" t="s">
        <v>36</v>
      </c>
      <c r="K130" s="1" t="s">
        <v>27</v>
      </c>
      <c r="L130" s="1" t="s">
        <v>64</v>
      </c>
      <c r="M130" s="1">
        <v>6</v>
      </c>
      <c r="N130" s="1">
        <v>26031949</v>
      </c>
      <c r="O130" s="1">
        <v>26031949</v>
      </c>
      <c r="P130" s="1" t="s">
        <v>29</v>
      </c>
      <c r="Q130" s="1" t="s">
        <v>28</v>
      </c>
      <c r="T130" s="1">
        <v>43</v>
      </c>
      <c r="U130" s="1">
        <v>144</v>
      </c>
      <c r="X130" s="1">
        <v>6476</v>
      </c>
    </row>
    <row r="131" spans="1:24" x14ac:dyDescent="0.2">
      <c r="A131" s="1" t="s">
        <v>24</v>
      </c>
      <c r="B131" s="1" t="s">
        <v>520</v>
      </c>
      <c r="C131" s="1" t="s">
        <v>84</v>
      </c>
      <c r="D131" s="1" t="s">
        <v>521</v>
      </c>
      <c r="E131" s="1" t="s">
        <v>26</v>
      </c>
      <c r="F131" s="1" t="s">
        <v>522</v>
      </c>
      <c r="G131" s="1" t="s">
        <v>35</v>
      </c>
      <c r="J131" s="1" t="s">
        <v>27</v>
      </c>
      <c r="K131" s="1" t="s">
        <v>27</v>
      </c>
      <c r="L131" s="1" t="s">
        <v>27</v>
      </c>
      <c r="M131" s="1">
        <v>6</v>
      </c>
      <c r="N131" s="1">
        <v>26031949</v>
      </c>
      <c r="O131" s="1">
        <v>26031949</v>
      </c>
      <c r="P131" s="1" t="s">
        <v>29</v>
      </c>
      <c r="Q131" s="1" t="s">
        <v>51</v>
      </c>
      <c r="U131" s="1">
        <v>878</v>
      </c>
      <c r="X131" s="1">
        <v>54</v>
      </c>
    </row>
    <row r="132" spans="1:24" x14ac:dyDescent="0.2">
      <c r="A132" s="1" t="s">
        <v>453</v>
      </c>
      <c r="B132" s="1" t="s">
        <v>523</v>
      </c>
      <c r="C132" s="1" t="s">
        <v>25</v>
      </c>
      <c r="D132" s="1" t="s">
        <v>524</v>
      </c>
      <c r="E132" s="1" t="s">
        <v>26</v>
      </c>
      <c r="F132" s="1" t="s">
        <v>525</v>
      </c>
      <c r="G132" s="1" t="s">
        <v>35</v>
      </c>
      <c r="J132" s="1" t="s">
        <v>27</v>
      </c>
      <c r="K132" s="1" t="s">
        <v>27</v>
      </c>
      <c r="L132" s="1" t="s">
        <v>27</v>
      </c>
      <c r="M132" s="1">
        <v>6</v>
      </c>
      <c r="N132" s="1">
        <v>26031943</v>
      </c>
      <c r="O132" s="1">
        <v>26031943</v>
      </c>
      <c r="P132" s="1" t="s">
        <v>28</v>
      </c>
      <c r="Q132" s="1" t="s">
        <v>38</v>
      </c>
      <c r="U132" s="1">
        <v>341</v>
      </c>
      <c r="X132" s="1">
        <v>1005</v>
      </c>
    </row>
    <row r="133" spans="1:24" x14ac:dyDescent="0.2">
      <c r="A133" s="1" t="s">
        <v>90</v>
      </c>
      <c r="B133" s="1" t="s">
        <v>526</v>
      </c>
      <c r="C133" s="1" t="s">
        <v>110</v>
      </c>
      <c r="D133" s="1" t="s">
        <v>524</v>
      </c>
      <c r="E133" s="1" t="s">
        <v>26</v>
      </c>
      <c r="F133" s="1" t="s">
        <v>525</v>
      </c>
      <c r="G133" s="1" t="s">
        <v>35</v>
      </c>
      <c r="J133" s="1" t="s">
        <v>94</v>
      </c>
      <c r="K133" s="1" t="s">
        <v>94</v>
      </c>
      <c r="L133" s="1" t="s">
        <v>94</v>
      </c>
      <c r="M133" s="1">
        <v>6</v>
      </c>
      <c r="N133" s="1">
        <v>26031943</v>
      </c>
      <c r="O133" s="1">
        <v>26031943</v>
      </c>
      <c r="P133" s="1" t="s">
        <v>28</v>
      </c>
      <c r="Q133" s="1" t="s">
        <v>38</v>
      </c>
      <c r="T133" s="1">
        <v>12</v>
      </c>
      <c r="U133" s="1">
        <v>54</v>
      </c>
      <c r="W133" s="1">
        <v>65</v>
      </c>
      <c r="X133" s="1">
        <v>1917</v>
      </c>
    </row>
    <row r="134" spans="1:24" x14ac:dyDescent="0.2">
      <c r="A134" s="1" t="s">
        <v>86</v>
      </c>
      <c r="B134" s="1" t="s">
        <v>527</v>
      </c>
      <c r="C134" s="1" t="s">
        <v>88</v>
      </c>
      <c r="D134" s="1" t="s">
        <v>528</v>
      </c>
      <c r="E134" s="1" t="s">
        <v>26</v>
      </c>
      <c r="F134" s="1" t="s">
        <v>529</v>
      </c>
      <c r="G134" s="1" t="s">
        <v>35</v>
      </c>
      <c r="I134" s="1">
        <v>2</v>
      </c>
      <c r="J134" s="1" t="s">
        <v>49</v>
      </c>
      <c r="K134" s="1" t="s">
        <v>49</v>
      </c>
      <c r="L134" s="1" t="s">
        <v>64</v>
      </c>
      <c r="M134" s="1">
        <v>6</v>
      </c>
      <c r="N134" s="1">
        <v>26031939</v>
      </c>
      <c r="O134" s="1">
        <v>26031939</v>
      </c>
      <c r="P134" s="1" t="s">
        <v>38</v>
      </c>
      <c r="Q134" s="1" t="s">
        <v>28</v>
      </c>
      <c r="X134" s="1">
        <v>41</v>
      </c>
    </row>
    <row r="135" spans="1:24" x14ac:dyDescent="0.2">
      <c r="A135" s="1" t="s">
        <v>410</v>
      </c>
      <c r="B135" s="1" t="s">
        <v>530</v>
      </c>
      <c r="C135" s="1" t="s">
        <v>41</v>
      </c>
      <c r="D135" s="1" t="s">
        <v>528</v>
      </c>
      <c r="E135" s="1" t="s">
        <v>26</v>
      </c>
      <c r="F135" s="1" t="s">
        <v>529</v>
      </c>
      <c r="G135" s="1" t="s">
        <v>35</v>
      </c>
      <c r="I135" s="1">
        <v>2</v>
      </c>
      <c r="J135" s="1" t="s">
        <v>36</v>
      </c>
      <c r="K135" s="1" t="s">
        <v>89</v>
      </c>
      <c r="L135" s="1" t="s">
        <v>64</v>
      </c>
      <c r="M135" s="1">
        <v>6</v>
      </c>
      <c r="N135" s="1">
        <v>26031939</v>
      </c>
      <c r="O135" s="1">
        <v>26031939</v>
      </c>
      <c r="P135" s="1" t="s">
        <v>38</v>
      </c>
      <c r="Q135" s="1" t="s">
        <v>28</v>
      </c>
      <c r="X135" s="1">
        <v>44</v>
      </c>
    </row>
    <row r="136" spans="1:24" x14ac:dyDescent="0.2">
      <c r="A136" s="1" t="s">
        <v>39</v>
      </c>
      <c r="B136" s="1" t="s">
        <v>531</v>
      </c>
      <c r="C136" s="1" t="s">
        <v>41</v>
      </c>
      <c r="D136" s="1" t="s">
        <v>532</v>
      </c>
      <c r="E136" s="1" t="s">
        <v>26</v>
      </c>
      <c r="F136" s="1" t="s">
        <v>533</v>
      </c>
      <c r="G136" s="1" t="s">
        <v>35</v>
      </c>
      <c r="I136" s="1">
        <v>1</v>
      </c>
      <c r="J136" s="1" t="s">
        <v>36</v>
      </c>
      <c r="K136" s="1" t="s">
        <v>43</v>
      </c>
      <c r="L136" s="1" t="s">
        <v>44</v>
      </c>
      <c r="M136" s="1">
        <v>6</v>
      </c>
      <c r="N136" s="1">
        <v>26031937</v>
      </c>
      <c r="O136" s="1">
        <v>26031937</v>
      </c>
      <c r="P136" s="1" t="s">
        <v>38</v>
      </c>
      <c r="Q136" s="1" t="s">
        <v>28</v>
      </c>
      <c r="T136" s="1">
        <v>15</v>
      </c>
      <c r="U136" s="1">
        <v>63</v>
      </c>
      <c r="X136" s="1">
        <v>21</v>
      </c>
    </row>
    <row r="137" spans="1:24" x14ac:dyDescent="0.2">
      <c r="A137" s="1" t="s">
        <v>24</v>
      </c>
      <c r="B137" s="1" t="s">
        <v>534</v>
      </c>
      <c r="C137" s="1" t="s">
        <v>41</v>
      </c>
      <c r="D137" s="1" t="s">
        <v>535</v>
      </c>
      <c r="E137" s="1" t="s">
        <v>26</v>
      </c>
      <c r="F137" s="1" t="s">
        <v>536</v>
      </c>
      <c r="G137" s="1" t="s">
        <v>35</v>
      </c>
      <c r="J137" s="1" t="s">
        <v>27</v>
      </c>
      <c r="K137" s="1" t="s">
        <v>27</v>
      </c>
      <c r="L137" s="1" t="s">
        <v>27</v>
      </c>
      <c r="M137" s="1">
        <v>6</v>
      </c>
      <c r="N137" s="1">
        <v>26031925</v>
      </c>
      <c r="O137" s="1">
        <v>26031925</v>
      </c>
      <c r="P137" s="1" t="s">
        <v>29</v>
      </c>
      <c r="Q137" s="1" t="s">
        <v>51</v>
      </c>
      <c r="U137" s="1">
        <v>790</v>
      </c>
      <c r="X137" s="1">
        <v>6</v>
      </c>
    </row>
    <row r="138" spans="1:24" x14ac:dyDescent="0.2">
      <c r="A138" s="1" t="s">
        <v>61</v>
      </c>
      <c r="B138" s="1" t="s">
        <v>537</v>
      </c>
      <c r="C138" s="1" t="s">
        <v>59</v>
      </c>
      <c r="D138" s="1" t="s">
        <v>538</v>
      </c>
      <c r="E138" s="1" t="s">
        <v>26</v>
      </c>
      <c r="F138" s="1" t="s">
        <v>539</v>
      </c>
      <c r="G138" s="1" t="s">
        <v>35</v>
      </c>
      <c r="I138" s="1">
        <v>1</v>
      </c>
      <c r="J138" s="1" t="s">
        <v>36</v>
      </c>
      <c r="K138" s="1" t="s">
        <v>27</v>
      </c>
      <c r="L138" s="1" t="s">
        <v>64</v>
      </c>
      <c r="M138" s="1">
        <v>6</v>
      </c>
      <c r="N138" s="1">
        <v>26031919</v>
      </c>
      <c r="O138" s="1">
        <v>26031919</v>
      </c>
      <c r="P138" s="1" t="s">
        <v>38</v>
      </c>
      <c r="Q138" s="1" t="s">
        <v>29</v>
      </c>
      <c r="T138" s="1">
        <v>36</v>
      </c>
      <c r="U138" s="1">
        <v>83</v>
      </c>
      <c r="W138" s="1">
        <v>140</v>
      </c>
      <c r="X138" s="1">
        <v>245</v>
      </c>
    </row>
    <row r="139" spans="1:24" x14ac:dyDescent="0.2">
      <c r="A139" s="1" t="s">
        <v>52</v>
      </c>
      <c r="B139" s="1" t="s">
        <v>540</v>
      </c>
      <c r="C139" s="1" t="s">
        <v>54</v>
      </c>
      <c r="D139" s="1" t="s">
        <v>538</v>
      </c>
      <c r="E139" s="1" t="s">
        <v>26</v>
      </c>
      <c r="F139" s="1" t="s">
        <v>539</v>
      </c>
      <c r="G139" s="1" t="s">
        <v>35</v>
      </c>
      <c r="I139" s="1">
        <v>1</v>
      </c>
      <c r="J139" s="1" t="s">
        <v>56</v>
      </c>
      <c r="K139" s="1" t="s">
        <v>27</v>
      </c>
      <c r="L139" s="1" t="s">
        <v>57</v>
      </c>
      <c r="M139" s="1">
        <v>6</v>
      </c>
      <c r="N139" s="1">
        <v>26031919</v>
      </c>
      <c r="O139" s="1">
        <v>26031919</v>
      </c>
      <c r="P139" s="1" t="s">
        <v>38</v>
      </c>
      <c r="Q139" s="1" t="s">
        <v>29</v>
      </c>
      <c r="X139" s="1">
        <v>10</v>
      </c>
    </row>
    <row r="140" spans="1:24" x14ac:dyDescent="0.2">
      <c r="A140" s="1" t="s">
        <v>541</v>
      </c>
      <c r="B140" s="1" t="s">
        <v>542</v>
      </c>
      <c r="C140" s="1" t="s">
        <v>543</v>
      </c>
      <c r="D140" s="1" t="s">
        <v>538</v>
      </c>
      <c r="E140" s="1" t="s">
        <v>26</v>
      </c>
      <c r="F140" s="1" t="s">
        <v>539</v>
      </c>
      <c r="G140" s="1" t="s">
        <v>35</v>
      </c>
      <c r="I140" s="1">
        <v>1</v>
      </c>
      <c r="J140" s="1" t="s">
        <v>36</v>
      </c>
      <c r="K140" s="1" t="s">
        <v>43</v>
      </c>
      <c r="L140" s="1" t="s">
        <v>544</v>
      </c>
      <c r="M140" s="1">
        <v>6</v>
      </c>
      <c r="N140" s="1">
        <v>26031919</v>
      </c>
      <c r="O140" s="1">
        <v>26031919</v>
      </c>
      <c r="P140" s="1" t="s">
        <v>38</v>
      </c>
      <c r="Q140" s="1" t="s">
        <v>29</v>
      </c>
      <c r="T140" s="1">
        <v>51</v>
      </c>
      <c r="U140" s="1">
        <v>77</v>
      </c>
      <c r="W140" s="1">
        <v>111</v>
      </c>
      <c r="X140" s="1">
        <v>39</v>
      </c>
    </row>
    <row r="141" spans="1:24" x14ac:dyDescent="0.2">
      <c r="A141" s="1" t="s">
        <v>146</v>
      </c>
      <c r="B141" s="1" t="s">
        <v>545</v>
      </c>
      <c r="C141" s="1" t="s">
        <v>25</v>
      </c>
      <c r="D141" s="1" t="s">
        <v>546</v>
      </c>
      <c r="E141" s="1" t="s">
        <v>26</v>
      </c>
      <c r="F141" s="1" t="s">
        <v>547</v>
      </c>
      <c r="G141" s="1" t="s">
        <v>35</v>
      </c>
      <c r="I141" s="1">
        <v>1</v>
      </c>
      <c r="J141" s="1" t="s">
        <v>56</v>
      </c>
      <c r="K141" s="1" t="s">
        <v>27</v>
      </c>
      <c r="L141" s="1" t="s">
        <v>57</v>
      </c>
      <c r="M141" s="1">
        <v>6</v>
      </c>
      <c r="N141" s="1">
        <v>26031919</v>
      </c>
      <c r="O141" s="1">
        <v>26031919</v>
      </c>
      <c r="P141" s="1" t="s">
        <v>38</v>
      </c>
      <c r="Q141" s="1" t="s">
        <v>28</v>
      </c>
      <c r="X141" s="1">
        <v>6</v>
      </c>
    </row>
    <row r="142" spans="1:24" x14ac:dyDescent="0.2">
      <c r="A142" s="1" t="s">
        <v>548</v>
      </c>
      <c r="B142" s="1" t="s">
        <v>549</v>
      </c>
      <c r="C142" s="1" t="s">
        <v>71</v>
      </c>
      <c r="D142" s="1" t="s">
        <v>546</v>
      </c>
      <c r="E142" s="1" t="s">
        <v>26</v>
      </c>
      <c r="F142" s="1" t="s">
        <v>547</v>
      </c>
      <c r="G142" s="1" t="s">
        <v>35</v>
      </c>
      <c r="I142" s="1">
        <v>1</v>
      </c>
      <c r="J142" s="1" t="s">
        <v>129</v>
      </c>
      <c r="K142" s="1" t="s">
        <v>27</v>
      </c>
      <c r="L142" s="1" t="s">
        <v>550</v>
      </c>
      <c r="M142" s="1">
        <v>6</v>
      </c>
      <c r="N142" s="1">
        <v>26031919</v>
      </c>
      <c r="O142" s="1">
        <v>26031919</v>
      </c>
      <c r="P142" s="1" t="s">
        <v>38</v>
      </c>
      <c r="Q142" s="1" t="s">
        <v>28</v>
      </c>
      <c r="X142" s="1">
        <v>1020</v>
      </c>
    </row>
    <row r="143" spans="1:24" x14ac:dyDescent="0.2">
      <c r="A143" s="1" t="s">
        <v>24</v>
      </c>
      <c r="B143" s="1" t="s">
        <v>551</v>
      </c>
      <c r="C143" s="1" t="s">
        <v>25</v>
      </c>
      <c r="D143" s="1" t="s">
        <v>546</v>
      </c>
      <c r="E143" s="1" t="s">
        <v>26</v>
      </c>
      <c r="F143" s="1" t="s">
        <v>547</v>
      </c>
      <c r="G143" s="1" t="s">
        <v>35</v>
      </c>
      <c r="I143" s="1">
        <v>1</v>
      </c>
      <c r="J143" s="1" t="s">
        <v>27</v>
      </c>
      <c r="K143" s="1" t="s">
        <v>27</v>
      </c>
      <c r="L143" s="1" t="s">
        <v>27</v>
      </c>
      <c r="M143" s="1">
        <v>6</v>
      </c>
      <c r="N143" s="1">
        <v>26031919</v>
      </c>
      <c r="O143" s="1">
        <v>26031919</v>
      </c>
      <c r="P143" s="1" t="s">
        <v>38</v>
      </c>
      <c r="Q143" s="1" t="s">
        <v>28</v>
      </c>
      <c r="U143" s="1">
        <v>1098</v>
      </c>
      <c r="X143" s="1">
        <v>4</v>
      </c>
    </row>
    <row r="144" spans="1:24" x14ac:dyDescent="0.2">
      <c r="A144" s="1" t="s">
        <v>61</v>
      </c>
      <c r="B144" s="1" t="s">
        <v>552</v>
      </c>
      <c r="C144" s="1" t="s">
        <v>54</v>
      </c>
      <c r="D144" s="1" t="s">
        <v>553</v>
      </c>
      <c r="E144" s="1" t="s">
        <v>26</v>
      </c>
      <c r="F144" s="1" t="s">
        <v>554</v>
      </c>
      <c r="G144" s="1" t="s">
        <v>35</v>
      </c>
      <c r="I144" s="1">
        <v>1</v>
      </c>
      <c r="J144" s="1" t="s">
        <v>36</v>
      </c>
      <c r="K144" s="1" t="s">
        <v>27</v>
      </c>
      <c r="L144" s="1" t="s">
        <v>64</v>
      </c>
      <c r="M144" s="1">
        <v>6</v>
      </c>
      <c r="N144" s="1">
        <v>26031900</v>
      </c>
      <c r="O144" s="1">
        <v>26031900</v>
      </c>
      <c r="P144" s="1" t="s">
        <v>38</v>
      </c>
      <c r="Q144" s="1" t="s">
        <v>51</v>
      </c>
      <c r="T144" s="1">
        <v>16</v>
      </c>
      <c r="U144" s="1">
        <v>98</v>
      </c>
      <c r="W144" s="1">
        <v>99</v>
      </c>
      <c r="X144" s="1">
        <v>1033</v>
      </c>
    </row>
    <row r="145" spans="1:24" x14ac:dyDescent="0.2">
      <c r="A145" s="1" t="s">
        <v>52</v>
      </c>
      <c r="B145" s="1" t="s">
        <v>555</v>
      </c>
      <c r="C145" s="1" t="s">
        <v>54</v>
      </c>
      <c r="D145" s="1" t="s">
        <v>189</v>
      </c>
      <c r="E145" s="1" t="s">
        <v>26</v>
      </c>
      <c r="F145" s="1" t="s">
        <v>556</v>
      </c>
      <c r="G145" s="1" t="s">
        <v>35</v>
      </c>
      <c r="I145" s="1">
        <v>2</v>
      </c>
      <c r="J145" s="1" t="s">
        <v>56</v>
      </c>
      <c r="K145" s="1" t="s">
        <v>27</v>
      </c>
      <c r="L145" s="1" t="s">
        <v>57</v>
      </c>
      <c r="M145" s="1">
        <v>6</v>
      </c>
      <c r="N145" s="1">
        <v>26031895</v>
      </c>
      <c r="O145" s="1">
        <v>26031895</v>
      </c>
      <c r="P145" s="1" t="s">
        <v>29</v>
      </c>
      <c r="Q145" s="1" t="s">
        <v>51</v>
      </c>
      <c r="X145" s="1">
        <v>2</v>
      </c>
    </row>
    <row r="146" spans="1:24" x14ac:dyDescent="0.2">
      <c r="A146" s="1" t="s">
        <v>149</v>
      </c>
      <c r="B146" s="1" t="s">
        <v>557</v>
      </c>
      <c r="C146" s="1" t="s">
        <v>151</v>
      </c>
      <c r="D146" s="1" t="s">
        <v>189</v>
      </c>
      <c r="E146" s="1" t="s">
        <v>26</v>
      </c>
      <c r="F146" s="1" t="s">
        <v>556</v>
      </c>
      <c r="G146" s="1" t="s">
        <v>35</v>
      </c>
      <c r="I146" s="1">
        <v>2</v>
      </c>
      <c r="J146" s="1" t="s">
        <v>36</v>
      </c>
      <c r="K146" s="1" t="s">
        <v>153</v>
      </c>
      <c r="L146" s="1" t="s">
        <v>64</v>
      </c>
      <c r="M146" s="1">
        <v>6</v>
      </c>
      <c r="N146" s="1">
        <v>26031895</v>
      </c>
      <c r="O146" s="1">
        <v>26031895</v>
      </c>
      <c r="P146" s="1" t="s">
        <v>29</v>
      </c>
      <c r="Q146" s="1" t="s">
        <v>51</v>
      </c>
      <c r="U146" s="1">
        <v>52</v>
      </c>
      <c r="X146" s="1">
        <v>227</v>
      </c>
    </row>
    <row r="147" spans="1:24" x14ac:dyDescent="0.2">
      <c r="A147" s="1" t="s">
        <v>39</v>
      </c>
      <c r="B147" s="1" t="s">
        <v>558</v>
      </c>
      <c r="C147" s="1" t="s">
        <v>321</v>
      </c>
      <c r="D147" s="1" t="s">
        <v>189</v>
      </c>
      <c r="E147" s="1" t="s">
        <v>26</v>
      </c>
      <c r="F147" s="1" t="s">
        <v>556</v>
      </c>
      <c r="G147" s="1" t="s">
        <v>35</v>
      </c>
      <c r="I147" s="1">
        <v>2</v>
      </c>
      <c r="J147" s="1" t="s">
        <v>36</v>
      </c>
      <c r="K147" s="1" t="s">
        <v>43</v>
      </c>
      <c r="L147" s="1" t="s">
        <v>44</v>
      </c>
      <c r="M147" s="1">
        <v>6</v>
      </c>
      <c r="N147" s="1">
        <v>26031895</v>
      </c>
      <c r="O147" s="1">
        <v>26031895</v>
      </c>
      <c r="P147" s="1" t="s">
        <v>29</v>
      </c>
      <c r="Q147" s="1" t="s">
        <v>51</v>
      </c>
      <c r="T147" s="1">
        <v>5</v>
      </c>
      <c r="U147" s="1">
        <v>40</v>
      </c>
      <c r="X147" s="1">
        <v>9</v>
      </c>
    </row>
    <row r="148" spans="1:24" x14ac:dyDescent="0.2">
      <c r="A148" s="1" t="s">
        <v>237</v>
      </c>
      <c r="B148" s="1" t="s">
        <v>559</v>
      </c>
      <c r="C148" s="1" t="s">
        <v>113</v>
      </c>
      <c r="D148" s="1" t="s">
        <v>189</v>
      </c>
      <c r="E148" s="1" t="s">
        <v>26</v>
      </c>
      <c r="F148" s="1" t="s">
        <v>556</v>
      </c>
      <c r="G148" s="1" t="s">
        <v>35</v>
      </c>
      <c r="I148" s="1">
        <v>2</v>
      </c>
      <c r="J148" s="1" t="s">
        <v>36</v>
      </c>
      <c r="K148" s="1" t="s">
        <v>27</v>
      </c>
      <c r="L148" s="1" t="s">
        <v>64</v>
      </c>
      <c r="M148" s="1">
        <v>6</v>
      </c>
      <c r="N148" s="1">
        <v>26031895</v>
      </c>
      <c r="O148" s="1">
        <v>26031895</v>
      </c>
      <c r="P148" s="1" t="s">
        <v>29</v>
      </c>
      <c r="Q148" s="1" t="s">
        <v>51</v>
      </c>
      <c r="T148" s="1">
        <v>17</v>
      </c>
      <c r="U148" s="1">
        <v>43</v>
      </c>
      <c r="X148" s="1">
        <v>157</v>
      </c>
    </row>
    <row r="149" spans="1:24" x14ac:dyDescent="0.2">
      <c r="A149" s="1" t="s">
        <v>410</v>
      </c>
      <c r="B149" s="1" t="s">
        <v>560</v>
      </c>
      <c r="C149" s="1" t="s">
        <v>41</v>
      </c>
      <c r="D149" s="1" t="s">
        <v>189</v>
      </c>
      <c r="E149" s="1" t="s">
        <v>26</v>
      </c>
      <c r="F149" s="1" t="s">
        <v>556</v>
      </c>
      <c r="G149" s="1" t="s">
        <v>35</v>
      </c>
      <c r="I149" s="1">
        <v>2</v>
      </c>
      <c r="J149" s="1" t="s">
        <v>36</v>
      </c>
      <c r="K149" s="1" t="s">
        <v>89</v>
      </c>
      <c r="L149" s="1" t="s">
        <v>64</v>
      </c>
      <c r="M149" s="1">
        <v>6</v>
      </c>
      <c r="N149" s="1">
        <v>26031895</v>
      </c>
      <c r="O149" s="1">
        <v>26031895</v>
      </c>
      <c r="P149" s="1" t="s">
        <v>29</v>
      </c>
      <c r="Q149" s="1" t="s">
        <v>51</v>
      </c>
      <c r="X149" s="1">
        <v>16</v>
      </c>
    </row>
    <row r="150" spans="1:24" x14ac:dyDescent="0.2">
      <c r="A150" s="1" t="s">
        <v>149</v>
      </c>
      <c r="B150" s="1" t="s">
        <v>561</v>
      </c>
      <c r="C150" s="1" t="s">
        <v>151</v>
      </c>
      <c r="D150" s="1" t="s">
        <v>562</v>
      </c>
      <c r="E150" s="1" t="s">
        <v>26</v>
      </c>
      <c r="F150" s="1" t="s">
        <v>563</v>
      </c>
      <c r="G150" s="1" t="s">
        <v>35</v>
      </c>
      <c r="I150" s="1">
        <v>2</v>
      </c>
      <c r="J150" s="1" t="s">
        <v>36</v>
      </c>
      <c r="K150" s="1" t="s">
        <v>153</v>
      </c>
      <c r="L150" s="1" t="s">
        <v>64</v>
      </c>
      <c r="M150" s="1">
        <v>6</v>
      </c>
      <c r="N150" s="1">
        <v>26031895</v>
      </c>
      <c r="O150" s="1">
        <v>26031895</v>
      </c>
      <c r="P150" s="1" t="s">
        <v>29</v>
      </c>
      <c r="Q150" s="1" t="s">
        <v>38</v>
      </c>
      <c r="U150" s="1">
        <v>57</v>
      </c>
      <c r="X150" s="1">
        <v>1061</v>
      </c>
    </row>
    <row r="151" spans="1:24" x14ac:dyDescent="0.2">
      <c r="A151" s="1" t="s">
        <v>149</v>
      </c>
      <c r="B151" s="1" t="s">
        <v>564</v>
      </c>
      <c r="C151" s="1" t="s">
        <v>151</v>
      </c>
      <c r="D151" s="1" t="s">
        <v>562</v>
      </c>
      <c r="E151" s="1" t="s">
        <v>26</v>
      </c>
      <c r="F151" s="1" t="s">
        <v>563</v>
      </c>
      <c r="G151" s="1" t="s">
        <v>35</v>
      </c>
      <c r="I151" s="1">
        <v>2</v>
      </c>
      <c r="J151" s="1" t="s">
        <v>36</v>
      </c>
      <c r="K151" s="1" t="s">
        <v>153</v>
      </c>
      <c r="L151" s="1" t="s">
        <v>64</v>
      </c>
      <c r="M151" s="1">
        <v>6</v>
      </c>
      <c r="N151" s="1">
        <v>26031895</v>
      </c>
      <c r="O151" s="1">
        <v>26031895</v>
      </c>
      <c r="P151" s="1" t="s">
        <v>29</v>
      </c>
      <c r="Q151" s="1" t="s">
        <v>38</v>
      </c>
      <c r="U151" s="1">
        <v>54</v>
      </c>
      <c r="X151" s="1">
        <v>425</v>
      </c>
    </row>
    <row r="152" spans="1:24" x14ac:dyDescent="0.2">
      <c r="A152" s="1" t="s">
        <v>149</v>
      </c>
      <c r="B152" s="1" t="s">
        <v>565</v>
      </c>
      <c r="C152" s="1" t="s">
        <v>151</v>
      </c>
      <c r="D152" s="1" t="s">
        <v>562</v>
      </c>
      <c r="E152" s="1" t="s">
        <v>26</v>
      </c>
      <c r="F152" s="1" t="s">
        <v>563</v>
      </c>
      <c r="G152" s="1" t="s">
        <v>35</v>
      </c>
      <c r="I152" s="1">
        <v>2</v>
      </c>
      <c r="J152" s="1" t="s">
        <v>36</v>
      </c>
      <c r="K152" s="1" t="s">
        <v>153</v>
      </c>
      <c r="L152" s="1" t="s">
        <v>64</v>
      </c>
      <c r="M152" s="1">
        <v>6</v>
      </c>
      <c r="N152" s="1">
        <v>26031895</v>
      </c>
      <c r="O152" s="1">
        <v>26031895</v>
      </c>
      <c r="P152" s="1" t="s">
        <v>29</v>
      </c>
      <c r="Q152" s="1" t="s">
        <v>38</v>
      </c>
      <c r="U152" s="1">
        <v>37</v>
      </c>
      <c r="X152" s="1">
        <v>523</v>
      </c>
    </row>
    <row r="153" spans="1:24" x14ac:dyDescent="0.2">
      <c r="A153" s="1" t="s">
        <v>61</v>
      </c>
      <c r="B153" s="1" t="s">
        <v>566</v>
      </c>
      <c r="C153" s="1" t="s">
        <v>59</v>
      </c>
      <c r="D153" s="1" t="s">
        <v>567</v>
      </c>
      <c r="E153" s="1" t="s">
        <v>26</v>
      </c>
      <c r="F153" s="1" t="s">
        <v>568</v>
      </c>
      <c r="G153" s="1" t="s">
        <v>35</v>
      </c>
      <c r="J153" s="1" t="s">
        <v>36</v>
      </c>
      <c r="K153" s="1" t="s">
        <v>27</v>
      </c>
      <c r="L153" s="1" t="s">
        <v>64</v>
      </c>
      <c r="M153" s="1">
        <v>6</v>
      </c>
      <c r="N153" s="1">
        <v>26031891</v>
      </c>
      <c r="O153" s="1">
        <v>26031891</v>
      </c>
      <c r="P153" s="1" t="s">
        <v>38</v>
      </c>
      <c r="Q153" s="1" t="s">
        <v>28</v>
      </c>
      <c r="T153" s="1">
        <v>35</v>
      </c>
      <c r="U153" s="1">
        <v>73</v>
      </c>
      <c r="W153" s="1">
        <v>226</v>
      </c>
      <c r="X153" s="1">
        <v>1303</v>
      </c>
    </row>
    <row r="154" spans="1:24" x14ac:dyDescent="0.2">
      <c r="A154" s="1" t="s">
        <v>52</v>
      </c>
      <c r="B154" s="1" t="s">
        <v>569</v>
      </c>
      <c r="C154" s="1" t="s">
        <v>54</v>
      </c>
      <c r="D154" s="1" t="s">
        <v>567</v>
      </c>
      <c r="E154" s="1" t="s">
        <v>26</v>
      </c>
      <c r="F154" s="1" t="s">
        <v>568</v>
      </c>
      <c r="G154" s="1" t="s">
        <v>35</v>
      </c>
      <c r="J154" s="1" t="s">
        <v>56</v>
      </c>
      <c r="K154" s="1" t="s">
        <v>27</v>
      </c>
      <c r="L154" s="1" t="s">
        <v>57</v>
      </c>
      <c r="M154" s="1">
        <v>6</v>
      </c>
      <c r="N154" s="1">
        <v>26031891</v>
      </c>
      <c r="O154" s="1">
        <v>26031891</v>
      </c>
      <c r="P154" s="1" t="s">
        <v>38</v>
      </c>
      <c r="Q154" s="1" t="s">
        <v>28</v>
      </c>
      <c r="X154" s="1">
        <v>24</v>
      </c>
    </row>
    <row r="155" spans="1:24" x14ac:dyDescent="0.2">
      <c r="A155" s="1" t="s">
        <v>299</v>
      </c>
      <c r="B155" s="1" t="s">
        <v>570</v>
      </c>
      <c r="C155" s="1" t="s">
        <v>71</v>
      </c>
      <c r="D155" s="1" t="s">
        <v>191</v>
      </c>
      <c r="E155" s="1" t="s">
        <v>26</v>
      </c>
      <c r="F155" s="1" t="s">
        <v>255</v>
      </c>
      <c r="G155" s="1" t="s">
        <v>35</v>
      </c>
      <c r="I155" s="1">
        <v>1</v>
      </c>
      <c r="J155" s="1" t="s">
        <v>36</v>
      </c>
      <c r="K155" s="1" t="s">
        <v>27</v>
      </c>
      <c r="L155" s="1" t="s">
        <v>64</v>
      </c>
      <c r="M155" s="1">
        <v>6</v>
      </c>
      <c r="N155" s="1">
        <v>26031889</v>
      </c>
      <c r="O155" s="1">
        <v>26031889</v>
      </c>
      <c r="P155" s="1" t="s">
        <v>38</v>
      </c>
      <c r="Q155" s="1" t="s">
        <v>28</v>
      </c>
      <c r="T155" s="1">
        <v>26</v>
      </c>
      <c r="U155" s="1">
        <v>48</v>
      </c>
      <c r="X155" s="1">
        <v>1633</v>
      </c>
    </row>
    <row r="156" spans="1:24" x14ac:dyDescent="0.2">
      <c r="A156" s="1" t="s">
        <v>252</v>
      </c>
      <c r="B156" s="1" t="s">
        <v>571</v>
      </c>
      <c r="C156" s="1" t="s">
        <v>572</v>
      </c>
      <c r="D156" s="1" t="s">
        <v>191</v>
      </c>
      <c r="E156" s="1" t="s">
        <v>26</v>
      </c>
      <c r="F156" s="1" t="s">
        <v>255</v>
      </c>
      <c r="G156" s="1" t="s">
        <v>35</v>
      </c>
      <c r="I156" s="1">
        <v>1</v>
      </c>
      <c r="J156" s="1" t="s">
        <v>36</v>
      </c>
      <c r="K156" s="1" t="s">
        <v>89</v>
      </c>
      <c r="L156" s="1" t="s">
        <v>44</v>
      </c>
      <c r="M156" s="1">
        <v>6</v>
      </c>
      <c r="N156" s="1">
        <v>26031889</v>
      </c>
      <c r="O156" s="1">
        <v>26031889</v>
      </c>
      <c r="P156" s="1" t="s">
        <v>38</v>
      </c>
      <c r="Q156" s="1" t="s">
        <v>28</v>
      </c>
      <c r="T156" s="1">
        <v>11</v>
      </c>
      <c r="U156" s="1">
        <v>42</v>
      </c>
      <c r="W156" s="1">
        <v>54</v>
      </c>
      <c r="X156" s="1">
        <v>664</v>
      </c>
    </row>
    <row r="157" spans="1:24" x14ac:dyDescent="0.2">
      <c r="A157" s="1" t="s">
        <v>378</v>
      </c>
      <c r="B157" s="1" t="s">
        <v>573</v>
      </c>
      <c r="C157" s="1" t="s">
        <v>372</v>
      </c>
      <c r="D157" s="1" t="s">
        <v>191</v>
      </c>
      <c r="E157" s="1" t="s">
        <v>26</v>
      </c>
      <c r="F157" s="1" t="s">
        <v>255</v>
      </c>
      <c r="G157" s="1" t="s">
        <v>35</v>
      </c>
      <c r="I157" s="1">
        <v>1</v>
      </c>
      <c r="J157" s="1" t="s">
        <v>36</v>
      </c>
      <c r="K157" s="1" t="s">
        <v>43</v>
      </c>
      <c r="L157" s="1" t="s">
        <v>236</v>
      </c>
      <c r="M157" s="1">
        <v>6</v>
      </c>
      <c r="N157" s="1">
        <v>26031889</v>
      </c>
      <c r="O157" s="1">
        <v>26031889</v>
      </c>
      <c r="P157" s="1" t="s">
        <v>38</v>
      </c>
      <c r="Q157" s="1" t="s">
        <v>28</v>
      </c>
      <c r="T157" s="1">
        <v>19</v>
      </c>
      <c r="U157" s="1">
        <v>66</v>
      </c>
      <c r="W157" s="1">
        <v>81</v>
      </c>
      <c r="X157" s="1">
        <v>3349</v>
      </c>
    </row>
    <row r="158" spans="1:24" x14ac:dyDescent="0.2">
      <c r="A158" s="1" t="s">
        <v>61</v>
      </c>
      <c r="B158" s="1" t="s">
        <v>574</v>
      </c>
      <c r="C158" s="1" t="s">
        <v>54</v>
      </c>
      <c r="D158" s="1" t="s">
        <v>575</v>
      </c>
      <c r="E158" s="1" t="s">
        <v>26</v>
      </c>
      <c r="F158" s="1" t="s">
        <v>576</v>
      </c>
      <c r="G158" s="1" t="s">
        <v>35</v>
      </c>
      <c r="I158" s="1">
        <v>1</v>
      </c>
      <c r="J158" s="1" t="s">
        <v>36</v>
      </c>
      <c r="K158" s="1" t="s">
        <v>27</v>
      </c>
      <c r="L158" s="1" t="s">
        <v>64</v>
      </c>
      <c r="M158" s="1">
        <v>6</v>
      </c>
      <c r="N158" s="1">
        <v>26031889</v>
      </c>
      <c r="O158" s="1">
        <v>26031889</v>
      </c>
      <c r="P158" s="1" t="s">
        <v>38</v>
      </c>
      <c r="Q158" s="1" t="s">
        <v>29</v>
      </c>
      <c r="T158" s="1">
        <v>3</v>
      </c>
      <c r="U158" s="1">
        <v>61</v>
      </c>
      <c r="W158" s="1">
        <v>52</v>
      </c>
      <c r="X158" s="1">
        <v>87</v>
      </c>
    </row>
    <row r="159" spans="1:24" x14ac:dyDescent="0.2">
      <c r="A159" s="1" t="s">
        <v>176</v>
      </c>
      <c r="B159" s="1" t="s">
        <v>577</v>
      </c>
      <c r="C159" s="1" t="s">
        <v>307</v>
      </c>
      <c r="D159" s="1" t="s">
        <v>575</v>
      </c>
      <c r="E159" s="1" t="s">
        <v>26</v>
      </c>
      <c r="F159" s="1" t="s">
        <v>576</v>
      </c>
      <c r="G159" s="1" t="s">
        <v>35</v>
      </c>
      <c r="I159" s="1">
        <v>1</v>
      </c>
      <c r="J159" s="1" t="s">
        <v>36</v>
      </c>
      <c r="K159" s="1" t="s">
        <v>43</v>
      </c>
      <c r="L159" s="1" t="s">
        <v>44</v>
      </c>
      <c r="M159" s="1">
        <v>6</v>
      </c>
      <c r="N159" s="1">
        <v>26031889</v>
      </c>
      <c r="O159" s="1">
        <v>26031889</v>
      </c>
      <c r="P159" s="1" t="s">
        <v>38</v>
      </c>
      <c r="Q159" s="1" t="s">
        <v>29</v>
      </c>
      <c r="T159" s="1">
        <v>12</v>
      </c>
      <c r="U159" s="1">
        <v>35</v>
      </c>
      <c r="W159" s="1">
        <v>61</v>
      </c>
      <c r="X159" s="1">
        <v>170</v>
      </c>
    </row>
    <row r="160" spans="1:24" x14ac:dyDescent="0.2">
      <c r="A160" s="1" t="s">
        <v>149</v>
      </c>
      <c r="B160" s="1" t="s">
        <v>578</v>
      </c>
      <c r="C160" s="1" t="s">
        <v>151</v>
      </c>
      <c r="D160" s="1" t="s">
        <v>575</v>
      </c>
      <c r="E160" s="1" t="s">
        <v>26</v>
      </c>
      <c r="F160" s="1" t="s">
        <v>576</v>
      </c>
      <c r="G160" s="1" t="s">
        <v>35</v>
      </c>
      <c r="I160" s="1">
        <v>1</v>
      </c>
      <c r="J160" s="1" t="s">
        <v>36</v>
      </c>
      <c r="K160" s="1" t="s">
        <v>153</v>
      </c>
      <c r="L160" s="1" t="s">
        <v>64</v>
      </c>
      <c r="M160" s="1">
        <v>6</v>
      </c>
      <c r="N160" s="1">
        <v>26031889</v>
      </c>
      <c r="O160" s="1">
        <v>26031889</v>
      </c>
      <c r="P160" s="1" t="s">
        <v>38</v>
      </c>
      <c r="Q160" s="1" t="s">
        <v>29</v>
      </c>
      <c r="U160" s="1">
        <v>44</v>
      </c>
      <c r="X160" s="1">
        <v>811</v>
      </c>
    </row>
    <row r="161" spans="1:26" x14ac:dyDescent="0.2">
      <c r="A161" s="1" t="s">
        <v>579</v>
      </c>
      <c r="B161" s="1" t="s">
        <v>580</v>
      </c>
      <c r="C161" s="1" t="s">
        <v>84</v>
      </c>
      <c r="D161" s="1" t="s">
        <v>575</v>
      </c>
      <c r="E161" s="1" t="s">
        <v>26</v>
      </c>
      <c r="F161" s="1" t="s">
        <v>576</v>
      </c>
      <c r="G161" s="1" t="s">
        <v>35</v>
      </c>
      <c r="I161" s="1">
        <v>1</v>
      </c>
      <c r="J161" s="1" t="s">
        <v>36</v>
      </c>
      <c r="K161" s="1" t="s">
        <v>43</v>
      </c>
      <c r="L161" s="1" t="s">
        <v>236</v>
      </c>
      <c r="M161" s="1">
        <v>6</v>
      </c>
      <c r="N161" s="1">
        <v>26031889</v>
      </c>
      <c r="O161" s="1">
        <v>26031889</v>
      </c>
      <c r="P161" s="1" t="s">
        <v>38</v>
      </c>
      <c r="Q161" s="1" t="s">
        <v>29</v>
      </c>
      <c r="T161" s="1">
        <v>51</v>
      </c>
      <c r="U161" s="1">
        <v>9</v>
      </c>
      <c r="W161" s="1">
        <v>66</v>
      </c>
      <c r="X161" s="1">
        <v>119</v>
      </c>
    </row>
    <row r="162" spans="1:26" x14ac:dyDescent="0.2">
      <c r="A162" s="1" t="s">
        <v>237</v>
      </c>
      <c r="B162" s="1" t="s">
        <v>581</v>
      </c>
      <c r="C162" s="1" t="s">
        <v>113</v>
      </c>
      <c r="D162" s="1" t="s">
        <v>582</v>
      </c>
      <c r="E162" s="1" t="s">
        <v>26</v>
      </c>
      <c r="F162" s="1" t="s">
        <v>583</v>
      </c>
      <c r="G162" s="1" t="s">
        <v>35</v>
      </c>
      <c r="I162" s="1">
        <v>2</v>
      </c>
      <c r="J162" s="1" t="s">
        <v>36</v>
      </c>
      <c r="K162" s="1" t="s">
        <v>27</v>
      </c>
      <c r="L162" s="1" t="s">
        <v>64</v>
      </c>
      <c r="M162" s="1">
        <v>6</v>
      </c>
      <c r="N162" s="1">
        <v>26031885</v>
      </c>
      <c r="O162" s="1">
        <v>26031885</v>
      </c>
      <c r="P162" s="1" t="s">
        <v>38</v>
      </c>
      <c r="Q162" s="1" t="s">
        <v>28</v>
      </c>
      <c r="T162" s="1">
        <v>25</v>
      </c>
      <c r="U162" s="1">
        <v>56</v>
      </c>
      <c r="X162" s="1">
        <v>98</v>
      </c>
    </row>
    <row r="163" spans="1:26" x14ac:dyDescent="0.2">
      <c r="A163" s="1" t="s">
        <v>61</v>
      </c>
      <c r="B163" s="1" t="s">
        <v>586</v>
      </c>
      <c r="C163" s="1" t="s">
        <v>54</v>
      </c>
      <c r="D163" s="1" t="s">
        <v>587</v>
      </c>
      <c r="E163" s="1" t="s">
        <v>26</v>
      </c>
      <c r="F163" s="1" t="s">
        <v>588</v>
      </c>
      <c r="G163" s="1" t="s">
        <v>35</v>
      </c>
      <c r="I163" s="1">
        <v>2</v>
      </c>
      <c r="J163" s="1" t="s">
        <v>36</v>
      </c>
      <c r="K163" s="1" t="s">
        <v>27</v>
      </c>
      <c r="L163" s="1" t="s">
        <v>64</v>
      </c>
      <c r="M163" s="1">
        <v>6</v>
      </c>
      <c r="N163" s="1">
        <v>26031885</v>
      </c>
      <c r="O163" s="1">
        <v>26031885</v>
      </c>
      <c r="P163" s="1" t="s">
        <v>38</v>
      </c>
      <c r="Q163" s="1" t="s">
        <v>29</v>
      </c>
      <c r="T163" s="1">
        <v>13</v>
      </c>
      <c r="U163" s="1">
        <v>73</v>
      </c>
      <c r="W163" s="1">
        <v>98</v>
      </c>
      <c r="X163" s="1">
        <v>445</v>
      </c>
    </row>
    <row r="164" spans="1:26" x14ac:dyDescent="0.2">
      <c r="A164" s="1" t="s">
        <v>30</v>
      </c>
      <c r="B164" s="1" t="s">
        <v>589</v>
      </c>
      <c r="C164" s="1" t="s">
        <v>32</v>
      </c>
      <c r="D164" s="1" t="s">
        <v>587</v>
      </c>
      <c r="E164" s="1" t="s">
        <v>26</v>
      </c>
      <c r="F164" s="1" t="s">
        <v>588</v>
      </c>
      <c r="G164" s="1" t="s">
        <v>35</v>
      </c>
      <c r="I164" s="1">
        <v>2</v>
      </c>
      <c r="J164" s="1" t="s">
        <v>36</v>
      </c>
      <c r="K164" s="1" t="s">
        <v>27</v>
      </c>
      <c r="L164" s="1" t="s">
        <v>37</v>
      </c>
      <c r="M164" s="1">
        <v>6</v>
      </c>
      <c r="N164" s="1">
        <v>26031885</v>
      </c>
      <c r="O164" s="1">
        <v>26031885</v>
      </c>
      <c r="P164" s="1" t="s">
        <v>38</v>
      </c>
      <c r="Q164" s="1" t="s">
        <v>29</v>
      </c>
      <c r="T164" s="1">
        <v>62</v>
      </c>
      <c r="U164" s="1">
        <v>67</v>
      </c>
      <c r="W164" s="1">
        <v>111</v>
      </c>
      <c r="X164" s="1">
        <v>928</v>
      </c>
    </row>
    <row r="165" spans="1:26" x14ac:dyDescent="0.2">
      <c r="A165" s="1" t="s">
        <v>149</v>
      </c>
      <c r="B165" s="1" t="s">
        <v>590</v>
      </c>
      <c r="C165" s="1" t="s">
        <v>151</v>
      </c>
      <c r="D165" s="1" t="s">
        <v>587</v>
      </c>
      <c r="E165" s="1" t="s">
        <v>26</v>
      </c>
      <c r="F165" s="1" t="s">
        <v>588</v>
      </c>
      <c r="G165" s="1" t="s">
        <v>35</v>
      </c>
      <c r="I165" s="1">
        <v>2</v>
      </c>
      <c r="J165" s="1" t="s">
        <v>36</v>
      </c>
      <c r="K165" s="1" t="s">
        <v>153</v>
      </c>
      <c r="L165" s="1" t="s">
        <v>64</v>
      </c>
      <c r="M165" s="1">
        <v>6</v>
      </c>
      <c r="N165" s="1">
        <v>26031885</v>
      </c>
      <c r="O165" s="1">
        <v>26031885</v>
      </c>
      <c r="P165" s="1" t="s">
        <v>38</v>
      </c>
      <c r="Q165" s="1" t="s">
        <v>29</v>
      </c>
      <c r="U165" s="1">
        <v>71</v>
      </c>
      <c r="X165" s="1">
        <v>248</v>
      </c>
    </row>
    <row r="166" spans="1:26" x14ac:dyDescent="0.2">
      <c r="A166" s="1" t="s">
        <v>149</v>
      </c>
      <c r="B166" s="1" t="s">
        <v>591</v>
      </c>
      <c r="C166" s="1" t="s">
        <v>151</v>
      </c>
      <c r="D166" s="1" t="s">
        <v>587</v>
      </c>
      <c r="E166" s="1" t="s">
        <v>26</v>
      </c>
      <c r="F166" s="1" t="s">
        <v>588</v>
      </c>
      <c r="G166" s="1" t="s">
        <v>35</v>
      </c>
      <c r="I166" s="1">
        <v>2</v>
      </c>
      <c r="J166" s="1" t="s">
        <v>36</v>
      </c>
      <c r="K166" s="1" t="s">
        <v>153</v>
      </c>
      <c r="L166" s="1" t="s">
        <v>64</v>
      </c>
      <c r="M166" s="1">
        <v>6</v>
      </c>
      <c r="N166" s="1">
        <v>26031885</v>
      </c>
      <c r="O166" s="1">
        <v>26031885</v>
      </c>
      <c r="P166" s="1" t="s">
        <v>38</v>
      </c>
      <c r="Q166" s="1" t="s">
        <v>29</v>
      </c>
      <c r="U166" s="1">
        <v>20</v>
      </c>
      <c r="X166" s="1">
        <v>588</v>
      </c>
    </row>
    <row r="167" spans="1:26" x14ac:dyDescent="0.2">
      <c r="A167" s="1" t="s">
        <v>200</v>
      </c>
      <c r="B167" s="1" t="s">
        <v>592</v>
      </c>
      <c r="C167" s="1" t="s">
        <v>41</v>
      </c>
      <c r="D167" s="1" t="s">
        <v>587</v>
      </c>
      <c r="E167" s="1" t="s">
        <v>26</v>
      </c>
      <c r="F167" s="1" t="s">
        <v>588</v>
      </c>
      <c r="G167" s="1" t="s">
        <v>35</v>
      </c>
      <c r="I167" s="1">
        <v>2</v>
      </c>
      <c r="J167" s="1" t="s">
        <v>36</v>
      </c>
      <c r="K167" s="1" t="s">
        <v>201</v>
      </c>
      <c r="L167" s="1" t="s">
        <v>64</v>
      </c>
      <c r="M167" s="1">
        <v>6</v>
      </c>
      <c r="N167" s="1">
        <v>26031885</v>
      </c>
      <c r="O167" s="1">
        <v>26031885</v>
      </c>
      <c r="P167" s="1" t="s">
        <v>38</v>
      </c>
      <c r="Q167" s="1" t="s">
        <v>29</v>
      </c>
      <c r="X167" s="1">
        <v>74</v>
      </c>
    </row>
    <row r="168" spans="1:26" x14ac:dyDescent="0.2">
      <c r="A168" s="1" t="s">
        <v>24</v>
      </c>
      <c r="B168" s="1" t="s">
        <v>593</v>
      </c>
      <c r="C168" s="1" t="s">
        <v>84</v>
      </c>
      <c r="D168" s="1" t="s">
        <v>594</v>
      </c>
      <c r="E168" s="1" t="s">
        <v>26</v>
      </c>
      <c r="F168" s="1" t="s">
        <v>595</v>
      </c>
      <c r="G168" s="1" t="s">
        <v>35</v>
      </c>
      <c r="I168" s="1">
        <v>3</v>
      </c>
      <c r="J168" s="1" t="s">
        <v>27</v>
      </c>
      <c r="K168" s="1" t="s">
        <v>27</v>
      </c>
      <c r="L168" s="1" t="s">
        <v>27</v>
      </c>
      <c r="M168" s="1">
        <v>6</v>
      </c>
      <c r="N168" s="1">
        <v>26031883</v>
      </c>
      <c r="O168" s="1">
        <v>26031883</v>
      </c>
      <c r="P168" s="1" t="s">
        <v>38</v>
      </c>
      <c r="Q168" s="1" t="s">
        <v>28</v>
      </c>
      <c r="U168" s="1">
        <v>792</v>
      </c>
      <c r="X168" s="1">
        <v>17</v>
      </c>
    </row>
    <row r="169" spans="1:26" x14ac:dyDescent="0.2">
      <c r="A169" s="1" t="s">
        <v>2529</v>
      </c>
      <c r="B169" s="1" t="s">
        <v>2995</v>
      </c>
      <c r="C169" s="1" t="s">
        <v>1669</v>
      </c>
      <c r="D169" s="1" t="s">
        <v>598</v>
      </c>
      <c r="E169" s="1" t="s">
        <v>26</v>
      </c>
      <c r="F169" s="1" t="s">
        <v>1233</v>
      </c>
      <c r="G169" s="1" t="s">
        <v>35</v>
      </c>
      <c r="J169" s="1" t="s">
        <v>27</v>
      </c>
      <c r="K169" s="1" t="s">
        <v>27</v>
      </c>
      <c r="L169" s="1" t="s">
        <v>27</v>
      </c>
      <c r="M169" s="1">
        <v>6</v>
      </c>
      <c r="N169" s="1">
        <v>26032284</v>
      </c>
      <c r="O169" s="1">
        <v>26032284</v>
      </c>
      <c r="P169" s="1" t="s">
        <v>29</v>
      </c>
      <c r="Q169" s="1" t="s">
        <v>38</v>
      </c>
      <c r="R169" s="1">
        <v>0.08</v>
      </c>
      <c r="T169" s="1">
        <v>57</v>
      </c>
      <c r="U169" s="1">
        <v>632</v>
      </c>
      <c r="X169" s="1">
        <v>446</v>
      </c>
      <c r="Y169" s="2">
        <v>43466</v>
      </c>
      <c r="Z169" s="1" t="s">
        <v>2996</v>
      </c>
    </row>
    <row r="170" spans="1:26" x14ac:dyDescent="0.2">
      <c r="A170" s="1" t="s">
        <v>2434</v>
      </c>
      <c r="B170" s="1" t="s">
        <v>2997</v>
      </c>
      <c r="C170" s="1" t="s">
        <v>71</v>
      </c>
      <c r="D170" s="1" t="s">
        <v>80</v>
      </c>
      <c r="E170" s="1" t="s">
        <v>26</v>
      </c>
      <c r="F170" s="1" t="s">
        <v>2998</v>
      </c>
      <c r="G170" s="1" t="s">
        <v>35</v>
      </c>
      <c r="H170" s="1" t="s">
        <v>2437</v>
      </c>
      <c r="J170" s="1" t="s">
        <v>94</v>
      </c>
      <c r="K170" s="1" t="s">
        <v>94</v>
      </c>
      <c r="L170" s="1" t="s">
        <v>94</v>
      </c>
      <c r="M170" s="1">
        <v>6</v>
      </c>
      <c r="N170" s="1">
        <v>26032240</v>
      </c>
      <c r="O170" s="1">
        <v>26032240</v>
      </c>
      <c r="P170" s="1" t="s">
        <v>29</v>
      </c>
      <c r="Q170" s="1" t="s">
        <v>51</v>
      </c>
      <c r="R170" s="1">
        <v>0.24</v>
      </c>
      <c r="S170" s="1">
        <v>0</v>
      </c>
      <c r="T170" s="1">
        <v>47</v>
      </c>
      <c r="U170" s="1">
        <v>146</v>
      </c>
      <c r="V170" s="1">
        <v>1</v>
      </c>
      <c r="W170" s="1">
        <v>272</v>
      </c>
      <c r="X170" s="1">
        <v>1510</v>
      </c>
      <c r="Y170" s="2">
        <v>43466</v>
      </c>
      <c r="Z170" s="1" t="s">
        <v>2999</v>
      </c>
    </row>
    <row r="171" spans="1:26" x14ac:dyDescent="0.2">
      <c r="A171" s="1" t="s">
        <v>2460</v>
      </c>
      <c r="B171" s="1" t="s">
        <v>2461</v>
      </c>
      <c r="C171" s="1" t="s">
        <v>156</v>
      </c>
      <c r="D171" s="1" t="s">
        <v>93</v>
      </c>
      <c r="E171" s="1" t="s">
        <v>26</v>
      </c>
      <c r="F171" s="1" t="s">
        <v>1474</v>
      </c>
      <c r="G171" s="1" t="s">
        <v>35</v>
      </c>
      <c r="H171" s="1" t="s">
        <v>2437</v>
      </c>
      <c r="J171" s="1" t="s">
        <v>94</v>
      </c>
      <c r="K171" s="1" t="s">
        <v>94</v>
      </c>
      <c r="L171" s="1" t="s">
        <v>94</v>
      </c>
      <c r="M171" s="1">
        <v>6</v>
      </c>
      <c r="N171" s="1">
        <v>26032225</v>
      </c>
      <c r="O171" s="1">
        <v>26032225</v>
      </c>
      <c r="P171" s="1" t="s">
        <v>38</v>
      </c>
      <c r="Q171" s="1" t="s">
        <v>28</v>
      </c>
      <c r="R171" s="1">
        <v>0.31</v>
      </c>
      <c r="T171" s="1">
        <v>9</v>
      </c>
      <c r="U171" s="1">
        <v>20</v>
      </c>
      <c r="W171" s="1">
        <v>39</v>
      </c>
      <c r="X171" s="1">
        <v>4277</v>
      </c>
      <c r="Y171" s="2">
        <v>43466</v>
      </c>
      <c r="Z171" s="1" t="s">
        <v>3000</v>
      </c>
    </row>
    <row r="172" spans="1:26" x14ac:dyDescent="0.2">
      <c r="A172" s="1" t="s">
        <v>2460</v>
      </c>
      <c r="B172" s="1" t="s">
        <v>2701</v>
      </c>
      <c r="C172" s="1" t="s">
        <v>156</v>
      </c>
      <c r="D172" s="1" t="s">
        <v>220</v>
      </c>
      <c r="E172" s="1" t="s">
        <v>26</v>
      </c>
      <c r="F172" s="1" t="s">
        <v>221</v>
      </c>
      <c r="G172" s="1" t="s">
        <v>35</v>
      </c>
      <c r="H172" s="1" t="s">
        <v>2437</v>
      </c>
      <c r="J172" s="1" t="s">
        <v>94</v>
      </c>
      <c r="K172" s="1" t="s">
        <v>94</v>
      </c>
      <c r="L172" s="1" t="s">
        <v>94</v>
      </c>
      <c r="M172" s="1">
        <v>6</v>
      </c>
      <c r="N172" s="1">
        <v>26032224</v>
      </c>
      <c r="O172" s="1">
        <v>26032224</v>
      </c>
      <c r="P172" s="1" t="s">
        <v>29</v>
      </c>
      <c r="Q172" s="1" t="s">
        <v>51</v>
      </c>
      <c r="R172" s="1">
        <v>0.3</v>
      </c>
      <c r="T172" s="1">
        <v>10</v>
      </c>
      <c r="U172" s="1">
        <v>23</v>
      </c>
      <c r="W172" s="1">
        <v>49</v>
      </c>
      <c r="X172" s="1">
        <v>4345</v>
      </c>
      <c r="Y172" s="2">
        <v>43466</v>
      </c>
      <c r="Z172" s="1" t="s">
        <v>3001</v>
      </c>
    </row>
    <row r="173" spans="1:26" x14ac:dyDescent="0.2">
      <c r="A173" s="1" t="s">
        <v>2639</v>
      </c>
      <c r="B173" s="1" t="s">
        <v>3002</v>
      </c>
      <c r="C173" s="1" t="s">
        <v>2641</v>
      </c>
      <c r="D173" s="1" t="s">
        <v>805</v>
      </c>
      <c r="E173" s="1" t="s">
        <v>26</v>
      </c>
      <c r="F173" s="1" t="s">
        <v>3003</v>
      </c>
      <c r="G173" s="1" t="s">
        <v>35</v>
      </c>
      <c r="H173" s="1" t="s">
        <v>2440</v>
      </c>
      <c r="J173" s="1" t="s">
        <v>94</v>
      </c>
      <c r="K173" s="1" t="s">
        <v>94</v>
      </c>
      <c r="L173" s="1" t="s">
        <v>94</v>
      </c>
      <c r="M173" s="1">
        <v>6</v>
      </c>
      <c r="N173" s="1">
        <v>26032209</v>
      </c>
      <c r="O173" s="1">
        <v>26032209</v>
      </c>
      <c r="P173" s="1" t="s">
        <v>38</v>
      </c>
      <c r="Q173" s="1" t="s">
        <v>29</v>
      </c>
      <c r="R173" s="1">
        <v>0.18</v>
      </c>
      <c r="T173" s="1">
        <v>9</v>
      </c>
      <c r="U173" s="1">
        <v>41</v>
      </c>
      <c r="W173" s="1">
        <v>14</v>
      </c>
      <c r="X173" s="1">
        <v>34</v>
      </c>
      <c r="Y173" s="2">
        <v>43466</v>
      </c>
      <c r="Z173" s="1" t="s">
        <v>3004</v>
      </c>
    </row>
    <row r="174" spans="1:26" x14ac:dyDescent="0.2">
      <c r="A174" s="1" t="s">
        <v>2492</v>
      </c>
      <c r="B174" s="1" t="s">
        <v>3005</v>
      </c>
      <c r="C174" s="1" t="s">
        <v>54</v>
      </c>
      <c r="D174" s="1" t="s">
        <v>3006</v>
      </c>
      <c r="E174" s="1" t="s">
        <v>26</v>
      </c>
      <c r="F174" s="1" t="s">
        <v>3007</v>
      </c>
      <c r="G174" s="1" t="s">
        <v>35</v>
      </c>
      <c r="H174" s="1" t="s">
        <v>2437</v>
      </c>
      <c r="J174" s="1" t="s">
        <v>56</v>
      </c>
      <c r="K174" s="1" t="s">
        <v>49</v>
      </c>
      <c r="L174" s="1" t="s">
        <v>57</v>
      </c>
      <c r="M174" s="1">
        <v>6</v>
      </c>
      <c r="N174" s="1">
        <v>26032210</v>
      </c>
      <c r="O174" s="1">
        <v>26032210</v>
      </c>
      <c r="P174" s="1" t="s">
        <v>29</v>
      </c>
      <c r="Q174" s="1" t="s">
        <v>28</v>
      </c>
      <c r="R174" s="1">
        <v>0.21</v>
      </c>
      <c r="T174" s="1">
        <v>32</v>
      </c>
      <c r="U174" s="1">
        <v>122</v>
      </c>
      <c r="W174" s="1">
        <v>167</v>
      </c>
      <c r="X174" s="1">
        <v>19</v>
      </c>
      <c r="Y174" s="2">
        <v>43466</v>
      </c>
      <c r="Z174" s="1" t="s">
        <v>3008</v>
      </c>
    </row>
    <row r="175" spans="1:26" x14ac:dyDescent="0.2">
      <c r="A175" s="1" t="s">
        <v>2492</v>
      </c>
      <c r="B175" s="1" t="s">
        <v>3009</v>
      </c>
      <c r="C175" s="1" t="s">
        <v>54</v>
      </c>
      <c r="D175" s="1" t="s">
        <v>3006</v>
      </c>
      <c r="E175" s="1" t="s">
        <v>26</v>
      </c>
      <c r="F175" s="1" t="s">
        <v>3007</v>
      </c>
      <c r="G175" s="1" t="s">
        <v>35</v>
      </c>
      <c r="H175" s="1" t="s">
        <v>2437</v>
      </c>
      <c r="J175" s="1" t="s">
        <v>56</v>
      </c>
      <c r="K175" s="1" t="s">
        <v>27</v>
      </c>
      <c r="L175" s="1" t="s">
        <v>2496</v>
      </c>
      <c r="M175" s="1">
        <v>6</v>
      </c>
      <c r="N175" s="1">
        <v>26032210</v>
      </c>
      <c r="O175" s="1">
        <v>26032210</v>
      </c>
      <c r="P175" s="1" t="s">
        <v>29</v>
      </c>
      <c r="Q175" s="1" t="s">
        <v>28</v>
      </c>
      <c r="R175" s="1">
        <v>0.45</v>
      </c>
      <c r="T175" s="1">
        <v>177</v>
      </c>
      <c r="U175" s="1">
        <v>215</v>
      </c>
      <c r="W175" s="1">
        <v>167</v>
      </c>
      <c r="X175" s="1">
        <v>20</v>
      </c>
      <c r="Y175" s="2">
        <v>43466</v>
      </c>
      <c r="Z175" s="1" t="s">
        <v>3008</v>
      </c>
    </row>
    <row r="176" spans="1:26" x14ac:dyDescent="0.2">
      <c r="A176" s="1" t="s">
        <v>2639</v>
      </c>
      <c r="B176" s="1" t="s">
        <v>253</v>
      </c>
      <c r="C176" s="1" t="s">
        <v>227</v>
      </c>
      <c r="D176" s="1" t="s">
        <v>257</v>
      </c>
      <c r="E176" s="1" t="s">
        <v>26</v>
      </c>
      <c r="F176" s="1" t="s">
        <v>3010</v>
      </c>
      <c r="G176" s="1" t="s">
        <v>35</v>
      </c>
      <c r="H176" s="1" t="s">
        <v>2437</v>
      </c>
      <c r="I176" s="1">
        <v>1</v>
      </c>
      <c r="J176" s="1" t="s">
        <v>94</v>
      </c>
      <c r="K176" s="1" t="s">
        <v>94</v>
      </c>
      <c r="L176" s="1" t="s">
        <v>94</v>
      </c>
      <c r="M176" s="1">
        <v>6</v>
      </c>
      <c r="N176" s="1">
        <v>26032186</v>
      </c>
      <c r="O176" s="1">
        <v>26032186</v>
      </c>
      <c r="P176" s="1" t="s">
        <v>38</v>
      </c>
      <c r="Q176" s="1" t="s">
        <v>28</v>
      </c>
      <c r="R176" s="1">
        <v>0.46</v>
      </c>
      <c r="T176" s="1">
        <v>21</v>
      </c>
      <c r="U176" s="1">
        <v>25</v>
      </c>
      <c r="W176" s="1">
        <v>66</v>
      </c>
      <c r="X176" s="1">
        <v>571</v>
      </c>
      <c r="Y176" s="2">
        <v>43466</v>
      </c>
      <c r="Z176" s="1" t="s">
        <v>3011</v>
      </c>
    </row>
    <row r="177" spans="1:26" x14ac:dyDescent="0.2">
      <c r="A177" s="1" t="s">
        <v>2529</v>
      </c>
      <c r="B177" s="1" t="s">
        <v>3012</v>
      </c>
      <c r="C177" s="1" t="s">
        <v>1326</v>
      </c>
      <c r="D177" s="1" t="s">
        <v>1497</v>
      </c>
      <c r="E177" s="1" t="s">
        <v>26</v>
      </c>
      <c r="F177" s="1" t="s">
        <v>302</v>
      </c>
      <c r="G177" s="1" t="s">
        <v>35</v>
      </c>
      <c r="J177" s="1" t="s">
        <v>27</v>
      </c>
      <c r="K177" s="1" t="s">
        <v>27</v>
      </c>
      <c r="L177" s="1" t="s">
        <v>27</v>
      </c>
      <c r="M177" s="1">
        <v>6</v>
      </c>
      <c r="N177" s="1">
        <v>26032161</v>
      </c>
      <c r="O177" s="1">
        <v>26032161</v>
      </c>
      <c r="P177" s="1" t="s">
        <v>38</v>
      </c>
      <c r="Q177" s="1" t="s">
        <v>29</v>
      </c>
      <c r="R177" s="1">
        <v>0.04</v>
      </c>
      <c r="T177" s="1">
        <v>13</v>
      </c>
      <c r="U177" s="1">
        <v>295</v>
      </c>
      <c r="X177" s="1">
        <v>531</v>
      </c>
      <c r="Y177" s="2">
        <v>43466</v>
      </c>
      <c r="Z177" s="1" t="s">
        <v>3013</v>
      </c>
    </row>
    <row r="178" spans="1:26" x14ac:dyDescent="0.2">
      <c r="A178" s="1" t="s">
        <v>2529</v>
      </c>
      <c r="B178" s="1" t="s">
        <v>3012</v>
      </c>
      <c r="C178" s="1" t="s">
        <v>1326</v>
      </c>
      <c r="D178" s="1" t="s">
        <v>1278</v>
      </c>
      <c r="E178" s="1" t="s">
        <v>26</v>
      </c>
      <c r="F178" s="1" t="s">
        <v>522</v>
      </c>
      <c r="G178" s="1" t="s">
        <v>35</v>
      </c>
      <c r="I178" s="1">
        <v>2</v>
      </c>
      <c r="J178" s="1" t="s">
        <v>27</v>
      </c>
      <c r="K178" s="1" t="s">
        <v>27</v>
      </c>
      <c r="L178" s="1" t="s">
        <v>27</v>
      </c>
      <c r="M178" s="1">
        <v>6</v>
      </c>
      <c r="N178" s="1">
        <v>26032159</v>
      </c>
      <c r="O178" s="1">
        <v>26032159</v>
      </c>
      <c r="P178" s="1" t="s">
        <v>29</v>
      </c>
      <c r="Q178" s="1" t="s">
        <v>51</v>
      </c>
      <c r="R178" s="1">
        <v>0.05</v>
      </c>
      <c r="T178" s="1">
        <v>15</v>
      </c>
      <c r="U178" s="1">
        <v>297</v>
      </c>
      <c r="X178" s="1">
        <v>531</v>
      </c>
      <c r="Y178" s="2">
        <v>43466</v>
      </c>
      <c r="Z178" s="1" t="s">
        <v>3014</v>
      </c>
    </row>
    <row r="179" spans="1:26" x14ac:dyDescent="0.2">
      <c r="A179" s="1" t="s">
        <v>2523</v>
      </c>
      <c r="B179" s="1" t="s">
        <v>3015</v>
      </c>
      <c r="C179" s="1" t="s">
        <v>41</v>
      </c>
      <c r="D179" s="1" t="s">
        <v>316</v>
      </c>
      <c r="E179" s="1" t="s">
        <v>239</v>
      </c>
      <c r="F179" s="1" t="s">
        <v>317</v>
      </c>
      <c r="G179" s="1" t="s">
        <v>35</v>
      </c>
      <c r="H179" s="1" t="s">
        <v>2437</v>
      </c>
      <c r="I179" s="1">
        <v>2</v>
      </c>
      <c r="J179" s="1" t="s">
        <v>94</v>
      </c>
      <c r="K179" s="1" t="s">
        <v>94</v>
      </c>
      <c r="L179" s="1" t="s">
        <v>94</v>
      </c>
      <c r="M179" s="1">
        <v>6</v>
      </c>
      <c r="N179" s="1">
        <v>26032138</v>
      </c>
      <c r="O179" s="1">
        <v>26032138</v>
      </c>
      <c r="P179" s="1" t="s">
        <v>38</v>
      </c>
      <c r="Q179" s="1" t="s">
        <v>29</v>
      </c>
      <c r="R179" s="1">
        <v>0.21</v>
      </c>
      <c r="T179" s="1">
        <v>9</v>
      </c>
      <c r="U179" s="1">
        <v>34</v>
      </c>
      <c r="W179" s="1">
        <v>27</v>
      </c>
      <c r="X179" s="1">
        <v>129</v>
      </c>
      <c r="Y179" s="2">
        <v>43466</v>
      </c>
      <c r="Z179" s="1" t="s">
        <v>3016</v>
      </c>
    </row>
    <row r="180" spans="1:26" x14ac:dyDescent="0.2">
      <c r="A180" s="1" t="s">
        <v>2529</v>
      </c>
      <c r="B180" s="1" t="s">
        <v>3017</v>
      </c>
      <c r="C180" s="1" t="s">
        <v>151</v>
      </c>
      <c r="D180" s="1" t="s">
        <v>1637</v>
      </c>
      <c r="E180" s="1" t="s">
        <v>26</v>
      </c>
      <c r="F180" s="1" t="s">
        <v>3018</v>
      </c>
      <c r="G180" s="1" t="s">
        <v>35</v>
      </c>
      <c r="J180" s="1" t="s">
        <v>27</v>
      </c>
      <c r="K180" s="1" t="s">
        <v>27</v>
      </c>
      <c r="L180" s="1" t="s">
        <v>27</v>
      </c>
      <c r="M180" s="1">
        <v>6</v>
      </c>
      <c r="N180" s="1">
        <v>26032109</v>
      </c>
      <c r="O180" s="1">
        <v>26032109</v>
      </c>
      <c r="P180" s="1" t="s">
        <v>38</v>
      </c>
      <c r="Q180" s="1" t="s">
        <v>29</v>
      </c>
      <c r="R180" s="1">
        <v>0.03</v>
      </c>
      <c r="T180" s="1">
        <v>7</v>
      </c>
      <c r="U180" s="1">
        <v>222</v>
      </c>
      <c r="X180" s="1">
        <v>329</v>
      </c>
      <c r="Y180" s="2">
        <v>43466</v>
      </c>
      <c r="Z180" s="1" t="s">
        <v>3019</v>
      </c>
    </row>
    <row r="181" spans="1:26" x14ac:dyDescent="0.2">
      <c r="A181" s="1" t="s">
        <v>2460</v>
      </c>
      <c r="B181" s="1" t="s">
        <v>2701</v>
      </c>
      <c r="C181" s="1" t="s">
        <v>156</v>
      </c>
      <c r="D181" s="1" t="s">
        <v>133</v>
      </c>
      <c r="E181" s="1" t="s">
        <v>26</v>
      </c>
      <c r="F181" s="1" t="s">
        <v>3020</v>
      </c>
      <c r="G181" s="1" t="s">
        <v>35</v>
      </c>
      <c r="H181" s="1" t="s">
        <v>2437</v>
      </c>
      <c r="J181" s="1" t="s">
        <v>94</v>
      </c>
      <c r="K181" s="1" t="s">
        <v>94</v>
      </c>
      <c r="L181" s="1" t="s">
        <v>94</v>
      </c>
      <c r="M181" s="1">
        <v>6</v>
      </c>
      <c r="N181" s="1">
        <v>26032089</v>
      </c>
      <c r="O181" s="1">
        <v>26032089</v>
      </c>
      <c r="P181" s="1" t="s">
        <v>29</v>
      </c>
      <c r="Q181" s="1" t="s">
        <v>51</v>
      </c>
      <c r="R181" s="1">
        <v>0.19</v>
      </c>
      <c r="S181" s="1">
        <v>0.01</v>
      </c>
      <c r="T181" s="1">
        <v>11</v>
      </c>
      <c r="U181" s="1">
        <v>47</v>
      </c>
      <c r="V181" s="1">
        <v>1</v>
      </c>
      <c r="W181" s="1">
        <v>86</v>
      </c>
      <c r="X181" s="1">
        <v>4345</v>
      </c>
      <c r="Y181" s="2">
        <v>43466</v>
      </c>
      <c r="Z181" s="1" t="s">
        <v>3021</v>
      </c>
    </row>
    <row r="182" spans="1:26" x14ac:dyDescent="0.2">
      <c r="A182" s="1" t="s">
        <v>2516</v>
      </c>
      <c r="B182" s="1" t="s">
        <v>3022</v>
      </c>
      <c r="C182" s="1" t="s">
        <v>59</v>
      </c>
      <c r="D182" s="1" t="s">
        <v>133</v>
      </c>
      <c r="E182" s="1" t="s">
        <v>26</v>
      </c>
      <c r="F182" s="1" t="s">
        <v>3020</v>
      </c>
      <c r="G182" s="1" t="s">
        <v>35</v>
      </c>
      <c r="H182" s="1" t="s">
        <v>2440</v>
      </c>
      <c r="J182" s="1" t="s">
        <v>94</v>
      </c>
      <c r="K182" s="1" t="s">
        <v>94</v>
      </c>
      <c r="L182" s="1" t="s">
        <v>94</v>
      </c>
      <c r="M182" s="1">
        <v>6</v>
      </c>
      <c r="N182" s="1">
        <v>26032089</v>
      </c>
      <c r="O182" s="1">
        <v>26032089</v>
      </c>
      <c r="P182" s="1" t="s">
        <v>29</v>
      </c>
      <c r="Q182" s="1" t="s">
        <v>51</v>
      </c>
      <c r="R182" s="1">
        <v>0.21</v>
      </c>
      <c r="S182" s="1">
        <v>0.01</v>
      </c>
      <c r="T182" s="1">
        <v>29</v>
      </c>
      <c r="U182" s="1">
        <v>107</v>
      </c>
      <c r="V182" s="1">
        <v>2</v>
      </c>
      <c r="W182" s="1">
        <v>157</v>
      </c>
      <c r="X182" s="1">
        <v>622</v>
      </c>
      <c r="Y182" s="2">
        <v>43466</v>
      </c>
      <c r="Z182" s="1" t="s">
        <v>3021</v>
      </c>
    </row>
    <row r="183" spans="1:26" x14ac:dyDescent="0.2">
      <c r="A183" s="1" t="s">
        <v>2529</v>
      </c>
      <c r="B183" s="1" t="s">
        <v>3023</v>
      </c>
      <c r="C183" s="1" t="s">
        <v>54</v>
      </c>
      <c r="D183" s="1" t="s">
        <v>351</v>
      </c>
      <c r="E183" s="1" t="s">
        <v>26</v>
      </c>
      <c r="F183" s="1" t="s">
        <v>352</v>
      </c>
      <c r="G183" s="1" t="s">
        <v>35</v>
      </c>
      <c r="I183" s="1">
        <v>1</v>
      </c>
      <c r="J183" s="1" t="s">
        <v>27</v>
      </c>
      <c r="K183" s="1" t="s">
        <v>27</v>
      </c>
      <c r="L183" s="1" t="s">
        <v>27</v>
      </c>
      <c r="M183" s="1">
        <v>6</v>
      </c>
      <c r="N183" s="1">
        <v>26032071</v>
      </c>
      <c r="O183" s="1">
        <v>26032071</v>
      </c>
      <c r="P183" s="1" t="s">
        <v>38</v>
      </c>
      <c r="Q183" s="1" t="s">
        <v>29</v>
      </c>
      <c r="R183" s="1">
        <v>0.05</v>
      </c>
      <c r="T183" s="1">
        <v>26</v>
      </c>
      <c r="U183" s="1">
        <v>491</v>
      </c>
      <c r="X183" s="1">
        <v>92</v>
      </c>
      <c r="Y183" s="2">
        <v>43466</v>
      </c>
      <c r="Z183" s="1" t="s">
        <v>3024</v>
      </c>
    </row>
    <row r="184" spans="1:26" x14ac:dyDescent="0.2">
      <c r="A184" s="1" t="s">
        <v>2523</v>
      </c>
      <c r="B184" s="1" t="s">
        <v>3025</v>
      </c>
      <c r="C184" s="1" t="s">
        <v>41</v>
      </c>
      <c r="D184" s="1" t="s">
        <v>145</v>
      </c>
      <c r="E184" s="1" t="s">
        <v>26</v>
      </c>
      <c r="F184" s="1" t="s">
        <v>368</v>
      </c>
      <c r="G184" s="1" t="s">
        <v>35</v>
      </c>
      <c r="H184" s="1" t="s">
        <v>2440</v>
      </c>
      <c r="I184" s="1">
        <v>6</v>
      </c>
      <c r="J184" s="1" t="s">
        <v>94</v>
      </c>
      <c r="K184" s="1" t="s">
        <v>94</v>
      </c>
      <c r="L184" s="1" t="s">
        <v>94</v>
      </c>
      <c r="M184" s="1">
        <v>6</v>
      </c>
      <c r="N184" s="1">
        <v>26032069</v>
      </c>
      <c r="O184" s="1">
        <v>26032069</v>
      </c>
      <c r="P184" s="1" t="s">
        <v>38</v>
      </c>
      <c r="Q184" s="1" t="s">
        <v>29</v>
      </c>
      <c r="R184" s="1">
        <v>0.25</v>
      </c>
      <c r="T184" s="1">
        <v>48</v>
      </c>
      <c r="U184" s="1">
        <v>143</v>
      </c>
      <c r="W184" s="1">
        <v>92</v>
      </c>
      <c r="X184" s="1">
        <v>100</v>
      </c>
      <c r="Y184" s="2">
        <v>43466</v>
      </c>
      <c r="Z184" s="1" t="s">
        <v>3026</v>
      </c>
    </row>
    <row r="185" spans="1:26" x14ac:dyDescent="0.2">
      <c r="A185" s="1" t="s">
        <v>2536</v>
      </c>
      <c r="B185" s="1" t="s">
        <v>3027</v>
      </c>
      <c r="C185" s="1" t="s">
        <v>1178</v>
      </c>
      <c r="D185" s="1" t="s">
        <v>451</v>
      </c>
      <c r="E185" s="1" t="s">
        <v>26</v>
      </c>
      <c r="F185" s="1" t="s">
        <v>452</v>
      </c>
      <c r="G185" s="1" t="s">
        <v>35</v>
      </c>
      <c r="I185" s="1">
        <v>1</v>
      </c>
      <c r="J185" s="1" t="s">
        <v>36</v>
      </c>
      <c r="K185" s="1" t="s">
        <v>43</v>
      </c>
      <c r="L185" s="1" t="s">
        <v>2538</v>
      </c>
      <c r="M185" s="1">
        <v>6</v>
      </c>
      <c r="N185" s="1">
        <v>26032006</v>
      </c>
      <c r="O185" s="1">
        <v>26032006</v>
      </c>
      <c r="P185" s="1" t="s">
        <v>38</v>
      </c>
      <c r="Q185" s="1" t="s">
        <v>28</v>
      </c>
      <c r="X185" s="1">
        <v>100</v>
      </c>
      <c r="Y185" s="2">
        <v>43466</v>
      </c>
      <c r="Z185" s="1" t="s">
        <v>3028</v>
      </c>
    </row>
    <row r="186" spans="1:26" x14ac:dyDescent="0.2">
      <c r="A186" s="1" t="s">
        <v>2536</v>
      </c>
      <c r="B186" s="1" t="s">
        <v>3029</v>
      </c>
      <c r="C186" s="1" t="s">
        <v>1178</v>
      </c>
      <c r="D186" s="1" t="s">
        <v>451</v>
      </c>
      <c r="E186" s="1" t="s">
        <v>26</v>
      </c>
      <c r="F186" s="1" t="s">
        <v>452</v>
      </c>
      <c r="G186" s="1" t="s">
        <v>35</v>
      </c>
      <c r="I186" s="1">
        <v>1</v>
      </c>
      <c r="J186" s="1" t="s">
        <v>36</v>
      </c>
      <c r="K186" s="1" t="s">
        <v>43</v>
      </c>
      <c r="L186" s="1" t="s">
        <v>2538</v>
      </c>
      <c r="M186" s="1">
        <v>6</v>
      </c>
      <c r="N186" s="1">
        <v>26032006</v>
      </c>
      <c r="O186" s="1">
        <v>26032006</v>
      </c>
      <c r="P186" s="1" t="s">
        <v>38</v>
      </c>
      <c r="Q186" s="1" t="s">
        <v>28</v>
      </c>
      <c r="X186" s="1">
        <v>73</v>
      </c>
      <c r="Y186" s="2">
        <v>43466</v>
      </c>
      <c r="Z186" s="1" t="s">
        <v>3028</v>
      </c>
    </row>
    <row r="187" spans="1:26" x14ac:dyDescent="0.2">
      <c r="A187" s="1" t="s">
        <v>2446</v>
      </c>
      <c r="B187" s="1" t="s">
        <v>3030</v>
      </c>
      <c r="C187" s="1" t="s">
        <v>25</v>
      </c>
      <c r="D187" s="1" t="s">
        <v>455</v>
      </c>
      <c r="E187" s="1" t="s">
        <v>26</v>
      </c>
      <c r="F187" s="1" t="s">
        <v>452</v>
      </c>
      <c r="G187" s="1" t="s">
        <v>35</v>
      </c>
      <c r="H187" s="1" t="s">
        <v>2440</v>
      </c>
      <c r="I187" s="1">
        <v>1</v>
      </c>
      <c r="J187" s="1" t="s">
        <v>36</v>
      </c>
      <c r="K187" s="1" t="s">
        <v>43</v>
      </c>
      <c r="L187" s="1" t="s">
        <v>64</v>
      </c>
      <c r="M187" s="1">
        <v>6</v>
      </c>
      <c r="N187" s="1">
        <v>26032006</v>
      </c>
      <c r="O187" s="1">
        <v>26032006</v>
      </c>
      <c r="P187" s="1" t="s">
        <v>38</v>
      </c>
      <c r="Q187" s="1" t="s">
        <v>29</v>
      </c>
      <c r="R187" s="1">
        <v>0.02</v>
      </c>
      <c r="T187" s="1">
        <v>11</v>
      </c>
      <c r="U187" s="1">
        <v>562</v>
      </c>
      <c r="X187" s="1">
        <v>73</v>
      </c>
      <c r="Y187" s="2">
        <v>43466</v>
      </c>
      <c r="Z187" s="1" t="s">
        <v>3031</v>
      </c>
    </row>
    <row r="188" spans="1:26" x14ac:dyDescent="0.2">
      <c r="A188" s="1" t="s">
        <v>2790</v>
      </c>
      <c r="B188" s="1" t="s">
        <v>3032</v>
      </c>
      <c r="C188" s="1" t="s">
        <v>852</v>
      </c>
      <c r="D188" s="1" t="s">
        <v>455</v>
      </c>
      <c r="E188" s="1" t="s">
        <v>26</v>
      </c>
      <c r="F188" s="1" t="s">
        <v>452</v>
      </c>
      <c r="G188" s="1" t="s">
        <v>35</v>
      </c>
      <c r="H188" s="1" t="s">
        <v>2437</v>
      </c>
      <c r="I188" s="1">
        <v>1</v>
      </c>
      <c r="J188" s="1" t="s">
        <v>36</v>
      </c>
      <c r="K188" s="1" t="s">
        <v>27</v>
      </c>
      <c r="L188" s="1" t="s">
        <v>64</v>
      </c>
      <c r="M188" s="1">
        <v>6</v>
      </c>
      <c r="N188" s="1">
        <v>26032006</v>
      </c>
      <c r="O188" s="1">
        <v>26032006</v>
      </c>
      <c r="P188" s="1" t="s">
        <v>38</v>
      </c>
      <c r="Q188" s="1" t="s">
        <v>29</v>
      </c>
      <c r="R188" s="1">
        <v>0.22</v>
      </c>
      <c r="T188" s="1">
        <v>13</v>
      </c>
      <c r="U188" s="1">
        <v>46</v>
      </c>
      <c r="X188" s="1">
        <v>304</v>
      </c>
      <c r="Y188" s="2">
        <v>43466</v>
      </c>
      <c r="Z188" s="1" t="s">
        <v>3031</v>
      </c>
    </row>
    <row r="189" spans="1:26" x14ac:dyDescent="0.2">
      <c r="A189" s="1" t="s">
        <v>2523</v>
      </c>
      <c r="B189" s="1" t="s">
        <v>3033</v>
      </c>
      <c r="C189" s="1" t="s">
        <v>41</v>
      </c>
      <c r="D189" s="1" t="s">
        <v>463</v>
      </c>
      <c r="E189" s="1" t="s">
        <v>26</v>
      </c>
      <c r="F189" s="1" t="s">
        <v>420</v>
      </c>
      <c r="G189" s="1" t="s">
        <v>35</v>
      </c>
      <c r="H189" s="1" t="s">
        <v>2437</v>
      </c>
      <c r="I189" s="1">
        <v>2</v>
      </c>
      <c r="J189" s="1" t="s">
        <v>94</v>
      </c>
      <c r="K189" s="1" t="s">
        <v>94</v>
      </c>
      <c r="L189" s="1" t="s">
        <v>94</v>
      </c>
      <c r="M189" s="1">
        <v>6</v>
      </c>
      <c r="N189" s="1">
        <v>26031997</v>
      </c>
      <c r="O189" s="1">
        <v>26031997</v>
      </c>
      <c r="P189" s="1" t="s">
        <v>38</v>
      </c>
      <c r="Q189" s="1" t="s">
        <v>28</v>
      </c>
      <c r="R189" s="1">
        <v>0.19</v>
      </c>
      <c r="T189" s="1">
        <v>5</v>
      </c>
      <c r="U189" s="1">
        <v>21</v>
      </c>
      <c r="W189" s="1">
        <v>37</v>
      </c>
      <c r="X189" s="1">
        <v>108</v>
      </c>
      <c r="Y189" s="2">
        <v>43466</v>
      </c>
      <c r="Z189" s="1" t="s">
        <v>3034</v>
      </c>
    </row>
    <row r="190" spans="1:26" x14ac:dyDescent="0.2">
      <c r="A190" s="1" t="s">
        <v>162</v>
      </c>
      <c r="B190" s="1" t="s">
        <v>468</v>
      </c>
      <c r="C190" s="1" t="s">
        <v>3035</v>
      </c>
      <c r="D190" s="1" t="s">
        <v>3036</v>
      </c>
      <c r="E190" s="1" t="s">
        <v>2524</v>
      </c>
      <c r="F190" s="1" t="s">
        <v>452</v>
      </c>
      <c r="G190" s="1" t="s">
        <v>35</v>
      </c>
      <c r="J190" s="1" t="s">
        <v>27</v>
      </c>
      <c r="K190" s="1" t="s">
        <v>27</v>
      </c>
      <c r="L190" s="1" t="s">
        <v>64</v>
      </c>
      <c r="M190" s="1">
        <v>6</v>
      </c>
      <c r="N190" s="1">
        <v>26031984</v>
      </c>
      <c r="O190" s="1">
        <v>26031984</v>
      </c>
      <c r="P190" s="1" t="s">
        <v>51</v>
      </c>
      <c r="Q190" s="1" t="s">
        <v>28</v>
      </c>
      <c r="X190" s="1">
        <v>98</v>
      </c>
      <c r="Y190" s="2">
        <v>43466</v>
      </c>
      <c r="Z190" s="1" t="s">
        <v>3037</v>
      </c>
    </row>
    <row r="191" spans="1:26" x14ac:dyDescent="0.2">
      <c r="A191" s="1" t="s">
        <v>378</v>
      </c>
      <c r="B191" s="1" t="s">
        <v>379</v>
      </c>
      <c r="C191" s="1" t="s">
        <v>372</v>
      </c>
      <c r="D191" s="1" t="s">
        <v>483</v>
      </c>
      <c r="E191" s="1" t="s">
        <v>484</v>
      </c>
      <c r="F191" s="1" t="s">
        <v>485</v>
      </c>
      <c r="G191" s="1" t="s">
        <v>35</v>
      </c>
      <c r="I191" s="1">
        <v>1</v>
      </c>
      <c r="J191" s="1" t="s">
        <v>36</v>
      </c>
      <c r="K191" s="1" t="s">
        <v>43</v>
      </c>
      <c r="L191" s="1" t="s">
        <v>236</v>
      </c>
      <c r="M191" s="1">
        <v>6</v>
      </c>
      <c r="N191" s="1">
        <v>26031973</v>
      </c>
      <c r="O191" s="1">
        <v>26031973</v>
      </c>
      <c r="P191" s="1" t="s">
        <v>38</v>
      </c>
      <c r="Q191" s="1" t="s">
        <v>28</v>
      </c>
      <c r="R191" s="1">
        <v>0.24</v>
      </c>
      <c r="T191" s="1">
        <v>26</v>
      </c>
      <c r="U191" s="1">
        <v>82</v>
      </c>
      <c r="W191" s="1">
        <v>76</v>
      </c>
      <c r="X191" s="1">
        <v>2262</v>
      </c>
      <c r="Y191" s="2">
        <v>43466</v>
      </c>
      <c r="Z191" s="1" t="s">
        <v>3038</v>
      </c>
    </row>
    <row r="192" spans="1:26" x14ac:dyDescent="0.2">
      <c r="A192" s="1" t="s">
        <v>24</v>
      </c>
      <c r="B192" s="1" t="s">
        <v>371</v>
      </c>
      <c r="C192" s="1" t="s">
        <v>372</v>
      </c>
      <c r="D192" s="1" t="s">
        <v>483</v>
      </c>
      <c r="E192" s="1" t="s">
        <v>484</v>
      </c>
      <c r="F192" s="1" t="s">
        <v>485</v>
      </c>
      <c r="G192" s="1" t="s">
        <v>35</v>
      </c>
      <c r="H192" s="1" t="s">
        <v>2437</v>
      </c>
      <c r="I192" s="1">
        <v>1</v>
      </c>
      <c r="J192" s="1" t="s">
        <v>27</v>
      </c>
      <c r="K192" s="1" t="s">
        <v>27</v>
      </c>
      <c r="L192" s="1" t="s">
        <v>27</v>
      </c>
      <c r="M192" s="1">
        <v>6</v>
      </c>
      <c r="N192" s="1">
        <v>26031973</v>
      </c>
      <c r="O192" s="1">
        <v>26031973</v>
      </c>
      <c r="P192" s="1" t="s">
        <v>38</v>
      </c>
      <c r="Q192" s="1" t="s">
        <v>28</v>
      </c>
      <c r="R192" s="1">
        <v>0.45</v>
      </c>
      <c r="T192" s="1">
        <v>444</v>
      </c>
      <c r="U192" s="1">
        <v>544</v>
      </c>
      <c r="X192" s="1">
        <v>32</v>
      </c>
      <c r="Y192" s="2">
        <v>43466</v>
      </c>
      <c r="Z192" s="1" t="s">
        <v>3038</v>
      </c>
    </row>
    <row r="193" spans="1:26" x14ac:dyDescent="0.2">
      <c r="A193" s="1" t="s">
        <v>2460</v>
      </c>
      <c r="B193" s="1" t="s">
        <v>3039</v>
      </c>
      <c r="C193" s="1" t="s">
        <v>156</v>
      </c>
      <c r="D193" s="1" t="s">
        <v>494</v>
      </c>
      <c r="E193" s="1" t="s">
        <v>484</v>
      </c>
      <c r="F193" s="1" t="s">
        <v>495</v>
      </c>
      <c r="G193" s="1" t="s">
        <v>35</v>
      </c>
      <c r="H193" s="1" t="s">
        <v>2437</v>
      </c>
      <c r="I193" s="1">
        <v>1</v>
      </c>
      <c r="J193" s="1" t="s">
        <v>94</v>
      </c>
      <c r="K193" s="1" t="s">
        <v>94</v>
      </c>
      <c r="L193" s="1" t="s">
        <v>94</v>
      </c>
      <c r="M193" s="1">
        <v>6</v>
      </c>
      <c r="N193" s="1">
        <v>26031973</v>
      </c>
      <c r="O193" s="1">
        <v>26031973</v>
      </c>
      <c r="P193" s="1" t="s">
        <v>38</v>
      </c>
      <c r="Q193" s="1" t="s">
        <v>29</v>
      </c>
      <c r="R193" s="1">
        <v>0.09</v>
      </c>
      <c r="T193" s="1">
        <v>6</v>
      </c>
      <c r="U193" s="1">
        <v>64</v>
      </c>
      <c r="W193" s="1">
        <v>43</v>
      </c>
      <c r="X193" s="1">
        <v>329</v>
      </c>
      <c r="Y193" s="2">
        <v>43466</v>
      </c>
      <c r="Z193" s="1" t="s">
        <v>3040</v>
      </c>
    </row>
    <row r="194" spans="1:26" x14ac:dyDescent="0.2">
      <c r="A194" s="1" t="s">
        <v>2536</v>
      </c>
      <c r="B194" s="1" t="s">
        <v>3041</v>
      </c>
      <c r="C194" s="1" t="s">
        <v>1178</v>
      </c>
      <c r="D194" s="1" t="s">
        <v>494</v>
      </c>
      <c r="E194" s="1" t="s">
        <v>484</v>
      </c>
      <c r="F194" s="1" t="s">
        <v>495</v>
      </c>
      <c r="G194" s="1" t="s">
        <v>35</v>
      </c>
      <c r="I194" s="1">
        <v>1</v>
      </c>
      <c r="J194" s="1" t="s">
        <v>36</v>
      </c>
      <c r="K194" s="1" t="s">
        <v>43</v>
      </c>
      <c r="L194" s="1" t="s">
        <v>2538</v>
      </c>
      <c r="M194" s="1">
        <v>6</v>
      </c>
      <c r="N194" s="1">
        <v>26031973</v>
      </c>
      <c r="O194" s="1">
        <v>26031973</v>
      </c>
      <c r="P194" s="1" t="s">
        <v>38</v>
      </c>
      <c r="Q194" s="1" t="s">
        <v>29</v>
      </c>
      <c r="X194" s="1">
        <v>613</v>
      </c>
      <c r="Y194" s="2">
        <v>43466</v>
      </c>
      <c r="Z194" s="1" t="s">
        <v>3040</v>
      </c>
    </row>
    <row r="195" spans="1:26" x14ac:dyDescent="0.2">
      <c r="A195" s="1" t="s">
        <v>2536</v>
      </c>
      <c r="B195" s="1" t="s">
        <v>3042</v>
      </c>
      <c r="C195" s="1" t="s">
        <v>1178</v>
      </c>
      <c r="D195" s="1" t="s">
        <v>494</v>
      </c>
      <c r="E195" s="1" t="s">
        <v>484</v>
      </c>
      <c r="F195" s="1" t="s">
        <v>495</v>
      </c>
      <c r="G195" s="1" t="s">
        <v>35</v>
      </c>
      <c r="I195" s="1">
        <v>1</v>
      </c>
      <c r="J195" s="1" t="s">
        <v>36</v>
      </c>
      <c r="K195" s="1" t="s">
        <v>43</v>
      </c>
      <c r="L195" s="1" t="s">
        <v>2538</v>
      </c>
      <c r="M195" s="1">
        <v>6</v>
      </c>
      <c r="N195" s="1">
        <v>26031973</v>
      </c>
      <c r="O195" s="1">
        <v>26031973</v>
      </c>
      <c r="P195" s="1" t="s">
        <v>38</v>
      </c>
      <c r="Q195" s="1" t="s">
        <v>29</v>
      </c>
      <c r="X195" s="1">
        <v>213</v>
      </c>
      <c r="Y195" s="2">
        <v>43466</v>
      </c>
      <c r="Z195" s="1" t="s">
        <v>3040</v>
      </c>
    </row>
    <row r="196" spans="1:26" x14ac:dyDescent="0.2">
      <c r="A196" s="1" t="s">
        <v>2536</v>
      </c>
      <c r="B196" s="1" t="s">
        <v>3043</v>
      </c>
      <c r="C196" s="1" t="s">
        <v>1178</v>
      </c>
      <c r="D196" s="1" t="s">
        <v>494</v>
      </c>
      <c r="E196" s="1" t="s">
        <v>484</v>
      </c>
      <c r="F196" s="1" t="s">
        <v>495</v>
      </c>
      <c r="G196" s="1" t="s">
        <v>35</v>
      </c>
      <c r="I196" s="1">
        <v>1</v>
      </c>
      <c r="J196" s="1" t="s">
        <v>36</v>
      </c>
      <c r="K196" s="1" t="s">
        <v>43</v>
      </c>
      <c r="L196" s="1" t="s">
        <v>2538</v>
      </c>
      <c r="M196" s="1">
        <v>6</v>
      </c>
      <c r="N196" s="1">
        <v>26031973</v>
      </c>
      <c r="O196" s="1">
        <v>26031973</v>
      </c>
      <c r="P196" s="1" t="s">
        <v>38</v>
      </c>
      <c r="Q196" s="1" t="s">
        <v>29</v>
      </c>
      <c r="X196" s="1">
        <v>201</v>
      </c>
      <c r="Y196" s="2">
        <v>43466</v>
      </c>
      <c r="Z196" s="1" t="s">
        <v>3040</v>
      </c>
    </row>
    <row r="197" spans="1:26" x14ac:dyDescent="0.2">
      <c r="A197" s="1" t="s">
        <v>2974</v>
      </c>
      <c r="B197" s="1" t="s">
        <v>3044</v>
      </c>
      <c r="C197" s="1" t="s">
        <v>508</v>
      </c>
      <c r="D197" s="1" t="s">
        <v>494</v>
      </c>
      <c r="E197" s="1" t="s">
        <v>484</v>
      </c>
      <c r="F197" s="1" t="s">
        <v>495</v>
      </c>
      <c r="G197" s="1" t="s">
        <v>35</v>
      </c>
      <c r="I197" s="1">
        <v>1</v>
      </c>
      <c r="J197" s="1" t="s">
        <v>36</v>
      </c>
      <c r="K197" s="1" t="s">
        <v>27</v>
      </c>
      <c r="L197" s="1" t="s">
        <v>2976</v>
      </c>
      <c r="M197" s="1">
        <v>6</v>
      </c>
      <c r="N197" s="1">
        <v>26031973</v>
      </c>
      <c r="O197" s="1">
        <v>26031973</v>
      </c>
      <c r="P197" s="1" t="s">
        <v>38</v>
      </c>
      <c r="Q197" s="1" t="s">
        <v>29</v>
      </c>
      <c r="R197" s="1">
        <v>0.1</v>
      </c>
      <c r="T197" s="1">
        <v>14</v>
      </c>
      <c r="U197" s="1">
        <v>126</v>
      </c>
      <c r="W197" s="1">
        <v>180</v>
      </c>
      <c r="X197" s="1">
        <v>98</v>
      </c>
      <c r="Y197" s="2">
        <v>43466</v>
      </c>
      <c r="Z197" s="1" t="s">
        <v>3040</v>
      </c>
    </row>
    <row r="198" spans="1:26" x14ac:dyDescent="0.2">
      <c r="A198" s="1" t="s">
        <v>2523</v>
      </c>
      <c r="B198" s="1" t="s">
        <v>3045</v>
      </c>
      <c r="C198" s="1" t="s">
        <v>41</v>
      </c>
      <c r="D198" s="1" t="s">
        <v>494</v>
      </c>
      <c r="E198" s="1" t="s">
        <v>484</v>
      </c>
      <c r="F198" s="1" t="s">
        <v>495</v>
      </c>
      <c r="G198" s="1" t="s">
        <v>35</v>
      </c>
      <c r="H198" s="1" t="s">
        <v>2437</v>
      </c>
      <c r="I198" s="1">
        <v>1</v>
      </c>
      <c r="J198" s="1" t="s">
        <v>94</v>
      </c>
      <c r="K198" s="1" t="s">
        <v>94</v>
      </c>
      <c r="L198" s="1" t="s">
        <v>94</v>
      </c>
      <c r="M198" s="1">
        <v>6</v>
      </c>
      <c r="N198" s="1">
        <v>26031973</v>
      </c>
      <c r="O198" s="1">
        <v>26031973</v>
      </c>
      <c r="P198" s="1" t="s">
        <v>38</v>
      </c>
      <c r="Q198" s="1" t="s">
        <v>29</v>
      </c>
      <c r="R198" s="1">
        <v>0.24</v>
      </c>
      <c r="T198" s="1">
        <v>21</v>
      </c>
      <c r="U198" s="1">
        <v>65</v>
      </c>
      <c r="W198" s="1">
        <v>65</v>
      </c>
      <c r="X198" s="1">
        <v>458</v>
      </c>
      <c r="Y198" s="2">
        <v>43466</v>
      </c>
      <c r="Z198" s="1" t="s">
        <v>3040</v>
      </c>
    </row>
    <row r="199" spans="1:26" x14ac:dyDescent="0.2">
      <c r="A199" s="1" t="s">
        <v>24</v>
      </c>
      <c r="B199" s="1" t="s">
        <v>449</v>
      </c>
      <c r="C199" s="1" t="s">
        <v>41</v>
      </c>
      <c r="D199" s="1" t="s">
        <v>503</v>
      </c>
      <c r="E199" s="1" t="s">
        <v>26</v>
      </c>
      <c r="F199" s="1" t="s">
        <v>504</v>
      </c>
      <c r="G199" s="1" t="s">
        <v>35</v>
      </c>
      <c r="H199" s="1" t="s">
        <v>2437</v>
      </c>
      <c r="J199" s="1" t="s">
        <v>27</v>
      </c>
      <c r="K199" s="1" t="s">
        <v>27</v>
      </c>
      <c r="L199" s="1" t="s">
        <v>27</v>
      </c>
      <c r="M199" s="1">
        <v>6</v>
      </c>
      <c r="N199" s="1">
        <v>26031970</v>
      </c>
      <c r="O199" s="1">
        <v>26031970</v>
      </c>
      <c r="P199" s="1" t="s">
        <v>38</v>
      </c>
      <c r="Q199" s="1" t="s">
        <v>28</v>
      </c>
      <c r="R199" s="1">
        <v>0.06</v>
      </c>
      <c r="T199" s="1">
        <v>77</v>
      </c>
      <c r="U199" s="1">
        <v>1139</v>
      </c>
      <c r="X199" s="1">
        <v>7</v>
      </c>
      <c r="Y199" s="2">
        <v>43466</v>
      </c>
      <c r="Z199" s="1" t="s">
        <v>3046</v>
      </c>
    </row>
    <row r="200" spans="1:26" x14ac:dyDescent="0.2">
      <c r="A200" s="1" t="s">
        <v>24</v>
      </c>
      <c r="B200" s="1" t="s">
        <v>435</v>
      </c>
      <c r="C200" s="1" t="s">
        <v>207</v>
      </c>
      <c r="D200" s="1" t="s">
        <v>509</v>
      </c>
      <c r="E200" s="1" t="s">
        <v>26</v>
      </c>
      <c r="F200" s="1" t="s">
        <v>341</v>
      </c>
      <c r="G200" s="1" t="s">
        <v>35</v>
      </c>
      <c r="H200" s="1" t="s">
        <v>2437</v>
      </c>
      <c r="J200" s="1" t="s">
        <v>27</v>
      </c>
      <c r="K200" s="1" t="s">
        <v>27</v>
      </c>
      <c r="L200" s="1" t="s">
        <v>27</v>
      </c>
      <c r="M200" s="1">
        <v>6</v>
      </c>
      <c r="N200" s="1">
        <v>26031970</v>
      </c>
      <c r="O200" s="1">
        <v>26031970</v>
      </c>
      <c r="P200" s="1" t="s">
        <v>38</v>
      </c>
      <c r="Q200" s="1" t="s">
        <v>51</v>
      </c>
      <c r="R200" s="1">
        <v>0.13</v>
      </c>
      <c r="T200" s="1">
        <v>242</v>
      </c>
      <c r="U200" s="1">
        <v>1649</v>
      </c>
      <c r="X200" s="1">
        <v>24</v>
      </c>
      <c r="Y200" s="2">
        <v>43466</v>
      </c>
      <c r="Z200" s="1" t="s">
        <v>3047</v>
      </c>
    </row>
    <row r="201" spans="1:26" x14ac:dyDescent="0.2">
      <c r="A201" s="1" t="s">
        <v>2478</v>
      </c>
      <c r="B201" s="1" t="s">
        <v>3048</v>
      </c>
      <c r="C201" s="1" t="s">
        <v>67</v>
      </c>
      <c r="D201" s="1" t="s">
        <v>1344</v>
      </c>
      <c r="E201" s="1" t="s">
        <v>26</v>
      </c>
      <c r="F201" s="1" t="s">
        <v>1345</v>
      </c>
      <c r="G201" s="1" t="s">
        <v>35</v>
      </c>
      <c r="H201" s="1" t="s">
        <v>2440</v>
      </c>
      <c r="I201" s="1">
        <v>2</v>
      </c>
      <c r="J201" s="1" t="s">
        <v>94</v>
      </c>
      <c r="K201" s="1" t="s">
        <v>94</v>
      </c>
      <c r="L201" s="1" t="s">
        <v>94</v>
      </c>
      <c r="M201" s="1">
        <v>6</v>
      </c>
      <c r="N201" s="1">
        <v>26031939</v>
      </c>
      <c r="O201" s="1">
        <v>26031939</v>
      </c>
      <c r="P201" s="1" t="s">
        <v>38</v>
      </c>
      <c r="Q201" s="1" t="s">
        <v>29</v>
      </c>
      <c r="R201" s="1">
        <v>0.05</v>
      </c>
      <c r="T201" s="1">
        <v>7</v>
      </c>
      <c r="U201" s="1">
        <v>144</v>
      </c>
      <c r="W201" s="1">
        <v>143</v>
      </c>
      <c r="X201" s="1">
        <v>262</v>
      </c>
      <c r="Y201" s="2">
        <v>43466</v>
      </c>
      <c r="Z201" s="1" t="s">
        <v>3049</v>
      </c>
    </row>
    <row r="202" spans="1:26" x14ac:dyDescent="0.2">
      <c r="A202" s="1" t="s">
        <v>2481</v>
      </c>
      <c r="B202" s="1" t="s">
        <v>3050</v>
      </c>
      <c r="C202" s="1" t="s">
        <v>127</v>
      </c>
      <c r="D202" s="1" t="s">
        <v>3051</v>
      </c>
      <c r="E202" s="1" t="s">
        <v>26</v>
      </c>
      <c r="F202" s="1" t="s">
        <v>3052</v>
      </c>
      <c r="G202" s="1" t="s">
        <v>35</v>
      </c>
      <c r="I202" s="1">
        <v>1</v>
      </c>
      <c r="J202" s="1" t="s">
        <v>27</v>
      </c>
      <c r="K202" s="1" t="s">
        <v>27</v>
      </c>
      <c r="L202" s="1" t="s">
        <v>64</v>
      </c>
      <c r="M202" s="1">
        <v>6</v>
      </c>
      <c r="N202" s="1">
        <v>26031927</v>
      </c>
      <c r="O202" s="1">
        <v>26031927</v>
      </c>
      <c r="P202" s="1" t="s">
        <v>51</v>
      </c>
      <c r="Q202" s="1" t="s">
        <v>29</v>
      </c>
      <c r="R202" s="1">
        <v>0.35</v>
      </c>
      <c r="T202" s="1">
        <v>41</v>
      </c>
      <c r="U202" s="1">
        <v>76</v>
      </c>
      <c r="X202" s="1">
        <v>97</v>
      </c>
      <c r="Y202" s="2">
        <v>43466</v>
      </c>
      <c r="Z202" s="1" t="s">
        <v>3053</v>
      </c>
    </row>
    <row r="203" spans="1:26" x14ac:dyDescent="0.2">
      <c r="A203" s="1" t="s">
        <v>2692</v>
      </c>
      <c r="B203" s="1" t="s">
        <v>3054</v>
      </c>
      <c r="C203" s="1" t="s">
        <v>54</v>
      </c>
      <c r="D203" s="1" t="s">
        <v>546</v>
      </c>
      <c r="E203" s="1" t="s">
        <v>26</v>
      </c>
      <c r="F203" s="1" t="s">
        <v>547</v>
      </c>
      <c r="G203" s="1" t="s">
        <v>35</v>
      </c>
      <c r="I203" s="1">
        <v>1</v>
      </c>
      <c r="J203" s="1" t="s">
        <v>94</v>
      </c>
      <c r="K203" s="1" t="s">
        <v>94</v>
      </c>
      <c r="L203" s="1" t="s">
        <v>94</v>
      </c>
      <c r="M203" s="1">
        <v>6</v>
      </c>
      <c r="N203" s="1">
        <v>26031919</v>
      </c>
      <c r="O203" s="1">
        <v>26031919</v>
      </c>
      <c r="P203" s="1" t="s">
        <v>38</v>
      </c>
      <c r="Q203" s="1" t="s">
        <v>28</v>
      </c>
      <c r="R203" s="1">
        <v>0.08</v>
      </c>
      <c r="T203" s="1">
        <v>7</v>
      </c>
      <c r="U203" s="1">
        <v>80</v>
      </c>
      <c r="W203" s="1">
        <v>79</v>
      </c>
      <c r="X203" s="1">
        <v>873</v>
      </c>
      <c r="Y203" s="2">
        <v>43466</v>
      </c>
      <c r="Z203" s="1" t="s">
        <v>3055</v>
      </c>
    </row>
  </sheetData>
  <autoFilter ref="A1:X168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topLeftCell="A88" workbookViewId="0">
      <selection activeCell="D119" sqref="D119"/>
    </sheetView>
  </sheetViews>
  <sheetFormatPr defaultColWidth="11.44140625" defaultRowHeight="15" x14ac:dyDescent="0.2"/>
  <cols>
    <col min="1" max="1" width="11.44140625" style="1"/>
    <col min="2" max="2" width="16.33203125" style="1" customWidth="1"/>
    <col min="3" max="16384" width="11.4414062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105</v>
      </c>
      <c r="B2" s="1" t="s">
        <v>597</v>
      </c>
      <c r="C2" s="1" t="s">
        <v>75</v>
      </c>
      <c r="D2" s="1" t="s">
        <v>598</v>
      </c>
      <c r="E2" s="1" t="s">
        <v>26</v>
      </c>
      <c r="F2" s="1" t="s">
        <v>34</v>
      </c>
      <c r="G2" s="1" t="s">
        <v>35</v>
      </c>
      <c r="J2" s="1" t="s">
        <v>27</v>
      </c>
      <c r="K2" s="1" t="s">
        <v>27</v>
      </c>
      <c r="L2" s="1" t="s">
        <v>108</v>
      </c>
      <c r="M2" s="1">
        <v>6</v>
      </c>
      <c r="N2" s="1">
        <v>26045643</v>
      </c>
      <c r="O2" s="1">
        <v>26045643</v>
      </c>
      <c r="P2" s="1" t="s">
        <v>38</v>
      </c>
      <c r="Q2" s="1" t="s">
        <v>29</v>
      </c>
      <c r="X2" s="1">
        <v>75</v>
      </c>
    </row>
    <row r="3" spans="1:24" x14ac:dyDescent="0.2">
      <c r="A3" s="1" t="s">
        <v>39</v>
      </c>
      <c r="B3" s="1" t="s">
        <v>599</v>
      </c>
      <c r="C3" s="1" t="s">
        <v>41</v>
      </c>
      <c r="D3" s="1" t="s">
        <v>194</v>
      </c>
      <c r="E3" s="1" t="s">
        <v>26</v>
      </c>
      <c r="F3" s="1" t="s">
        <v>34</v>
      </c>
      <c r="G3" s="1" t="s">
        <v>35</v>
      </c>
      <c r="I3" s="1">
        <v>2</v>
      </c>
      <c r="J3" s="1" t="s">
        <v>36</v>
      </c>
      <c r="K3" s="1" t="s">
        <v>43</v>
      </c>
      <c r="L3" s="1" t="s">
        <v>44</v>
      </c>
      <c r="M3" s="1">
        <v>6</v>
      </c>
      <c r="N3" s="1">
        <v>26045645</v>
      </c>
      <c r="O3" s="1">
        <v>26045645</v>
      </c>
      <c r="P3" s="1" t="s">
        <v>38</v>
      </c>
      <c r="Q3" s="1" t="s">
        <v>29</v>
      </c>
      <c r="T3" s="1">
        <v>9</v>
      </c>
      <c r="U3" s="1">
        <v>16</v>
      </c>
      <c r="X3" s="1">
        <v>3412</v>
      </c>
    </row>
    <row r="4" spans="1:24" x14ac:dyDescent="0.2">
      <c r="A4" s="1" t="s">
        <v>86</v>
      </c>
      <c r="B4" s="1" t="s">
        <v>600</v>
      </c>
      <c r="C4" s="1" t="s">
        <v>88</v>
      </c>
      <c r="D4" s="1" t="s">
        <v>194</v>
      </c>
      <c r="E4" s="1" t="s">
        <v>26</v>
      </c>
      <c r="F4" s="1" t="s">
        <v>34</v>
      </c>
      <c r="G4" s="1" t="s">
        <v>35</v>
      </c>
      <c r="I4" s="1">
        <v>2</v>
      </c>
      <c r="J4" s="1" t="s">
        <v>49</v>
      </c>
      <c r="K4" s="1" t="s">
        <v>49</v>
      </c>
      <c r="L4" s="1" t="s">
        <v>64</v>
      </c>
      <c r="M4" s="1">
        <v>6</v>
      </c>
      <c r="N4" s="1">
        <v>26045645</v>
      </c>
      <c r="O4" s="1">
        <v>26045645</v>
      </c>
      <c r="P4" s="1" t="s">
        <v>38</v>
      </c>
      <c r="Q4" s="1" t="s">
        <v>29</v>
      </c>
      <c r="X4" s="1">
        <v>117</v>
      </c>
    </row>
    <row r="5" spans="1:24" x14ac:dyDescent="0.2">
      <c r="A5" s="1" t="s">
        <v>105</v>
      </c>
      <c r="B5" s="1" t="s">
        <v>601</v>
      </c>
      <c r="C5" s="1" t="s">
        <v>75</v>
      </c>
      <c r="D5" s="1" t="s">
        <v>602</v>
      </c>
      <c r="E5" s="1" t="s">
        <v>26</v>
      </c>
      <c r="F5" s="1" t="s">
        <v>34</v>
      </c>
      <c r="G5" s="1" t="s">
        <v>35</v>
      </c>
      <c r="I5" s="1">
        <v>2</v>
      </c>
      <c r="J5" s="1" t="s">
        <v>27</v>
      </c>
      <c r="K5" s="1" t="s">
        <v>27</v>
      </c>
      <c r="L5" s="1" t="s">
        <v>108</v>
      </c>
      <c r="M5" s="1">
        <v>6</v>
      </c>
      <c r="N5" s="1">
        <v>26045646</v>
      </c>
      <c r="O5" s="1">
        <v>26045646</v>
      </c>
      <c r="P5" s="1" t="s">
        <v>29</v>
      </c>
      <c r="Q5" s="1" t="s">
        <v>51</v>
      </c>
      <c r="X5" s="1">
        <v>992</v>
      </c>
    </row>
    <row r="6" spans="1:24" x14ac:dyDescent="0.2">
      <c r="A6" s="1" t="s">
        <v>61</v>
      </c>
      <c r="B6" s="1" t="s">
        <v>603</v>
      </c>
      <c r="C6" s="1" t="s">
        <v>54</v>
      </c>
      <c r="D6" s="1" t="s">
        <v>604</v>
      </c>
      <c r="E6" s="1" t="s">
        <v>26</v>
      </c>
      <c r="F6" s="1" t="s">
        <v>34</v>
      </c>
      <c r="G6" s="1" t="s">
        <v>35</v>
      </c>
      <c r="I6" s="1">
        <v>1</v>
      </c>
      <c r="J6" s="1" t="s">
        <v>36</v>
      </c>
      <c r="K6" s="1" t="s">
        <v>27</v>
      </c>
      <c r="L6" s="1" t="s">
        <v>64</v>
      </c>
      <c r="M6" s="1">
        <v>6</v>
      </c>
      <c r="N6" s="1">
        <v>26045648</v>
      </c>
      <c r="O6" s="1">
        <v>26045648</v>
      </c>
      <c r="P6" s="1" t="s">
        <v>51</v>
      </c>
      <c r="Q6" s="1" t="s">
        <v>29</v>
      </c>
      <c r="T6" s="1">
        <v>12</v>
      </c>
      <c r="U6" s="1">
        <v>67</v>
      </c>
      <c r="W6" s="1">
        <v>83</v>
      </c>
      <c r="X6" s="1">
        <v>220</v>
      </c>
    </row>
    <row r="7" spans="1:24" x14ac:dyDescent="0.2">
      <c r="A7" s="1" t="s">
        <v>237</v>
      </c>
      <c r="B7" s="1" t="s">
        <v>605</v>
      </c>
      <c r="C7" s="1" t="s">
        <v>113</v>
      </c>
      <c r="D7" s="1" t="s">
        <v>606</v>
      </c>
      <c r="E7" s="1" t="s">
        <v>26</v>
      </c>
      <c r="F7" s="1" t="s">
        <v>34</v>
      </c>
      <c r="G7" s="1" t="s">
        <v>35</v>
      </c>
      <c r="I7" s="1">
        <v>1</v>
      </c>
      <c r="J7" s="1" t="s">
        <v>36</v>
      </c>
      <c r="K7" s="1" t="s">
        <v>27</v>
      </c>
      <c r="L7" s="1" t="s">
        <v>64</v>
      </c>
      <c r="M7" s="1">
        <v>6</v>
      </c>
      <c r="N7" s="1">
        <v>26045649</v>
      </c>
      <c r="O7" s="1">
        <v>26045649</v>
      </c>
      <c r="P7" s="1" t="s">
        <v>38</v>
      </c>
      <c r="Q7" s="1" t="s">
        <v>28</v>
      </c>
      <c r="T7" s="1">
        <v>4</v>
      </c>
      <c r="U7" s="1">
        <v>121</v>
      </c>
      <c r="X7" s="1">
        <v>96</v>
      </c>
    </row>
    <row r="8" spans="1:24" x14ac:dyDescent="0.2">
      <c r="A8" s="1" t="s">
        <v>480</v>
      </c>
      <c r="B8" s="1" t="s">
        <v>607</v>
      </c>
      <c r="C8" s="1" t="s">
        <v>110</v>
      </c>
      <c r="D8" s="1" t="s">
        <v>608</v>
      </c>
      <c r="E8" s="1" t="s">
        <v>26</v>
      </c>
      <c r="F8" s="1" t="s">
        <v>34</v>
      </c>
      <c r="G8" s="1" t="s">
        <v>35</v>
      </c>
      <c r="I8" s="1">
        <v>1</v>
      </c>
      <c r="J8" s="1" t="s">
        <v>36</v>
      </c>
      <c r="K8" s="1" t="s">
        <v>49</v>
      </c>
      <c r="L8" s="1" t="s">
        <v>236</v>
      </c>
      <c r="M8" s="1">
        <v>6</v>
      </c>
      <c r="N8" s="1">
        <v>26045654</v>
      </c>
      <c r="O8" s="1">
        <v>26045654</v>
      </c>
      <c r="P8" s="1" t="s">
        <v>38</v>
      </c>
      <c r="Q8" s="1" t="s">
        <v>29</v>
      </c>
      <c r="X8" s="1">
        <v>50</v>
      </c>
    </row>
    <row r="9" spans="1:24" x14ac:dyDescent="0.2">
      <c r="A9" s="1" t="s">
        <v>609</v>
      </c>
      <c r="B9" s="1" t="s">
        <v>610</v>
      </c>
      <c r="C9" s="1" t="s">
        <v>25</v>
      </c>
      <c r="D9" s="1" t="s">
        <v>55</v>
      </c>
      <c r="E9" s="1" t="s">
        <v>26</v>
      </c>
      <c r="F9" s="1" t="s">
        <v>34</v>
      </c>
      <c r="G9" s="1" t="s">
        <v>35</v>
      </c>
      <c r="I9" s="1">
        <v>1</v>
      </c>
      <c r="J9" s="1" t="s">
        <v>27</v>
      </c>
      <c r="K9" s="1" t="s">
        <v>27</v>
      </c>
      <c r="L9" s="1" t="s">
        <v>611</v>
      </c>
      <c r="M9" s="1">
        <v>6</v>
      </c>
      <c r="N9" s="1">
        <v>26045655</v>
      </c>
      <c r="O9" s="1">
        <v>26045655</v>
      </c>
      <c r="P9" s="1" t="s">
        <v>51</v>
      </c>
      <c r="Q9" s="1" t="s">
        <v>28</v>
      </c>
      <c r="U9" s="1">
        <v>63</v>
      </c>
      <c r="X9" s="1">
        <v>89</v>
      </c>
    </row>
    <row r="10" spans="1:24" x14ac:dyDescent="0.2">
      <c r="A10" s="1" t="s">
        <v>154</v>
      </c>
      <c r="B10" s="1" t="s">
        <v>612</v>
      </c>
      <c r="C10" s="1" t="s">
        <v>156</v>
      </c>
      <c r="D10" s="1" t="s">
        <v>68</v>
      </c>
      <c r="E10" s="1" t="s">
        <v>26</v>
      </c>
      <c r="F10" s="1" t="s">
        <v>34</v>
      </c>
      <c r="G10" s="1" t="s">
        <v>35</v>
      </c>
      <c r="I10" s="1">
        <v>1</v>
      </c>
      <c r="J10" s="1" t="s">
        <v>36</v>
      </c>
      <c r="K10" s="1" t="s">
        <v>43</v>
      </c>
      <c r="L10" s="1" t="s">
        <v>44</v>
      </c>
      <c r="M10" s="1">
        <v>6</v>
      </c>
      <c r="N10" s="1">
        <v>26045670</v>
      </c>
      <c r="O10" s="1">
        <v>26045670</v>
      </c>
      <c r="P10" s="1" t="s">
        <v>38</v>
      </c>
      <c r="Q10" s="1" t="s">
        <v>29</v>
      </c>
      <c r="T10" s="1">
        <v>9</v>
      </c>
      <c r="U10" s="1">
        <v>28</v>
      </c>
      <c r="W10" s="1">
        <v>54</v>
      </c>
      <c r="X10" s="1">
        <v>1568</v>
      </c>
    </row>
    <row r="11" spans="1:24" x14ac:dyDescent="0.2">
      <c r="A11" s="1" t="s">
        <v>24</v>
      </c>
      <c r="B11" s="1" t="s">
        <v>613</v>
      </c>
      <c r="C11" s="1" t="s">
        <v>614</v>
      </c>
      <c r="D11" s="1" t="s">
        <v>72</v>
      </c>
      <c r="E11" s="1" t="s">
        <v>26</v>
      </c>
      <c r="F11" s="1" t="s">
        <v>34</v>
      </c>
      <c r="G11" s="1" t="s">
        <v>35</v>
      </c>
      <c r="I11" s="1">
        <v>1</v>
      </c>
      <c r="J11" s="1" t="s">
        <v>27</v>
      </c>
      <c r="K11" s="1" t="s">
        <v>27</v>
      </c>
      <c r="L11" s="1" t="s">
        <v>27</v>
      </c>
      <c r="M11" s="1">
        <v>6</v>
      </c>
      <c r="N11" s="1">
        <v>26045670</v>
      </c>
      <c r="O11" s="1">
        <v>26045670</v>
      </c>
      <c r="P11" s="1" t="s">
        <v>38</v>
      </c>
      <c r="Q11" s="1" t="s">
        <v>28</v>
      </c>
      <c r="U11" s="1">
        <v>648</v>
      </c>
      <c r="X11" s="1">
        <v>47</v>
      </c>
    </row>
    <row r="12" spans="1:24" x14ac:dyDescent="0.2">
      <c r="A12" s="1" t="s">
        <v>65</v>
      </c>
      <c r="B12" s="1" t="s">
        <v>615</v>
      </c>
      <c r="C12" s="1" t="s">
        <v>616</v>
      </c>
      <c r="D12" s="1" t="s">
        <v>617</v>
      </c>
      <c r="E12" s="1" t="s">
        <v>26</v>
      </c>
      <c r="F12" s="1" t="s">
        <v>34</v>
      </c>
      <c r="G12" s="1" t="s">
        <v>35</v>
      </c>
      <c r="J12" s="1" t="s">
        <v>36</v>
      </c>
      <c r="K12" s="1" t="s">
        <v>43</v>
      </c>
      <c r="L12" s="1" t="s">
        <v>44</v>
      </c>
      <c r="M12" s="1">
        <v>6</v>
      </c>
      <c r="N12" s="1">
        <v>26045675</v>
      </c>
      <c r="O12" s="1">
        <v>26045675</v>
      </c>
      <c r="P12" s="1" t="s">
        <v>29</v>
      </c>
      <c r="Q12" s="1" t="s">
        <v>28</v>
      </c>
      <c r="U12" s="1">
        <v>23</v>
      </c>
      <c r="W12" s="1">
        <v>30</v>
      </c>
      <c r="X12" s="1">
        <v>84</v>
      </c>
    </row>
    <row r="13" spans="1:24" x14ac:dyDescent="0.2">
      <c r="A13" s="1" t="s">
        <v>618</v>
      </c>
      <c r="B13" s="1" t="s">
        <v>619</v>
      </c>
      <c r="C13" s="1" t="s">
        <v>620</v>
      </c>
      <c r="D13" s="1" t="s">
        <v>214</v>
      </c>
      <c r="E13" s="1" t="s">
        <v>26</v>
      </c>
      <c r="F13" s="1" t="s">
        <v>34</v>
      </c>
      <c r="G13" s="1" t="s">
        <v>35</v>
      </c>
      <c r="I13" s="1">
        <v>3</v>
      </c>
      <c r="J13" s="1" t="s">
        <v>27</v>
      </c>
      <c r="K13" s="1" t="s">
        <v>27</v>
      </c>
      <c r="L13" s="1" t="s">
        <v>621</v>
      </c>
      <c r="M13" s="1">
        <v>6</v>
      </c>
      <c r="N13" s="1">
        <v>26045679</v>
      </c>
      <c r="O13" s="1">
        <v>26045679</v>
      </c>
      <c r="P13" s="1" t="s">
        <v>29</v>
      </c>
      <c r="Q13" s="1" t="s">
        <v>51</v>
      </c>
      <c r="X13" s="1">
        <v>72</v>
      </c>
    </row>
    <row r="14" spans="1:24" x14ac:dyDescent="0.2">
      <c r="A14" s="1" t="s">
        <v>24</v>
      </c>
      <c r="B14" s="1" t="s">
        <v>622</v>
      </c>
      <c r="C14" s="1" t="s">
        <v>372</v>
      </c>
      <c r="D14" s="1" t="s">
        <v>623</v>
      </c>
      <c r="E14" s="1" t="s">
        <v>26</v>
      </c>
      <c r="G14" s="1" t="s">
        <v>35</v>
      </c>
      <c r="I14" s="1">
        <v>3</v>
      </c>
      <c r="J14" s="1" t="s">
        <v>27</v>
      </c>
      <c r="K14" s="1" t="s">
        <v>27</v>
      </c>
      <c r="L14" s="1" t="s">
        <v>27</v>
      </c>
      <c r="M14" s="1">
        <v>6</v>
      </c>
      <c r="N14" s="1">
        <v>26045678</v>
      </c>
      <c r="O14" s="1">
        <v>26045679</v>
      </c>
      <c r="P14" s="1" t="s">
        <v>624</v>
      </c>
      <c r="Q14" s="1" t="s">
        <v>625</v>
      </c>
      <c r="U14" s="1">
        <v>1274</v>
      </c>
      <c r="X14" s="1">
        <v>33</v>
      </c>
    </row>
    <row r="15" spans="1:24" x14ac:dyDescent="0.2">
      <c r="A15" s="1" t="s">
        <v>61</v>
      </c>
      <c r="B15" s="1" t="s">
        <v>462</v>
      </c>
      <c r="C15" s="1" t="s">
        <v>54</v>
      </c>
      <c r="D15" s="1" t="s">
        <v>626</v>
      </c>
      <c r="E15" s="1" t="s">
        <v>26</v>
      </c>
      <c r="F15" s="1" t="s">
        <v>34</v>
      </c>
      <c r="G15" s="1" t="s">
        <v>35</v>
      </c>
      <c r="I15" s="1">
        <v>3</v>
      </c>
      <c r="J15" s="1" t="s">
        <v>36</v>
      </c>
      <c r="K15" s="1" t="s">
        <v>27</v>
      </c>
      <c r="L15" s="1" t="s">
        <v>64</v>
      </c>
      <c r="M15" s="1">
        <v>6</v>
      </c>
      <c r="N15" s="1">
        <v>26045678</v>
      </c>
      <c r="O15" s="1">
        <v>26045678</v>
      </c>
      <c r="P15" s="1" t="s">
        <v>29</v>
      </c>
      <c r="Q15" s="1" t="s">
        <v>51</v>
      </c>
      <c r="T15" s="1">
        <v>8</v>
      </c>
      <c r="U15" s="1">
        <v>54</v>
      </c>
      <c r="W15" s="1">
        <v>81</v>
      </c>
      <c r="X15" s="1">
        <v>563</v>
      </c>
    </row>
    <row r="16" spans="1:24" x14ac:dyDescent="0.2">
      <c r="A16" s="1" t="s">
        <v>24</v>
      </c>
      <c r="B16" s="1" t="s">
        <v>627</v>
      </c>
      <c r="C16" s="1" t="s">
        <v>92</v>
      </c>
      <c r="D16" s="1" t="s">
        <v>628</v>
      </c>
      <c r="E16" s="1" t="s">
        <v>26</v>
      </c>
      <c r="F16" s="1" t="s">
        <v>34</v>
      </c>
      <c r="G16" s="1" t="s">
        <v>35</v>
      </c>
      <c r="J16" s="1" t="s">
        <v>27</v>
      </c>
      <c r="K16" s="1" t="s">
        <v>27</v>
      </c>
      <c r="L16" s="1" t="s">
        <v>27</v>
      </c>
      <c r="M16" s="1">
        <v>6</v>
      </c>
      <c r="N16" s="1">
        <v>26045684</v>
      </c>
      <c r="O16" s="1">
        <v>26045684</v>
      </c>
      <c r="P16" s="1" t="s">
        <v>29</v>
      </c>
      <c r="Q16" s="1" t="s">
        <v>51</v>
      </c>
      <c r="U16" s="1">
        <v>2032</v>
      </c>
      <c r="X16" s="1">
        <v>6</v>
      </c>
    </row>
    <row r="17" spans="1:24" x14ac:dyDescent="0.2">
      <c r="A17" s="1" t="s">
        <v>149</v>
      </c>
      <c r="B17" s="1" t="s">
        <v>629</v>
      </c>
      <c r="C17" s="1" t="s">
        <v>151</v>
      </c>
      <c r="D17" s="1" t="s">
        <v>630</v>
      </c>
      <c r="E17" s="1" t="s">
        <v>26</v>
      </c>
      <c r="F17" s="1" t="s">
        <v>34</v>
      </c>
      <c r="G17" s="1" t="s">
        <v>35</v>
      </c>
      <c r="I17" s="1">
        <v>1</v>
      </c>
      <c r="J17" s="1" t="s">
        <v>36</v>
      </c>
      <c r="K17" s="1" t="s">
        <v>153</v>
      </c>
      <c r="L17" s="1" t="s">
        <v>64</v>
      </c>
      <c r="M17" s="1">
        <v>6</v>
      </c>
      <c r="N17" s="1">
        <v>26045687</v>
      </c>
      <c r="O17" s="1">
        <v>26045687</v>
      </c>
      <c r="P17" s="1" t="s">
        <v>38</v>
      </c>
      <c r="Q17" s="1" t="s">
        <v>29</v>
      </c>
      <c r="U17" s="1">
        <v>35</v>
      </c>
      <c r="X17" s="1">
        <v>204</v>
      </c>
    </row>
    <row r="18" spans="1:24" x14ac:dyDescent="0.2">
      <c r="A18" s="1" t="s">
        <v>24</v>
      </c>
      <c r="B18" s="1" t="s">
        <v>631</v>
      </c>
      <c r="C18" s="1" t="s">
        <v>151</v>
      </c>
      <c r="D18" s="1" t="s">
        <v>632</v>
      </c>
      <c r="E18" s="1" t="s">
        <v>26</v>
      </c>
      <c r="F18" s="1" t="s">
        <v>34</v>
      </c>
      <c r="G18" s="1" t="s">
        <v>35</v>
      </c>
      <c r="I18" s="1">
        <v>1</v>
      </c>
      <c r="J18" s="1" t="s">
        <v>27</v>
      </c>
      <c r="K18" s="1" t="s">
        <v>27</v>
      </c>
      <c r="L18" s="1" t="s">
        <v>27</v>
      </c>
      <c r="M18" s="1">
        <v>6</v>
      </c>
      <c r="N18" s="1">
        <v>26045688</v>
      </c>
      <c r="O18" s="1">
        <v>26045688</v>
      </c>
      <c r="P18" s="1" t="s">
        <v>38</v>
      </c>
      <c r="Q18" s="1" t="s">
        <v>28</v>
      </c>
      <c r="U18" s="1">
        <v>776</v>
      </c>
      <c r="X18" s="1">
        <v>11</v>
      </c>
    </row>
    <row r="19" spans="1:24" x14ac:dyDescent="0.2">
      <c r="A19" s="1" t="s">
        <v>24</v>
      </c>
      <c r="B19" s="1" t="s">
        <v>633</v>
      </c>
      <c r="C19" s="1" t="s">
        <v>151</v>
      </c>
      <c r="D19" s="1" t="s">
        <v>632</v>
      </c>
      <c r="E19" s="1" t="s">
        <v>26</v>
      </c>
      <c r="F19" s="1" t="s">
        <v>34</v>
      </c>
      <c r="G19" s="1" t="s">
        <v>35</v>
      </c>
      <c r="I19" s="1">
        <v>1</v>
      </c>
      <c r="J19" s="1" t="s">
        <v>27</v>
      </c>
      <c r="K19" s="1" t="s">
        <v>27</v>
      </c>
      <c r="L19" s="1" t="s">
        <v>27</v>
      </c>
      <c r="M19" s="1">
        <v>6</v>
      </c>
      <c r="N19" s="1">
        <v>26045688</v>
      </c>
      <c r="O19" s="1">
        <v>26045688</v>
      </c>
      <c r="P19" s="1" t="s">
        <v>38</v>
      </c>
      <c r="Q19" s="1" t="s">
        <v>28</v>
      </c>
      <c r="U19" s="1">
        <v>2050</v>
      </c>
      <c r="X19" s="1">
        <v>41</v>
      </c>
    </row>
    <row r="20" spans="1:24" x14ac:dyDescent="0.2">
      <c r="A20" s="1" t="s">
        <v>459</v>
      </c>
      <c r="B20" s="1" t="s">
        <v>637</v>
      </c>
      <c r="C20" s="1" t="s">
        <v>25</v>
      </c>
      <c r="D20" s="1" t="s">
        <v>638</v>
      </c>
      <c r="E20" s="1" t="s">
        <v>26</v>
      </c>
      <c r="F20" s="1" t="s">
        <v>34</v>
      </c>
      <c r="G20" s="1" t="s">
        <v>35</v>
      </c>
      <c r="I20" s="1">
        <v>1</v>
      </c>
      <c r="J20" s="1" t="s">
        <v>36</v>
      </c>
      <c r="K20" s="1" t="s">
        <v>27</v>
      </c>
      <c r="L20" s="1" t="s">
        <v>64</v>
      </c>
      <c r="M20" s="1">
        <v>6</v>
      </c>
      <c r="N20" s="1">
        <v>26045693</v>
      </c>
      <c r="O20" s="1">
        <v>26045693</v>
      </c>
      <c r="P20" s="1" t="s">
        <v>51</v>
      </c>
      <c r="Q20" s="1" t="s">
        <v>38</v>
      </c>
      <c r="T20" s="1">
        <v>7</v>
      </c>
      <c r="U20" s="1">
        <v>60</v>
      </c>
      <c r="X20" s="1">
        <v>45</v>
      </c>
    </row>
    <row r="21" spans="1:24" x14ac:dyDescent="0.2">
      <c r="A21" s="1" t="s">
        <v>73</v>
      </c>
      <c r="B21" s="1" t="s">
        <v>639</v>
      </c>
      <c r="C21" s="1" t="s">
        <v>75</v>
      </c>
      <c r="D21" s="1" t="s">
        <v>640</v>
      </c>
      <c r="E21" s="1" t="s">
        <v>26</v>
      </c>
      <c r="F21" s="1" t="s">
        <v>34</v>
      </c>
      <c r="G21" s="1" t="s">
        <v>35</v>
      </c>
      <c r="J21" s="1" t="s">
        <v>56</v>
      </c>
      <c r="K21" s="1" t="s">
        <v>49</v>
      </c>
      <c r="L21" s="1" t="s">
        <v>57</v>
      </c>
      <c r="M21" s="1">
        <v>6</v>
      </c>
      <c r="N21" s="1">
        <v>26045696</v>
      </c>
      <c r="O21" s="1">
        <v>26045696</v>
      </c>
      <c r="P21" s="1" t="s">
        <v>38</v>
      </c>
      <c r="Q21" s="1" t="s">
        <v>51</v>
      </c>
      <c r="T21" s="1">
        <v>201</v>
      </c>
      <c r="U21" s="1">
        <v>1608</v>
      </c>
      <c r="V21" s="1">
        <v>5</v>
      </c>
      <c r="W21" s="1">
        <v>1137</v>
      </c>
      <c r="X21" s="1">
        <v>8</v>
      </c>
    </row>
    <row r="22" spans="1:24" x14ac:dyDescent="0.2">
      <c r="A22" s="1" t="s">
        <v>378</v>
      </c>
      <c r="B22" s="1" t="s">
        <v>641</v>
      </c>
      <c r="C22" s="1" t="s">
        <v>372</v>
      </c>
      <c r="D22" s="1" t="s">
        <v>642</v>
      </c>
      <c r="E22" s="1" t="s">
        <v>26</v>
      </c>
      <c r="F22" s="1" t="s">
        <v>34</v>
      </c>
      <c r="G22" s="1" t="s">
        <v>35</v>
      </c>
      <c r="J22" s="1" t="s">
        <v>36</v>
      </c>
      <c r="K22" s="1" t="s">
        <v>43</v>
      </c>
      <c r="L22" s="1" t="s">
        <v>236</v>
      </c>
      <c r="M22" s="1">
        <v>6</v>
      </c>
      <c r="N22" s="1">
        <v>26045697</v>
      </c>
      <c r="O22" s="1">
        <v>26045697</v>
      </c>
      <c r="P22" s="1" t="s">
        <v>51</v>
      </c>
      <c r="Q22" s="1" t="s">
        <v>28</v>
      </c>
      <c r="T22" s="1">
        <v>18</v>
      </c>
      <c r="U22" s="1">
        <v>96</v>
      </c>
      <c r="W22" s="1">
        <v>80</v>
      </c>
      <c r="X22" s="1">
        <v>1617</v>
      </c>
    </row>
    <row r="23" spans="1:24" x14ac:dyDescent="0.2">
      <c r="A23" s="1" t="s">
        <v>643</v>
      </c>
      <c r="B23" s="1" t="s">
        <v>644</v>
      </c>
      <c r="C23" s="1" t="s">
        <v>645</v>
      </c>
      <c r="D23" s="1" t="s">
        <v>646</v>
      </c>
      <c r="E23" s="1" t="s">
        <v>26</v>
      </c>
      <c r="F23" s="1" t="s">
        <v>34</v>
      </c>
      <c r="G23" s="1" t="s">
        <v>35</v>
      </c>
      <c r="J23" s="1" t="s">
        <v>36</v>
      </c>
      <c r="K23" s="1" t="s">
        <v>43</v>
      </c>
      <c r="L23" s="1" t="s">
        <v>647</v>
      </c>
      <c r="M23" s="1">
        <v>6</v>
      </c>
      <c r="N23" s="1">
        <v>26045706</v>
      </c>
      <c r="O23" s="1">
        <v>26045706</v>
      </c>
      <c r="P23" s="1" t="s">
        <v>38</v>
      </c>
      <c r="Q23" s="1" t="s">
        <v>28</v>
      </c>
      <c r="X23" s="1">
        <v>815</v>
      </c>
    </row>
    <row r="24" spans="1:24" x14ac:dyDescent="0.2">
      <c r="A24" s="1" t="s">
        <v>39</v>
      </c>
      <c r="B24" s="1" t="s">
        <v>648</v>
      </c>
      <c r="C24" s="1" t="s">
        <v>41</v>
      </c>
      <c r="D24" s="1" t="s">
        <v>649</v>
      </c>
      <c r="E24" s="1" t="s">
        <v>471</v>
      </c>
      <c r="F24" s="1" t="s">
        <v>34</v>
      </c>
      <c r="G24" s="1" t="s">
        <v>35</v>
      </c>
      <c r="I24" s="1">
        <v>1</v>
      </c>
      <c r="J24" s="1" t="s">
        <v>36</v>
      </c>
      <c r="K24" s="1" t="s">
        <v>43</v>
      </c>
      <c r="L24" s="1" t="s">
        <v>44</v>
      </c>
      <c r="M24" s="1">
        <v>6</v>
      </c>
      <c r="N24" s="1">
        <v>26045726</v>
      </c>
      <c r="O24" s="1">
        <v>26045726</v>
      </c>
      <c r="P24" s="1" t="s">
        <v>29</v>
      </c>
      <c r="Q24" s="1" t="s">
        <v>38</v>
      </c>
      <c r="T24" s="1">
        <v>9</v>
      </c>
      <c r="U24" s="1">
        <v>35</v>
      </c>
      <c r="X24" s="1">
        <v>21</v>
      </c>
    </row>
    <row r="25" spans="1:24" x14ac:dyDescent="0.2">
      <c r="A25" s="1" t="s">
        <v>24</v>
      </c>
      <c r="B25" s="1" t="s">
        <v>650</v>
      </c>
      <c r="C25" s="1" t="s">
        <v>92</v>
      </c>
      <c r="D25" s="1" t="s">
        <v>651</v>
      </c>
      <c r="E25" s="1" t="s">
        <v>471</v>
      </c>
      <c r="F25" s="1" t="s">
        <v>34</v>
      </c>
      <c r="G25" s="1" t="s">
        <v>35</v>
      </c>
      <c r="I25" s="1">
        <v>1</v>
      </c>
      <c r="J25" s="1" t="s">
        <v>27</v>
      </c>
      <c r="K25" s="1" t="s">
        <v>27</v>
      </c>
      <c r="L25" s="1" t="s">
        <v>27</v>
      </c>
      <c r="M25" s="1">
        <v>6</v>
      </c>
      <c r="N25" s="1">
        <v>26045726</v>
      </c>
      <c r="O25" s="1">
        <v>26045726</v>
      </c>
      <c r="P25" s="1" t="s">
        <v>29</v>
      </c>
      <c r="Q25" s="1" t="s">
        <v>51</v>
      </c>
      <c r="U25" s="1">
        <v>1561</v>
      </c>
      <c r="X25" s="1">
        <v>28</v>
      </c>
    </row>
    <row r="26" spans="1:24" x14ac:dyDescent="0.2">
      <c r="A26" s="1" t="s">
        <v>61</v>
      </c>
      <c r="B26" s="1" t="s">
        <v>652</v>
      </c>
      <c r="C26" s="1" t="s">
        <v>54</v>
      </c>
      <c r="D26" s="1" t="s">
        <v>653</v>
      </c>
      <c r="E26" s="1" t="s">
        <v>471</v>
      </c>
      <c r="F26" s="1" t="s">
        <v>34</v>
      </c>
      <c r="G26" s="1" t="s">
        <v>35</v>
      </c>
      <c r="I26" s="1">
        <v>3</v>
      </c>
      <c r="J26" s="1" t="s">
        <v>36</v>
      </c>
      <c r="K26" s="1" t="s">
        <v>27</v>
      </c>
      <c r="L26" s="1" t="s">
        <v>64</v>
      </c>
      <c r="M26" s="1">
        <v>6</v>
      </c>
      <c r="N26" s="1">
        <v>26045730</v>
      </c>
      <c r="O26" s="1">
        <v>26045730</v>
      </c>
      <c r="P26" s="1" t="s">
        <v>38</v>
      </c>
      <c r="Q26" s="1" t="s">
        <v>28</v>
      </c>
      <c r="T26" s="1">
        <v>7</v>
      </c>
      <c r="U26" s="1">
        <v>72</v>
      </c>
      <c r="W26" s="1">
        <v>85</v>
      </c>
      <c r="X26" s="1">
        <v>192</v>
      </c>
    </row>
    <row r="27" spans="1:24" x14ac:dyDescent="0.2">
      <c r="A27" s="1" t="s">
        <v>299</v>
      </c>
      <c r="B27" s="1" t="s">
        <v>654</v>
      </c>
      <c r="C27" s="1" t="s">
        <v>71</v>
      </c>
      <c r="D27" s="1" t="s">
        <v>653</v>
      </c>
      <c r="E27" s="1" t="s">
        <v>471</v>
      </c>
      <c r="F27" s="1" t="s">
        <v>34</v>
      </c>
      <c r="G27" s="1" t="s">
        <v>35</v>
      </c>
      <c r="I27" s="1">
        <v>3</v>
      </c>
      <c r="J27" s="1" t="s">
        <v>36</v>
      </c>
      <c r="K27" s="1" t="s">
        <v>27</v>
      </c>
      <c r="L27" s="1" t="s">
        <v>64</v>
      </c>
      <c r="M27" s="1">
        <v>6</v>
      </c>
      <c r="N27" s="1">
        <v>26045730</v>
      </c>
      <c r="O27" s="1">
        <v>26045730</v>
      </c>
      <c r="P27" s="1" t="s">
        <v>38</v>
      </c>
      <c r="Q27" s="1" t="s">
        <v>28</v>
      </c>
      <c r="T27" s="1">
        <v>31</v>
      </c>
      <c r="U27" s="1">
        <v>44</v>
      </c>
      <c r="X27" s="1">
        <v>368</v>
      </c>
    </row>
    <row r="28" spans="1:24" x14ac:dyDescent="0.2">
      <c r="A28" s="1" t="s">
        <v>61</v>
      </c>
      <c r="B28" s="1" t="s">
        <v>655</v>
      </c>
      <c r="C28" s="1" t="s">
        <v>54</v>
      </c>
      <c r="D28" s="1" t="s">
        <v>656</v>
      </c>
      <c r="E28" s="1" t="s">
        <v>471</v>
      </c>
      <c r="F28" s="1" t="s">
        <v>34</v>
      </c>
      <c r="G28" s="1" t="s">
        <v>35</v>
      </c>
      <c r="I28" s="1">
        <v>3</v>
      </c>
      <c r="J28" s="1" t="s">
        <v>36</v>
      </c>
      <c r="K28" s="1" t="s">
        <v>27</v>
      </c>
      <c r="L28" s="1" t="s">
        <v>64</v>
      </c>
      <c r="M28" s="1">
        <v>6</v>
      </c>
      <c r="N28" s="1">
        <v>26045729</v>
      </c>
      <c r="O28" s="1">
        <v>26045729</v>
      </c>
      <c r="P28" s="1" t="s">
        <v>38</v>
      </c>
      <c r="Q28" s="1" t="s">
        <v>28</v>
      </c>
      <c r="T28" s="1">
        <v>22</v>
      </c>
      <c r="U28" s="1">
        <v>68</v>
      </c>
      <c r="W28" s="1">
        <v>77</v>
      </c>
      <c r="X28" s="1">
        <v>350</v>
      </c>
    </row>
    <row r="29" spans="1:24" x14ac:dyDescent="0.2">
      <c r="A29" s="1" t="s">
        <v>237</v>
      </c>
      <c r="B29" s="1" t="s">
        <v>657</v>
      </c>
      <c r="C29" s="1" t="s">
        <v>113</v>
      </c>
      <c r="D29" s="1" t="s">
        <v>658</v>
      </c>
      <c r="E29" s="1" t="s">
        <v>26</v>
      </c>
      <c r="F29" s="1" t="s">
        <v>34</v>
      </c>
      <c r="G29" s="1" t="s">
        <v>35</v>
      </c>
      <c r="J29" s="1" t="s">
        <v>36</v>
      </c>
      <c r="K29" s="1" t="s">
        <v>27</v>
      </c>
      <c r="L29" s="1" t="s">
        <v>64</v>
      </c>
      <c r="M29" s="1">
        <v>6</v>
      </c>
      <c r="N29" s="1">
        <v>26045742</v>
      </c>
      <c r="O29" s="1">
        <v>26045742</v>
      </c>
      <c r="P29" s="1" t="s">
        <v>29</v>
      </c>
      <c r="Q29" s="1" t="s">
        <v>28</v>
      </c>
      <c r="T29" s="1">
        <v>15</v>
      </c>
      <c r="U29" s="1">
        <v>66</v>
      </c>
      <c r="X29" s="1">
        <v>409</v>
      </c>
    </row>
    <row r="30" spans="1:24" x14ac:dyDescent="0.2">
      <c r="A30" s="1" t="s">
        <v>237</v>
      </c>
      <c r="B30" s="1" t="s">
        <v>659</v>
      </c>
      <c r="C30" s="1" t="s">
        <v>113</v>
      </c>
      <c r="D30" s="1" t="s">
        <v>660</v>
      </c>
      <c r="E30" s="1" t="s">
        <v>484</v>
      </c>
      <c r="F30" s="1" t="s">
        <v>34</v>
      </c>
      <c r="G30" s="1" t="s">
        <v>35</v>
      </c>
      <c r="I30" s="1">
        <v>1</v>
      </c>
      <c r="J30" s="1" t="s">
        <v>36</v>
      </c>
      <c r="K30" s="1" t="s">
        <v>27</v>
      </c>
      <c r="L30" s="1" t="s">
        <v>64</v>
      </c>
      <c r="M30" s="1">
        <v>6</v>
      </c>
      <c r="N30" s="1">
        <v>26045748</v>
      </c>
      <c r="O30" s="1">
        <v>26045748</v>
      </c>
      <c r="P30" s="1" t="s">
        <v>51</v>
      </c>
      <c r="Q30" s="1" t="s">
        <v>28</v>
      </c>
      <c r="T30" s="1">
        <v>21</v>
      </c>
      <c r="U30" s="1">
        <v>40</v>
      </c>
      <c r="X30" s="1">
        <v>148</v>
      </c>
    </row>
    <row r="31" spans="1:24" x14ac:dyDescent="0.2">
      <c r="A31" s="1" t="s">
        <v>237</v>
      </c>
      <c r="B31" s="1" t="s">
        <v>661</v>
      </c>
      <c r="C31" s="1" t="s">
        <v>113</v>
      </c>
      <c r="D31" s="1" t="s">
        <v>660</v>
      </c>
      <c r="E31" s="1" t="s">
        <v>484</v>
      </c>
      <c r="F31" s="1" t="s">
        <v>34</v>
      </c>
      <c r="G31" s="1" t="s">
        <v>35</v>
      </c>
      <c r="I31" s="1">
        <v>1</v>
      </c>
      <c r="J31" s="1" t="s">
        <v>36</v>
      </c>
      <c r="K31" s="1" t="s">
        <v>27</v>
      </c>
      <c r="L31" s="1" t="s">
        <v>64</v>
      </c>
      <c r="M31" s="1">
        <v>6</v>
      </c>
      <c r="N31" s="1">
        <v>26045748</v>
      </c>
      <c r="O31" s="1">
        <v>26045748</v>
      </c>
      <c r="P31" s="1" t="s">
        <v>51</v>
      </c>
      <c r="Q31" s="1" t="s">
        <v>28</v>
      </c>
      <c r="T31" s="1">
        <v>11</v>
      </c>
      <c r="U31" s="1">
        <v>26</v>
      </c>
      <c r="X31" s="1">
        <v>85</v>
      </c>
    </row>
    <row r="32" spans="1:24" x14ac:dyDescent="0.2">
      <c r="A32" s="1" t="s">
        <v>237</v>
      </c>
      <c r="B32" s="1" t="s">
        <v>662</v>
      </c>
      <c r="C32" s="1" t="s">
        <v>113</v>
      </c>
      <c r="D32" s="1" t="s">
        <v>660</v>
      </c>
      <c r="E32" s="1" t="s">
        <v>484</v>
      </c>
      <c r="F32" s="1" t="s">
        <v>34</v>
      </c>
      <c r="G32" s="1" t="s">
        <v>35</v>
      </c>
      <c r="I32" s="1">
        <v>1</v>
      </c>
      <c r="J32" s="1" t="s">
        <v>36</v>
      </c>
      <c r="K32" s="1" t="s">
        <v>27</v>
      </c>
      <c r="L32" s="1" t="s">
        <v>64</v>
      </c>
      <c r="M32" s="1">
        <v>6</v>
      </c>
      <c r="N32" s="1">
        <v>26045748</v>
      </c>
      <c r="O32" s="1">
        <v>26045748</v>
      </c>
      <c r="P32" s="1" t="s">
        <v>51</v>
      </c>
      <c r="Q32" s="1" t="s">
        <v>28</v>
      </c>
      <c r="T32" s="1">
        <v>19</v>
      </c>
      <c r="U32" s="1">
        <v>75</v>
      </c>
      <c r="X32" s="1">
        <v>103</v>
      </c>
    </row>
    <row r="33" spans="1:24" x14ac:dyDescent="0.2">
      <c r="A33" s="1" t="s">
        <v>237</v>
      </c>
      <c r="B33" s="1" t="s">
        <v>663</v>
      </c>
      <c r="C33" s="1" t="s">
        <v>113</v>
      </c>
      <c r="D33" s="1" t="s">
        <v>660</v>
      </c>
      <c r="E33" s="1" t="s">
        <v>484</v>
      </c>
      <c r="F33" s="1" t="s">
        <v>34</v>
      </c>
      <c r="G33" s="1" t="s">
        <v>35</v>
      </c>
      <c r="I33" s="1">
        <v>1</v>
      </c>
      <c r="J33" s="1" t="s">
        <v>36</v>
      </c>
      <c r="K33" s="1" t="s">
        <v>27</v>
      </c>
      <c r="L33" s="1" t="s">
        <v>64</v>
      </c>
      <c r="M33" s="1">
        <v>6</v>
      </c>
      <c r="N33" s="1">
        <v>26045748</v>
      </c>
      <c r="O33" s="1">
        <v>26045748</v>
      </c>
      <c r="P33" s="1" t="s">
        <v>51</v>
      </c>
      <c r="Q33" s="1" t="s">
        <v>28</v>
      </c>
      <c r="T33" s="1">
        <v>16</v>
      </c>
      <c r="U33" s="1">
        <v>80</v>
      </c>
      <c r="X33" s="1">
        <v>151</v>
      </c>
    </row>
    <row r="34" spans="1:24" x14ac:dyDescent="0.2">
      <c r="A34" s="1" t="s">
        <v>299</v>
      </c>
      <c r="B34" s="1" t="s">
        <v>664</v>
      </c>
      <c r="C34" s="1" t="s">
        <v>665</v>
      </c>
      <c r="D34" s="1" t="s">
        <v>660</v>
      </c>
      <c r="E34" s="1" t="s">
        <v>484</v>
      </c>
      <c r="F34" s="1" t="s">
        <v>34</v>
      </c>
      <c r="G34" s="1" t="s">
        <v>35</v>
      </c>
      <c r="I34" s="1">
        <v>1</v>
      </c>
      <c r="J34" s="1" t="s">
        <v>36</v>
      </c>
      <c r="K34" s="1" t="s">
        <v>27</v>
      </c>
      <c r="L34" s="1" t="s">
        <v>64</v>
      </c>
      <c r="M34" s="1">
        <v>6</v>
      </c>
      <c r="N34" s="1">
        <v>26045748</v>
      </c>
      <c r="O34" s="1">
        <v>26045748</v>
      </c>
      <c r="P34" s="1" t="s">
        <v>51</v>
      </c>
      <c r="Q34" s="1" t="s">
        <v>28</v>
      </c>
      <c r="T34" s="1">
        <v>14</v>
      </c>
      <c r="U34" s="1">
        <v>68</v>
      </c>
      <c r="X34" s="1">
        <v>582</v>
      </c>
    </row>
    <row r="35" spans="1:24" x14ac:dyDescent="0.2">
      <c r="A35" s="1" t="s">
        <v>666</v>
      </c>
      <c r="B35" s="1" t="s">
        <v>667</v>
      </c>
      <c r="C35" s="1" t="s">
        <v>25</v>
      </c>
      <c r="D35" s="1" t="s">
        <v>668</v>
      </c>
      <c r="E35" s="1" t="s">
        <v>484</v>
      </c>
      <c r="F35" s="1" t="s">
        <v>34</v>
      </c>
      <c r="G35" s="1" t="s">
        <v>35</v>
      </c>
      <c r="I35" s="1">
        <v>1</v>
      </c>
      <c r="J35" s="1" t="s">
        <v>36</v>
      </c>
      <c r="K35" s="1" t="s">
        <v>49</v>
      </c>
      <c r="L35" s="1" t="s">
        <v>669</v>
      </c>
      <c r="M35" s="1">
        <v>6</v>
      </c>
      <c r="N35" s="1">
        <v>26045748</v>
      </c>
      <c r="O35" s="1">
        <v>26045748</v>
      </c>
      <c r="P35" s="1" t="s">
        <v>51</v>
      </c>
      <c r="Q35" s="1" t="s">
        <v>29</v>
      </c>
      <c r="X35" s="1">
        <v>19</v>
      </c>
    </row>
    <row r="36" spans="1:24" x14ac:dyDescent="0.2">
      <c r="A36" s="1" t="s">
        <v>670</v>
      </c>
      <c r="B36" s="1" t="s">
        <v>671</v>
      </c>
      <c r="C36" s="1" t="s">
        <v>140</v>
      </c>
      <c r="D36" s="1" t="s">
        <v>259</v>
      </c>
      <c r="E36" s="1" t="s">
        <v>471</v>
      </c>
      <c r="F36" s="1" t="s">
        <v>34</v>
      </c>
      <c r="G36" s="1" t="s">
        <v>35</v>
      </c>
      <c r="J36" s="1" t="s">
        <v>36</v>
      </c>
      <c r="K36" s="1" t="s">
        <v>27</v>
      </c>
      <c r="L36" s="1" t="s">
        <v>64</v>
      </c>
      <c r="M36" s="1">
        <v>6</v>
      </c>
      <c r="N36" s="1">
        <v>26045754</v>
      </c>
      <c r="O36" s="1">
        <v>26045754</v>
      </c>
      <c r="P36" s="1" t="s">
        <v>38</v>
      </c>
      <c r="Q36" s="1" t="s">
        <v>51</v>
      </c>
      <c r="T36" s="1">
        <v>80</v>
      </c>
      <c r="U36" s="1">
        <v>50</v>
      </c>
      <c r="X36" s="1">
        <v>702</v>
      </c>
    </row>
    <row r="37" spans="1:24" x14ac:dyDescent="0.2">
      <c r="A37" s="1" t="s">
        <v>105</v>
      </c>
      <c r="B37" s="1" t="s">
        <v>672</v>
      </c>
      <c r="C37" s="1" t="s">
        <v>75</v>
      </c>
      <c r="D37" s="1" t="s">
        <v>259</v>
      </c>
      <c r="E37" s="1" t="s">
        <v>471</v>
      </c>
      <c r="F37" s="1" t="s">
        <v>34</v>
      </c>
      <c r="G37" s="1" t="s">
        <v>35</v>
      </c>
      <c r="J37" s="1" t="s">
        <v>27</v>
      </c>
      <c r="K37" s="1" t="s">
        <v>27</v>
      </c>
      <c r="L37" s="1" t="s">
        <v>108</v>
      </c>
      <c r="M37" s="1">
        <v>6</v>
      </c>
      <c r="N37" s="1">
        <v>26045754</v>
      </c>
      <c r="O37" s="1">
        <v>26045754</v>
      </c>
      <c r="P37" s="1" t="s">
        <v>38</v>
      </c>
      <c r="Q37" s="1" t="s">
        <v>51</v>
      </c>
      <c r="X37" s="1">
        <v>335</v>
      </c>
    </row>
    <row r="38" spans="1:24" x14ac:dyDescent="0.2">
      <c r="A38" s="1" t="s">
        <v>149</v>
      </c>
      <c r="B38" s="1" t="s">
        <v>673</v>
      </c>
      <c r="C38" s="1" t="s">
        <v>151</v>
      </c>
      <c r="D38" s="1" t="s">
        <v>674</v>
      </c>
      <c r="E38" s="1" t="s">
        <v>26</v>
      </c>
      <c r="F38" s="1" t="s">
        <v>34</v>
      </c>
      <c r="G38" s="1" t="s">
        <v>35</v>
      </c>
      <c r="J38" s="1" t="s">
        <v>36</v>
      </c>
      <c r="K38" s="1" t="s">
        <v>153</v>
      </c>
      <c r="L38" s="1" t="s">
        <v>64</v>
      </c>
      <c r="M38" s="1">
        <v>6</v>
      </c>
      <c r="N38" s="1">
        <v>26045756</v>
      </c>
      <c r="O38" s="1">
        <v>26045756</v>
      </c>
      <c r="P38" s="1" t="s">
        <v>38</v>
      </c>
      <c r="Q38" s="1" t="s">
        <v>29</v>
      </c>
      <c r="U38" s="1">
        <v>30</v>
      </c>
      <c r="X38" s="1">
        <v>368</v>
      </c>
    </row>
    <row r="39" spans="1:24" x14ac:dyDescent="0.2">
      <c r="A39" s="1" t="s">
        <v>24</v>
      </c>
      <c r="B39" s="1" t="s">
        <v>675</v>
      </c>
      <c r="C39" s="1" t="s">
        <v>92</v>
      </c>
      <c r="D39" s="1" t="s">
        <v>276</v>
      </c>
      <c r="E39" s="1" t="s">
        <v>26</v>
      </c>
      <c r="F39" s="1" t="s">
        <v>34</v>
      </c>
      <c r="G39" s="1" t="s">
        <v>35</v>
      </c>
      <c r="J39" s="1" t="s">
        <v>27</v>
      </c>
      <c r="K39" s="1" t="s">
        <v>27</v>
      </c>
      <c r="L39" s="1" t="s">
        <v>27</v>
      </c>
      <c r="M39" s="1">
        <v>6</v>
      </c>
      <c r="N39" s="1">
        <v>26045756</v>
      </c>
      <c r="O39" s="1">
        <v>26045756</v>
      </c>
      <c r="P39" s="1" t="s">
        <v>38</v>
      </c>
      <c r="Q39" s="1" t="s">
        <v>28</v>
      </c>
      <c r="U39" s="1">
        <v>970</v>
      </c>
      <c r="X39" s="1">
        <v>9</v>
      </c>
    </row>
    <row r="40" spans="1:24" x14ac:dyDescent="0.2">
      <c r="A40" s="1" t="s">
        <v>61</v>
      </c>
      <c r="B40" s="1" t="s">
        <v>676</v>
      </c>
      <c r="C40" s="1" t="s">
        <v>54</v>
      </c>
      <c r="D40" s="1" t="s">
        <v>677</v>
      </c>
      <c r="E40" s="1" t="s">
        <v>471</v>
      </c>
      <c r="F40" s="1" t="s">
        <v>34</v>
      </c>
      <c r="G40" s="1" t="s">
        <v>35</v>
      </c>
      <c r="I40" s="1">
        <v>2</v>
      </c>
      <c r="J40" s="1" t="s">
        <v>36</v>
      </c>
      <c r="K40" s="1" t="s">
        <v>27</v>
      </c>
      <c r="L40" s="1" t="s">
        <v>64</v>
      </c>
      <c r="M40" s="1">
        <v>6</v>
      </c>
      <c r="N40" s="1">
        <v>26045759</v>
      </c>
      <c r="O40" s="1">
        <v>26045759</v>
      </c>
      <c r="P40" s="1" t="s">
        <v>38</v>
      </c>
      <c r="Q40" s="1" t="s">
        <v>28</v>
      </c>
      <c r="T40" s="1">
        <v>12</v>
      </c>
      <c r="U40" s="1">
        <v>77</v>
      </c>
      <c r="W40" s="1">
        <v>89</v>
      </c>
      <c r="X40" s="1">
        <v>230</v>
      </c>
    </row>
    <row r="41" spans="1:24" x14ac:dyDescent="0.2">
      <c r="A41" s="1" t="s">
        <v>362</v>
      </c>
      <c r="B41" s="1" t="s">
        <v>678</v>
      </c>
      <c r="C41" s="1" t="s">
        <v>32</v>
      </c>
      <c r="D41" s="1" t="s">
        <v>677</v>
      </c>
      <c r="E41" s="1" t="s">
        <v>471</v>
      </c>
      <c r="F41" s="1" t="s">
        <v>34</v>
      </c>
      <c r="G41" s="1" t="s">
        <v>35</v>
      </c>
      <c r="I41" s="1">
        <v>2</v>
      </c>
      <c r="J41" s="1" t="s">
        <v>49</v>
      </c>
      <c r="K41" s="1" t="s">
        <v>49</v>
      </c>
      <c r="L41" s="1" t="s">
        <v>364</v>
      </c>
      <c r="M41" s="1">
        <v>6</v>
      </c>
      <c r="N41" s="1">
        <v>26045759</v>
      </c>
      <c r="O41" s="1">
        <v>26045759</v>
      </c>
      <c r="P41" s="1" t="s">
        <v>38</v>
      </c>
      <c r="Q41" s="1" t="s">
        <v>28</v>
      </c>
      <c r="X41" s="1">
        <v>466</v>
      </c>
    </row>
    <row r="42" spans="1:24" x14ac:dyDescent="0.2">
      <c r="A42" s="1" t="s">
        <v>149</v>
      </c>
      <c r="B42" s="1" t="s">
        <v>679</v>
      </c>
      <c r="C42" s="1" t="s">
        <v>151</v>
      </c>
      <c r="D42" s="1" t="s">
        <v>680</v>
      </c>
      <c r="E42" s="1" t="s">
        <v>471</v>
      </c>
      <c r="F42" s="1" t="s">
        <v>34</v>
      </c>
      <c r="G42" s="1" t="s">
        <v>35</v>
      </c>
      <c r="I42" s="1">
        <v>2</v>
      </c>
      <c r="J42" s="1" t="s">
        <v>36</v>
      </c>
      <c r="K42" s="1" t="s">
        <v>153</v>
      </c>
      <c r="L42" s="1" t="s">
        <v>64</v>
      </c>
      <c r="M42" s="1">
        <v>6</v>
      </c>
      <c r="N42" s="1">
        <v>26045759</v>
      </c>
      <c r="O42" s="1">
        <v>26045759</v>
      </c>
      <c r="P42" s="1" t="s">
        <v>38</v>
      </c>
      <c r="Q42" s="1" t="s">
        <v>51</v>
      </c>
      <c r="U42" s="1">
        <v>71</v>
      </c>
      <c r="X42" s="1">
        <v>508</v>
      </c>
    </row>
    <row r="43" spans="1:24" x14ac:dyDescent="0.2">
      <c r="A43" s="1" t="s">
        <v>24</v>
      </c>
      <c r="B43" s="1" t="s">
        <v>681</v>
      </c>
      <c r="C43" s="1" t="s">
        <v>75</v>
      </c>
      <c r="D43" s="1" t="s">
        <v>682</v>
      </c>
      <c r="E43" s="1" t="s">
        <v>26</v>
      </c>
      <c r="F43" s="1" t="s">
        <v>34</v>
      </c>
      <c r="G43" s="1" t="s">
        <v>35</v>
      </c>
      <c r="J43" s="1" t="s">
        <v>27</v>
      </c>
      <c r="K43" s="1" t="s">
        <v>27</v>
      </c>
      <c r="L43" s="1" t="s">
        <v>27</v>
      </c>
      <c r="M43" s="1">
        <v>6</v>
      </c>
      <c r="N43" s="1">
        <v>26045765</v>
      </c>
      <c r="O43" s="1">
        <v>26045765</v>
      </c>
      <c r="P43" s="1" t="s">
        <v>38</v>
      </c>
      <c r="Q43" s="1" t="s">
        <v>28</v>
      </c>
      <c r="U43" s="1">
        <v>736</v>
      </c>
      <c r="X43" s="1">
        <v>10</v>
      </c>
    </row>
    <row r="44" spans="1:24" x14ac:dyDescent="0.2">
      <c r="A44" s="1" t="s">
        <v>136</v>
      </c>
      <c r="B44" s="1" t="s">
        <v>683</v>
      </c>
      <c r="C44" s="1" t="s">
        <v>285</v>
      </c>
      <c r="D44" s="1" t="s">
        <v>684</v>
      </c>
      <c r="E44" s="1" t="s">
        <v>26</v>
      </c>
      <c r="F44" s="1" t="s">
        <v>34</v>
      </c>
      <c r="G44" s="1" t="s">
        <v>35</v>
      </c>
      <c r="I44" s="1">
        <v>1</v>
      </c>
      <c r="J44" s="1" t="s">
        <v>27</v>
      </c>
      <c r="K44" s="1" t="s">
        <v>27</v>
      </c>
      <c r="L44" s="1" t="s">
        <v>137</v>
      </c>
      <c r="M44" s="1">
        <v>6</v>
      </c>
      <c r="N44" s="1">
        <v>26045772</v>
      </c>
      <c r="O44" s="1">
        <v>26045772</v>
      </c>
      <c r="P44" s="1" t="s">
        <v>29</v>
      </c>
      <c r="Q44" s="1" t="s">
        <v>38</v>
      </c>
      <c r="X44" s="1">
        <v>299</v>
      </c>
    </row>
    <row r="45" spans="1:24" x14ac:dyDescent="0.2">
      <c r="A45" s="1" t="s">
        <v>97</v>
      </c>
      <c r="B45" s="1" t="s">
        <v>685</v>
      </c>
      <c r="C45" s="1" t="s">
        <v>99</v>
      </c>
      <c r="D45" s="1" t="s">
        <v>282</v>
      </c>
      <c r="E45" s="1" t="s">
        <v>26</v>
      </c>
      <c r="F45" s="1" t="s">
        <v>34</v>
      </c>
      <c r="G45" s="1" t="s">
        <v>35</v>
      </c>
      <c r="I45" s="1">
        <v>1</v>
      </c>
      <c r="J45" s="1" t="s">
        <v>36</v>
      </c>
      <c r="K45" s="1" t="s">
        <v>43</v>
      </c>
      <c r="L45" s="1" t="s">
        <v>101</v>
      </c>
      <c r="M45" s="1">
        <v>6</v>
      </c>
      <c r="N45" s="1">
        <v>26045772</v>
      </c>
      <c r="O45" s="1">
        <v>26045772</v>
      </c>
      <c r="P45" s="1" t="s">
        <v>29</v>
      </c>
      <c r="Q45" s="1" t="s">
        <v>51</v>
      </c>
      <c r="T45" s="1">
        <v>29</v>
      </c>
      <c r="U45" s="1">
        <v>88</v>
      </c>
      <c r="W45" s="1">
        <v>78</v>
      </c>
      <c r="X45" s="1">
        <v>1739</v>
      </c>
    </row>
    <row r="46" spans="1:24" x14ac:dyDescent="0.2">
      <c r="A46" s="1" t="s">
        <v>24</v>
      </c>
      <c r="B46" s="1" t="s">
        <v>686</v>
      </c>
      <c r="C46" s="1" t="s">
        <v>71</v>
      </c>
      <c r="D46" s="1" t="s">
        <v>687</v>
      </c>
      <c r="E46" s="1" t="s">
        <v>26</v>
      </c>
      <c r="F46" s="1" t="s">
        <v>34</v>
      </c>
      <c r="G46" s="1" t="s">
        <v>35</v>
      </c>
      <c r="J46" s="1" t="s">
        <v>27</v>
      </c>
      <c r="K46" s="1" t="s">
        <v>27</v>
      </c>
      <c r="L46" s="1" t="s">
        <v>27</v>
      </c>
      <c r="M46" s="1">
        <v>6</v>
      </c>
      <c r="N46" s="1">
        <v>26045780</v>
      </c>
      <c r="O46" s="1">
        <v>26045780</v>
      </c>
      <c r="P46" s="1" t="s">
        <v>29</v>
      </c>
      <c r="Q46" s="1" t="s">
        <v>51</v>
      </c>
      <c r="U46" s="1">
        <v>1295</v>
      </c>
      <c r="X46" s="1">
        <v>9</v>
      </c>
    </row>
    <row r="47" spans="1:24" x14ac:dyDescent="0.2">
      <c r="A47" s="1" t="s">
        <v>61</v>
      </c>
      <c r="B47" s="1" t="s">
        <v>688</v>
      </c>
      <c r="C47" s="1" t="s">
        <v>54</v>
      </c>
      <c r="D47" s="1" t="s">
        <v>689</v>
      </c>
      <c r="E47" s="1" t="s">
        <v>26</v>
      </c>
      <c r="F47" s="1" t="s">
        <v>34</v>
      </c>
      <c r="G47" s="1" t="s">
        <v>35</v>
      </c>
      <c r="I47" s="1">
        <v>1</v>
      </c>
      <c r="J47" s="1" t="s">
        <v>36</v>
      </c>
      <c r="K47" s="1" t="s">
        <v>27</v>
      </c>
      <c r="L47" s="1" t="s">
        <v>64</v>
      </c>
      <c r="M47" s="1">
        <v>6</v>
      </c>
      <c r="N47" s="1">
        <v>26045786</v>
      </c>
      <c r="O47" s="1">
        <v>26045786</v>
      </c>
      <c r="P47" s="1" t="s">
        <v>38</v>
      </c>
      <c r="Q47" s="1" t="s">
        <v>28</v>
      </c>
      <c r="T47" s="1">
        <v>4</v>
      </c>
      <c r="U47" s="1">
        <v>205</v>
      </c>
      <c r="V47" s="1">
        <v>1</v>
      </c>
      <c r="W47" s="1">
        <v>44</v>
      </c>
      <c r="X47" s="1">
        <v>35</v>
      </c>
    </row>
    <row r="48" spans="1:24" x14ac:dyDescent="0.2">
      <c r="A48" s="1" t="s">
        <v>690</v>
      </c>
      <c r="B48" s="1" t="s">
        <v>691</v>
      </c>
      <c r="C48" s="1" t="s">
        <v>25</v>
      </c>
      <c r="D48" s="1" t="s">
        <v>689</v>
      </c>
      <c r="E48" s="1" t="s">
        <v>26</v>
      </c>
      <c r="G48" s="1" t="s">
        <v>35</v>
      </c>
      <c r="I48" s="1">
        <v>1</v>
      </c>
      <c r="J48" s="1" t="s">
        <v>27</v>
      </c>
      <c r="K48" s="1" t="s">
        <v>27</v>
      </c>
      <c r="L48" s="1" t="s">
        <v>27</v>
      </c>
      <c r="M48" s="1">
        <v>6</v>
      </c>
      <c r="N48" s="1">
        <v>26045785</v>
      </c>
      <c r="O48" s="1">
        <v>26045785</v>
      </c>
      <c r="P48" s="1" t="s">
        <v>38</v>
      </c>
      <c r="Q48" s="1" t="s">
        <v>28</v>
      </c>
      <c r="T48" s="1">
        <v>101</v>
      </c>
      <c r="U48" s="1">
        <v>211</v>
      </c>
      <c r="W48" s="1">
        <v>357</v>
      </c>
      <c r="X48" s="1">
        <v>54</v>
      </c>
    </row>
    <row r="49" spans="1:24" x14ac:dyDescent="0.2">
      <c r="A49" s="1" t="s">
        <v>690</v>
      </c>
      <c r="B49" s="1" t="s">
        <v>692</v>
      </c>
      <c r="C49" s="1" t="s">
        <v>25</v>
      </c>
      <c r="D49" s="1" t="s">
        <v>689</v>
      </c>
      <c r="E49" s="1" t="s">
        <v>26</v>
      </c>
      <c r="G49" s="1" t="s">
        <v>35</v>
      </c>
      <c r="I49" s="1">
        <v>1</v>
      </c>
      <c r="J49" s="1" t="s">
        <v>27</v>
      </c>
      <c r="K49" s="1" t="s">
        <v>27</v>
      </c>
      <c r="L49" s="1" t="s">
        <v>27</v>
      </c>
      <c r="M49" s="1">
        <v>6</v>
      </c>
      <c r="N49" s="1">
        <v>26045785</v>
      </c>
      <c r="O49" s="1">
        <v>26045785</v>
      </c>
      <c r="P49" s="1" t="s">
        <v>38</v>
      </c>
      <c r="Q49" s="1" t="s">
        <v>28</v>
      </c>
      <c r="T49" s="1">
        <v>71</v>
      </c>
      <c r="U49" s="1">
        <v>122</v>
      </c>
      <c r="W49" s="1">
        <v>357</v>
      </c>
      <c r="X49" s="1">
        <v>59</v>
      </c>
    </row>
    <row r="50" spans="1:24" x14ac:dyDescent="0.2">
      <c r="A50" s="1" t="s">
        <v>154</v>
      </c>
      <c r="B50" s="1" t="s">
        <v>693</v>
      </c>
      <c r="C50" s="1" t="s">
        <v>156</v>
      </c>
      <c r="D50" s="1" t="s">
        <v>694</v>
      </c>
      <c r="E50" s="1" t="s">
        <v>26</v>
      </c>
      <c r="F50" s="1" t="s">
        <v>34</v>
      </c>
      <c r="G50" s="1" t="s">
        <v>35</v>
      </c>
      <c r="I50" s="1">
        <v>1</v>
      </c>
      <c r="J50" s="1" t="s">
        <v>36</v>
      </c>
      <c r="K50" s="1" t="s">
        <v>43</v>
      </c>
      <c r="L50" s="1" t="s">
        <v>44</v>
      </c>
      <c r="M50" s="1">
        <v>6</v>
      </c>
      <c r="N50" s="1">
        <v>26045787</v>
      </c>
      <c r="O50" s="1">
        <v>26045787</v>
      </c>
      <c r="P50" s="1" t="s">
        <v>29</v>
      </c>
      <c r="Q50" s="1" t="s">
        <v>51</v>
      </c>
      <c r="T50" s="1">
        <v>16</v>
      </c>
      <c r="U50" s="1">
        <v>80</v>
      </c>
      <c r="W50" s="1">
        <v>94</v>
      </c>
      <c r="X50" s="1">
        <v>3869</v>
      </c>
    </row>
    <row r="51" spans="1:24" x14ac:dyDescent="0.2">
      <c r="A51" s="1" t="s">
        <v>480</v>
      </c>
      <c r="B51" s="1" t="s">
        <v>695</v>
      </c>
      <c r="C51" s="1" t="s">
        <v>92</v>
      </c>
      <c r="D51" s="1" t="s">
        <v>310</v>
      </c>
      <c r="E51" s="1" t="s">
        <v>26</v>
      </c>
      <c r="F51" s="1" t="s">
        <v>34</v>
      </c>
      <c r="G51" s="1" t="s">
        <v>35</v>
      </c>
      <c r="I51" s="1">
        <v>2</v>
      </c>
      <c r="J51" s="1" t="s">
        <v>36</v>
      </c>
      <c r="K51" s="1" t="s">
        <v>89</v>
      </c>
      <c r="L51" s="1" t="s">
        <v>64</v>
      </c>
      <c r="M51" s="1">
        <v>6</v>
      </c>
      <c r="N51" s="1">
        <v>26045789</v>
      </c>
      <c r="O51" s="1">
        <v>26045789</v>
      </c>
      <c r="P51" s="1" t="s">
        <v>29</v>
      </c>
      <c r="Q51" s="1" t="s">
        <v>51</v>
      </c>
      <c r="X51" s="1">
        <v>2920</v>
      </c>
    </row>
    <row r="52" spans="1:24" x14ac:dyDescent="0.2">
      <c r="A52" s="1" t="s">
        <v>696</v>
      </c>
      <c r="B52" s="1" t="s">
        <v>697</v>
      </c>
      <c r="C52" s="1" t="s">
        <v>698</v>
      </c>
      <c r="D52" s="1" t="s">
        <v>699</v>
      </c>
      <c r="E52" s="1" t="s">
        <v>26</v>
      </c>
      <c r="F52" s="1" t="s">
        <v>34</v>
      </c>
      <c r="G52" s="1" t="s">
        <v>35</v>
      </c>
      <c r="J52" s="1" t="s">
        <v>27</v>
      </c>
      <c r="K52" s="1" t="s">
        <v>27</v>
      </c>
      <c r="L52" s="1" t="s">
        <v>700</v>
      </c>
      <c r="M52" s="1">
        <v>6</v>
      </c>
      <c r="N52" s="1">
        <v>26045794</v>
      </c>
      <c r="O52" s="1">
        <v>26045794</v>
      </c>
      <c r="P52" s="1" t="s">
        <v>38</v>
      </c>
      <c r="Q52" s="1" t="s">
        <v>29</v>
      </c>
      <c r="X52" s="1">
        <v>12</v>
      </c>
    </row>
    <row r="53" spans="1:24" x14ac:dyDescent="0.2">
      <c r="A53" s="1" t="s">
        <v>701</v>
      </c>
      <c r="B53" s="1" t="s">
        <v>702</v>
      </c>
      <c r="C53" s="1" t="s">
        <v>703</v>
      </c>
      <c r="D53" s="1" t="s">
        <v>326</v>
      </c>
      <c r="E53" s="1" t="s">
        <v>26</v>
      </c>
      <c r="F53" s="1" t="s">
        <v>34</v>
      </c>
      <c r="G53" s="1" t="s">
        <v>35</v>
      </c>
      <c r="I53" s="1">
        <v>1</v>
      </c>
      <c r="J53" s="1" t="s">
        <v>27</v>
      </c>
      <c r="K53" s="1" t="s">
        <v>27</v>
      </c>
      <c r="L53" s="1" t="s">
        <v>704</v>
      </c>
      <c r="M53" s="1">
        <v>6</v>
      </c>
      <c r="N53" s="1">
        <v>26045799</v>
      </c>
      <c r="O53" s="1">
        <v>26045799</v>
      </c>
      <c r="P53" s="1" t="s">
        <v>29</v>
      </c>
      <c r="Q53" s="1" t="s">
        <v>51</v>
      </c>
      <c r="T53" s="1">
        <v>5</v>
      </c>
      <c r="U53" s="1">
        <v>36</v>
      </c>
      <c r="W53" s="1">
        <v>60</v>
      </c>
      <c r="X53" s="1">
        <v>26</v>
      </c>
    </row>
    <row r="54" spans="1:24" x14ac:dyDescent="0.2">
      <c r="A54" s="1" t="s">
        <v>73</v>
      </c>
      <c r="B54" s="1" t="s">
        <v>705</v>
      </c>
      <c r="C54" s="1" t="s">
        <v>75</v>
      </c>
      <c r="D54" s="1" t="s">
        <v>326</v>
      </c>
      <c r="E54" s="1" t="s">
        <v>26</v>
      </c>
      <c r="F54" s="1" t="s">
        <v>34</v>
      </c>
      <c r="G54" s="1" t="s">
        <v>35</v>
      </c>
      <c r="I54" s="1">
        <v>1</v>
      </c>
      <c r="J54" s="1" t="s">
        <v>56</v>
      </c>
      <c r="K54" s="1" t="s">
        <v>49</v>
      </c>
      <c r="L54" s="1" t="s">
        <v>57</v>
      </c>
      <c r="M54" s="1">
        <v>6</v>
      </c>
      <c r="N54" s="1">
        <v>26045799</v>
      </c>
      <c r="O54" s="1">
        <v>26045799</v>
      </c>
      <c r="P54" s="1" t="s">
        <v>29</v>
      </c>
      <c r="Q54" s="1" t="s">
        <v>51</v>
      </c>
      <c r="T54" s="1">
        <v>384</v>
      </c>
      <c r="U54" s="1">
        <v>1384</v>
      </c>
      <c r="V54" s="1">
        <v>1</v>
      </c>
      <c r="W54" s="1">
        <v>1376</v>
      </c>
      <c r="X54" s="1">
        <v>59</v>
      </c>
    </row>
    <row r="55" spans="1:24" x14ac:dyDescent="0.2">
      <c r="A55" s="1" t="s">
        <v>24</v>
      </c>
      <c r="B55" s="1" t="s">
        <v>706</v>
      </c>
      <c r="C55" s="1" t="s">
        <v>372</v>
      </c>
      <c r="D55" s="1" t="s">
        <v>128</v>
      </c>
      <c r="E55" s="1" t="s">
        <v>26</v>
      </c>
      <c r="F55" s="1" t="s">
        <v>34</v>
      </c>
      <c r="G55" s="1" t="s">
        <v>35</v>
      </c>
      <c r="J55" s="1" t="s">
        <v>27</v>
      </c>
      <c r="K55" s="1" t="s">
        <v>27</v>
      </c>
      <c r="L55" s="1" t="s">
        <v>27</v>
      </c>
      <c r="M55" s="1">
        <v>6</v>
      </c>
      <c r="N55" s="1">
        <v>26045806</v>
      </c>
      <c r="O55" s="1">
        <v>26045806</v>
      </c>
      <c r="P55" s="1" t="s">
        <v>29</v>
      </c>
      <c r="Q55" s="1" t="s">
        <v>38</v>
      </c>
      <c r="U55" s="1">
        <v>1417</v>
      </c>
      <c r="X55" s="1">
        <v>104</v>
      </c>
    </row>
    <row r="56" spans="1:24" x14ac:dyDescent="0.2">
      <c r="A56" s="1" t="s">
        <v>105</v>
      </c>
      <c r="B56" s="1" t="s">
        <v>115</v>
      </c>
      <c r="C56" s="1" t="s">
        <v>75</v>
      </c>
      <c r="D56" s="1" t="s">
        <v>707</v>
      </c>
      <c r="E56" s="1" t="s">
        <v>26</v>
      </c>
      <c r="F56" s="1" t="s">
        <v>34</v>
      </c>
      <c r="G56" s="1" t="s">
        <v>35</v>
      </c>
      <c r="J56" s="1" t="s">
        <v>27</v>
      </c>
      <c r="K56" s="1" t="s">
        <v>27</v>
      </c>
      <c r="L56" s="1" t="s">
        <v>108</v>
      </c>
      <c r="M56" s="1">
        <v>6</v>
      </c>
      <c r="N56" s="1">
        <v>26045826</v>
      </c>
      <c r="O56" s="1">
        <v>26045826</v>
      </c>
      <c r="P56" s="1" t="s">
        <v>28</v>
      </c>
      <c r="Q56" s="1" t="s">
        <v>29</v>
      </c>
      <c r="X56" s="1">
        <v>1041</v>
      </c>
    </row>
    <row r="57" spans="1:24" x14ac:dyDescent="0.2">
      <c r="A57" s="1" t="s">
        <v>24</v>
      </c>
      <c r="B57" s="1" t="s">
        <v>708</v>
      </c>
      <c r="C57" s="1" t="s">
        <v>54</v>
      </c>
      <c r="D57" s="1" t="s">
        <v>335</v>
      </c>
      <c r="E57" s="1" t="s">
        <v>26</v>
      </c>
      <c r="G57" s="1" t="s">
        <v>35</v>
      </c>
      <c r="J57" s="1" t="s">
        <v>27</v>
      </c>
      <c r="K57" s="1" t="s">
        <v>27</v>
      </c>
      <c r="L57" s="1" t="s">
        <v>27</v>
      </c>
      <c r="M57" s="1">
        <v>6</v>
      </c>
      <c r="N57" s="1">
        <v>26045829</v>
      </c>
      <c r="O57" s="1">
        <v>26045830</v>
      </c>
      <c r="P57" s="1" t="s">
        <v>624</v>
      </c>
      <c r="Q57" s="1" t="s">
        <v>625</v>
      </c>
      <c r="U57" s="1">
        <v>827</v>
      </c>
      <c r="X57" s="1">
        <v>56</v>
      </c>
    </row>
    <row r="58" spans="1:24" x14ac:dyDescent="0.2">
      <c r="A58" s="1" t="s">
        <v>82</v>
      </c>
      <c r="B58" s="1" t="s">
        <v>709</v>
      </c>
      <c r="C58" s="1" t="s">
        <v>84</v>
      </c>
      <c r="D58" s="1" t="s">
        <v>710</v>
      </c>
      <c r="E58" s="1" t="s">
        <v>26</v>
      </c>
      <c r="F58" s="1" t="s">
        <v>34</v>
      </c>
      <c r="G58" s="1" t="s">
        <v>35</v>
      </c>
      <c r="J58" s="1" t="s">
        <v>27</v>
      </c>
      <c r="K58" s="1" t="s">
        <v>27</v>
      </c>
      <c r="L58" s="1" t="s">
        <v>64</v>
      </c>
      <c r="M58" s="1">
        <v>6</v>
      </c>
      <c r="N58" s="1">
        <v>26045842</v>
      </c>
      <c r="O58" s="1">
        <v>26045842</v>
      </c>
      <c r="P58" s="1" t="s">
        <v>38</v>
      </c>
      <c r="Q58" s="1" t="s">
        <v>29</v>
      </c>
      <c r="X58" s="1">
        <v>72</v>
      </c>
    </row>
    <row r="59" spans="1:24" x14ac:dyDescent="0.2">
      <c r="A59" s="1" t="s">
        <v>24</v>
      </c>
      <c r="B59" s="1" t="s">
        <v>711</v>
      </c>
      <c r="C59" s="1" t="s">
        <v>156</v>
      </c>
      <c r="D59" s="1" t="s">
        <v>712</v>
      </c>
      <c r="E59" s="1" t="s">
        <v>26</v>
      </c>
      <c r="F59" s="1" t="s">
        <v>34</v>
      </c>
      <c r="G59" s="1" t="s">
        <v>35</v>
      </c>
      <c r="J59" s="1" t="s">
        <v>27</v>
      </c>
      <c r="K59" s="1" t="s">
        <v>27</v>
      </c>
      <c r="L59" s="1" t="s">
        <v>27</v>
      </c>
      <c r="M59" s="1">
        <v>6</v>
      </c>
      <c r="N59" s="1">
        <v>26045847</v>
      </c>
      <c r="O59" s="1">
        <v>26045847</v>
      </c>
      <c r="P59" s="1" t="s">
        <v>29</v>
      </c>
      <c r="Q59" s="1" t="s">
        <v>51</v>
      </c>
      <c r="U59" s="1">
        <v>688</v>
      </c>
      <c r="X59" s="1">
        <v>28</v>
      </c>
    </row>
    <row r="60" spans="1:24" x14ac:dyDescent="0.2">
      <c r="A60" s="1" t="s">
        <v>237</v>
      </c>
      <c r="B60" s="1" t="s">
        <v>713</v>
      </c>
      <c r="C60" s="1" t="s">
        <v>113</v>
      </c>
      <c r="D60" s="1" t="s">
        <v>357</v>
      </c>
      <c r="E60" s="1" t="s">
        <v>26</v>
      </c>
      <c r="F60" s="1" t="s">
        <v>34</v>
      </c>
      <c r="G60" s="1" t="s">
        <v>35</v>
      </c>
      <c r="J60" s="1" t="s">
        <v>36</v>
      </c>
      <c r="K60" s="1" t="s">
        <v>27</v>
      </c>
      <c r="L60" s="1" t="s">
        <v>64</v>
      </c>
      <c r="M60" s="1">
        <v>6</v>
      </c>
      <c r="N60" s="1">
        <v>26045858</v>
      </c>
      <c r="O60" s="1">
        <v>26045858</v>
      </c>
      <c r="P60" s="1" t="s">
        <v>29</v>
      </c>
      <c r="Q60" s="1" t="s">
        <v>51</v>
      </c>
      <c r="T60" s="1">
        <v>23</v>
      </c>
      <c r="U60" s="1">
        <v>30</v>
      </c>
      <c r="X60" s="1">
        <v>1524</v>
      </c>
    </row>
    <row r="61" spans="1:24" x14ac:dyDescent="0.2">
      <c r="A61" s="1" t="s">
        <v>149</v>
      </c>
      <c r="B61" s="1" t="s">
        <v>714</v>
      </c>
      <c r="C61" s="1" t="s">
        <v>151</v>
      </c>
      <c r="D61" s="1" t="s">
        <v>145</v>
      </c>
      <c r="E61" s="1" t="s">
        <v>26</v>
      </c>
      <c r="F61" s="1" t="s">
        <v>34</v>
      </c>
      <c r="G61" s="1" t="s">
        <v>35</v>
      </c>
      <c r="J61" s="1" t="s">
        <v>36</v>
      </c>
      <c r="K61" s="1" t="s">
        <v>153</v>
      </c>
      <c r="L61" s="1" t="s">
        <v>64</v>
      </c>
      <c r="M61" s="1">
        <v>6</v>
      </c>
      <c r="N61" s="1">
        <v>26045858</v>
      </c>
      <c r="O61" s="1">
        <v>26045858</v>
      </c>
      <c r="P61" s="1" t="s">
        <v>29</v>
      </c>
      <c r="Q61" s="1" t="s">
        <v>38</v>
      </c>
      <c r="U61" s="1">
        <v>34</v>
      </c>
      <c r="X61" s="1">
        <v>214</v>
      </c>
    </row>
    <row r="62" spans="1:24" x14ac:dyDescent="0.2">
      <c r="A62" s="1" t="s">
        <v>299</v>
      </c>
      <c r="B62" s="1" t="s">
        <v>715</v>
      </c>
      <c r="C62" s="1" t="s">
        <v>71</v>
      </c>
      <c r="D62" s="1" t="s">
        <v>716</v>
      </c>
      <c r="E62" s="1" t="s">
        <v>26</v>
      </c>
      <c r="F62" s="1" t="s">
        <v>34</v>
      </c>
      <c r="G62" s="1" t="s">
        <v>35</v>
      </c>
      <c r="I62" s="1">
        <v>1</v>
      </c>
      <c r="J62" s="1" t="s">
        <v>36</v>
      </c>
      <c r="K62" s="1" t="s">
        <v>27</v>
      </c>
      <c r="L62" s="1" t="s">
        <v>64</v>
      </c>
      <c r="M62" s="1">
        <v>6</v>
      </c>
      <c r="N62" s="1">
        <v>26045867</v>
      </c>
      <c r="O62" s="1">
        <v>26045867</v>
      </c>
      <c r="P62" s="1" t="s">
        <v>38</v>
      </c>
      <c r="Q62" s="1" t="s">
        <v>51</v>
      </c>
      <c r="T62" s="1">
        <v>9</v>
      </c>
      <c r="U62" s="1">
        <v>38</v>
      </c>
      <c r="X62" s="1">
        <v>222</v>
      </c>
    </row>
    <row r="63" spans="1:24" x14ac:dyDescent="0.2">
      <c r="A63" s="1" t="s">
        <v>24</v>
      </c>
      <c r="B63" s="1" t="s">
        <v>717</v>
      </c>
      <c r="C63" s="1" t="s">
        <v>718</v>
      </c>
      <c r="D63" s="1" t="s">
        <v>384</v>
      </c>
      <c r="E63" s="1" t="s">
        <v>26</v>
      </c>
      <c r="F63" s="1" t="s">
        <v>34</v>
      </c>
      <c r="G63" s="1" t="s">
        <v>35</v>
      </c>
      <c r="J63" s="1" t="s">
        <v>27</v>
      </c>
      <c r="K63" s="1" t="s">
        <v>27</v>
      </c>
      <c r="L63" s="1" t="s">
        <v>27</v>
      </c>
      <c r="M63" s="1">
        <v>6</v>
      </c>
      <c r="N63" s="1">
        <v>26045875</v>
      </c>
      <c r="O63" s="1">
        <v>26045875</v>
      </c>
      <c r="P63" s="1" t="s">
        <v>38</v>
      </c>
      <c r="Q63" s="1" t="s">
        <v>29</v>
      </c>
      <c r="U63" s="1">
        <v>978</v>
      </c>
      <c r="X63" s="1">
        <v>3</v>
      </c>
    </row>
    <row r="64" spans="1:24" x14ac:dyDescent="0.2">
      <c r="A64" s="1" t="s">
        <v>24</v>
      </c>
      <c r="B64" s="1" t="s">
        <v>719</v>
      </c>
      <c r="C64" s="1" t="s">
        <v>32</v>
      </c>
      <c r="D64" s="1" t="s">
        <v>720</v>
      </c>
      <c r="E64" s="1" t="s">
        <v>26</v>
      </c>
      <c r="F64" s="1" t="s">
        <v>34</v>
      </c>
      <c r="G64" s="1" t="s">
        <v>35</v>
      </c>
      <c r="J64" s="1" t="s">
        <v>27</v>
      </c>
      <c r="K64" s="1" t="s">
        <v>27</v>
      </c>
      <c r="L64" s="1" t="s">
        <v>27</v>
      </c>
      <c r="M64" s="1">
        <v>6</v>
      </c>
      <c r="N64" s="1">
        <v>26045873</v>
      </c>
      <c r="O64" s="1">
        <v>26045873</v>
      </c>
      <c r="P64" s="1" t="s">
        <v>28</v>
      </c>
      <c r="Q64" s="1" t="s">
        <v>29</v>
      </c>
      <c r="U64" s="1">
        <v>899</v>
      </c>
      <c r="X64" s="1">
        <v>8</v>
      </c>
    </row>
    <row r="65" spans="1:24" x14ac:dyDescent="0.2">
      <c r="A65" s="1" t="s">
        <v>136</v>
      </c>
      <c r="B65" s="1" t="s">
        <v>721</v>
      </c>
      <c r="C65" s="1" t="s">
        <v>722</v>
      </c>
      <c r="D65" s="1" t="s">
        <v>408</v>
      </c>
      <c r="E65" s="1" t="s">
        <v>26</v>
      </c>
      <c r="F65" s="1" t="s">
        <v>34</v>
      </c>
      <c r="G65" s="1" t="s">
        <v>35</v>
      </c>
      <c r="I65" s="1">
        <v>1</v>
      </c>
      <c r="J65" s="1" t="s">
        <v>27</v>
      </c>
      <c r="K65" s="1" t="s">
        <v>27</v>
      </c>
      <c r="L65" s="1" t="s">
        <v>137</v>
      </c>
      <c r="M65" s="1">
        <v>6</v>
      </c>
      <c r="N65" s="1">
        <v>26045888</v>
      </c>
      <c r="O65" s="1">
        <v>26045888</v>
      </c>
      <c r="P65" s="1" t="s">
        <v>38</v>
      </c>
      <c r="Q65" s="1" t="s">
        <v>28</v>
      </c>
      <c r="X65" s="1">
        <v>1374</v>
      </c>
    </row>
    <row r="66" spans="1:24" x14ac:dyDescent="0.2">
      <c r="A66" s="1" t="s">
        <v>176</v>
      </c>
      <c r="B66" s="1" t="s">
        <v>723</v>
      </c>
      <c r="C66" s="1" t="s">
        <v>178</v>
      </c>
      <c r="D66" s="1" t="s">
        <v>408</v>
      </c>
      <c r="E66" s="1" t="s">
        <v>26</v>
      </c>
      <c r="F66" s="1" t="s">
        <v>34</v>
      </c>
      <c r="G66" s="1" t="s">
        <v>35</v>
      </c>
      <c r="I66" s="1">
        <v>1</v>
      </c>
      <c r="J66" s="1" t="s">
        <v>36</v>
      </c>
      <c r="K66" s="1" t="s">
        <v>43</v>
      </c>
      <c r="L66" s="1" t="s">
        <v>44</v>
      </c>
      <c r="M66" s="1">
        <v>6</v>
      </c>
      <c r="N66" s="1">
        <v>26045888</v>
      </c>
      <c r="O66" s="1">
        <v>26045888</v>
      </c>
      <c r="P66" s="1" t="s">
        <v>38</v>
      </c>
      <c r="Q66" s="1" t="s">
        <v>28</v>
      </c>
      <c r="T66" s="1">
        <v>15</v>
      </c>
      <c r="U66" s="1">
        <v>51</v>
      </c>
      <c r="W66" s="1">
        <v>56</v>
      </c>
      <c r="X66" s="1">
        <v>6541</v>
      </c>
    </row>
    <row r="67" spans="1:24" x14ac:dyDescent="0.2">
      <c r="A67" s="1" t="s">
        <v>105</v>
      </c>
      <c r="B67" s="1" t="s">
        <v>724</v>
      </c>
      <c r="C67" s="1" t="s">
        <v>75</v>
      </c>
      <c r="D67" s="1" t="s">
        <v>408</v>
      </c>
      <c r="E67" s="1" t="s">
        <v>26</v>
      </c>
      <c r="F67" s="1" t="s">
        <v>34</v>
      </c>
      <c r="G67" s="1" t="s">
        <v>35</v>
      </c>
      <c r="I67" s="1">
        <v>1</v>
      </c>
      <c r="J67" s="1" t="s">
        <v>27</v>
      </c>
      <c r="K67" s="1" t="s">
        <v>27</v>
      </c>
      <c r="L67" s="1" t="s">
        <v>108</v>
      </c>
      <c r="M67" s="1">
        <v>6</v>
      </c>
      <c r="N67" s="1">
        <v>26045888</v>
      </c>
      <c r="O67" s="1">
        <v>26045888</v>
      </c>
      <c r="P67" s="1" t="s">
        <v>38</v>
      </c>
      <c r="Q67" s="1" t="s">
        <v>28</v>
      </c>
      <c r="X67" s="1">
        <v>1087</v>
      </c>
    </row>
    <row r="68" spans="1:24" x14ac:dyDescent="0.2">
      <c r="A68" s="1" t="s">
        <v>609</v>
      </c>
      <c r="B68" s="1" t="s">
        <v>725</v>
      </c>
      <c r="C68" s="1" t="s">
        <v>25</v>
      </c>
      <c r="D68" s="1" t="s">
        <v>726</v>
      </c>
      <c r="E68" s="1" t="s">
        <v>26</v>
      </c>
      <c r="F68" s="1" t="s">
        <v>34</v>
      </c>
      <c r="G68" s="1" t="s">
        <v>35</v>
      </c>
      <c r="J68" s="1" t="s">
        <v>27</v>
      </c>
      <c r="K68" s="1" t="s">
        <v>27</v>
      </c>
      <c r="L68" s="1" t="s">
        <v>611</v>
      </c>
      <c r="M68" s="1">
        <v>6</v>
      </c>
      <c r="N68" s="1">
        <v>26045906</v>
      </c>
      <c r="O68" s="1">
        <v>26045906</v>
      </c>
      <c r="P68" s="1" t="s">
        <v>29</v>
      </c>
      <c r="Q68" s="1" t="s">
        <v>51</v>
      </c>
      <c r="U68" s="1">
        <v>79</v>
      </c>
      <c r="X68" s="1">
        <v>118</v>
      </c>
    </row>
    <row r="69" spans="1:24" x14ac:dyDescent="0.2">
      <c r="A69" s="1" t="s">
        <v>609</v>
      </c>
      <c r="B69" s="1" t="s">
        <v>727</v>
      </c>
      <c r="C69" s="1" t="s">
        <v>25</v>
      </c>
      <c r="D69" s="1" t="s">
        <v>726</v>
      </c>
      <c r="E69" s="1" t="s">
        <v>26</v>
      </c>
      <c r="F69" s="1" t="s">
        <v>34</v>
      </c>
      <c r="G69" s="1" t="s">
        <v>35</v>
      </c>
      <c r="J69" s="1" t="s">
        <v>27</v>
      </c>
      <c r="K69" s="1" t="s">
        <v>27</v>
      </c>
      <c r="L69" s="1" t="s">
        <v>611</v>
      </c>
      <c r="M69" s="1">
        <v>6</v>
      </c>
      <c r="N69" s="1">
        <v>26045906</v>
      </c>
      <c r="O69" s="1">
        <v>26045906</v>
      </c>
      <c r="P69" s="1" t="s">
        <v>29</v>
      </c>
      <c r="Q69" s="1" t="s">
        <v>51</v>
      </c>
      <c r="U69" s="1">
        <v>63</v>
      </c>
      <c r="X69" s="1">
        <v>113</v>
      </c>
    </row>
    <row r="70" spans="1:24" x14ac:dyDescent="0.2">
      <c r="A70" s="1" t="s">
        <v>61</v>
      </c>
      <c r="B70" s="1" t="s">
        <v>728</v>
      </c>
      <c r="C70" s="1" t="s">
        <v>54</v>
      </c>
      <c r="D70" s="1" t="s">
        <v>463</v>
      </c>
      <c r="E70" s="1" t="s">
        <v>26</v>
      </c>
      <c r="F70" s="1" t="s">
        <v>34</v>
      </c>
      <c r="G70" s="1" t="s">
        <v>35</v>
      </c>
      <c r="I70" s="1">
        <v>2</v>
      </c>
      <c r="J70" s="1" t="s">
        <v>36</v>
      </c>
      <c r="K70" s="1" t="s">
        <v>27</v>
      </c>
      <c r="L70" s="1" t="s">
        <v>64</v>
      </c>
      <c r="M70" s="1">
        <v>6</v>
      </c>
      <c r="N70" s="1">
        <v>26045930</v>
      </c>
      <c r="O70" s="1">
        <v>26045930</v>
      </c>
      <c r="P70" s="1" t="s">
        <v>29</v>
      </c>
      <c r="Q70" s="1" t="s">
        <v>51</v>
      </c>
      <c r="T70" s="1">
        <v>15</v>
      </c>
      <c r="U70" s="1">
        <v>56</v>
      </c>
      <c r="W70" s="1">
        <v>68</v>
      </c>
      <c r="X70" s="1">
        <v>302</v>
      </c>
    </row>
    <row r="71" spans="1:24" x14ac:dyDescent="0.2">
      <c r="A71" s="1" t="s">
        <v>24</v>
      </c>
      <c r="B71" s="1" t="s">
        <v>729</v>
      </c>
      <c r="C71" s="1" t="s">
        <v>151</v>
      </c>
      <c r="D71" s="1" t="s">
        <v>463</v>
      </c>
      <c r="E71" s="1" t="s">
        <v>26</v>
      </c>
      <c r="F71" s="1" t="s">
        <v>34</v>
      </c>
      <c r="G71" s="1" t="s">
        <v>35</v>
      </c>
      <c r="I71" s="1">
        <v>2</v>
      </c>
      <c r="J71" s="1" t="s">
        <v>27</v>
      </c>
      <c r="K71" s="1" t="s">
        <v>27</v>
      </c>
      <c r="L71" s="1" t="s">
        <v>27</v>
      </c>
      <c r="M71" s="1">
        <v>6</v>
      </c>
      <c r="N71" s="1">
        <v>26045930</v>
      </c>
      <c r="O71" s="1">
        <v>26045930</v>
      </c>
      <c r="P71" s="1" t="s">
        <v>29</v>
      </c>
      <c r="Q71" s="1" t="s">
        <v>51</v>
      </c>
      <c r="U71" s="1">
        <v>1385</v>
      </c>
      <c r="X71" s="1">
        <v>39</v>
      </c>
    </row>
    <row r="72" spans="1:24" x14ac:dyDescent="0.2">
      <c r="A72" s="1" t="s">
        <v>24</v>
      </c>
      <c r="B72" s="1" t="s">
        <v>730</v>
      </c>
      <c r="C72" s="1" t="s">
        <v>151</v>
      </c>
      <c r="D72" s="1" t="s">
        <v>463</v>
      </c>
      <c r="E72" s="1" t="s">
        <v>26</v>
      </c>
      <c r="F72" s="1" t="s">
        <v>34</v>
      </c>
      <c r="G72" s="1" t="s">
        <v>35</v>
      </c>
      <c r="I72" s="1">
        <v>2</v>
      </c>
      <c r="J72" s="1" t="s">
        <v>27</v>
      </c>
      <c r="K72" s="1" t="s">
        <v>27</v>
      </c>
      <c r="L72" s="1" t="s">
        <v>27</v>
      </c>
      <c r="M72" s="1">
        <v>6</v>
      </c>
      <c r="N72" s="1">
        <v>26045930</v>
      </c>
      <c r="O72" s="1">
        <v>26045930</v>
      </c>
      <c r="P72" s="1" t="s">
        <v>29</v>
      </c>
      <c r="Q72" s="1" t="s">
        <v>51</v>
      </c>
      <c r="U72" s="1">
        <v>1110</v>
      </c>
      <c r="X72" s="1">
        <v>40</v>
      </c>
    </row>
    <row r="73" spans="1:24" x14ac:dyDescent="0.2">
      <c r="A73" s="1" t="s">
        <v>149</v>
      </c>
      <c r="B73" s="1" t="s">
        <v>731</v>
      </c>
      <c r="C73" s="1" t="s">
        <v>151</v>
      </c>
      <c r="D73" s="1" t="s">
        <v>463</v>
      </c>
      <c r="E73" s="1" t="s">
        <v>26</v>
      </c>
      <c r="F73" s="1" t="s">
        <v>34</v>
      </c>
      <c r="G73" s="1" t="s">
        <v>35</v>
      </c>
      <c r="I73" s="1">
        <v>2</v>
      </c>
      <c r="J73" s="1" t="s">
        <v>36</v>
      </c>
      <c r="K73" s="1" t="s">
        <v>153</v>
      </c>
      <c r="L73" s="1" t="s">
        <v>64</v>
      </c>
      <c r="M73" s="1">
        <v>6</v>
      </c>
      <c r="N73" s="1">
        <v>26045930</v>
      </c>
      <c r="O73" s="1">
        <v>26045930</v>
      </c>
      <c r="P73" s="1" t="s">
        <v>29</v>
      </c>
      <c r="Q73" s="1" t="s">
        <v>51</v>
      </c>
      <c r="U73" s="1">
        <v>27</v>
      </c>
      <c r="X73" s="1">
        <v>1259</v>
      </c>
    </row>
    <row r="74" spans="1:24" x14ac:dyDescent="0.2">
      <c r="A74" s="1" t="s">
        <v>65</v>
      </c>
      <c r="B74" s="1" t="s">
        <v>732</v>
      </c>
      <c r="C74" s="1" t="s">
        <v>67</v>
      </c>
      <c r="D74" s="1" t="s">
        <v>733</v>
      </c>
      <c r="E74" s="1" t="s">
        <v>26</v>
      </c>
      <c r="F74" s="1" t="s">
        <v>34</v>
      </c>
      <c r="G74" s="1" t="s">
        <v>35</v>
      </c>
      <c r="I74" s="1">
        <v>2</v>
      </c>
      <c r="J74" s="1" t="s">
        <v>36</v>
      </c>
      <c r="K74" s="1" t="s">
        <v>43</v>
      </c>
      <c r="L74" s="1" t="s">
        <v>44</v>
      </c>
      <c r="M74" s="1">
        <v>6</v>
      </c>
      <c r="N74" s="1">
        <v>26045930</v>
      </c>
      <c r="O74" s="1">
        <v>26045930</v>
      </c>
      <c r="P74" s="1" t="s">
        <v>29</v>
      </c>
      <c r="Q74" s="1" t="s">
        <v>38</v>
      </c>
      <c r="U74" s="1">
        <v>98</v>
      </c>
      <c r="W74" s="1">
        <v>99</v>
      </c>
      <c r="X74" s="1">
        <v>735</v>
      </c>
    </row>
    <row r="75" spans="1:24" x14ac:dyDescent="0.2">
      <c r="A75" s="1" t="s">
        <v>176</v>
      </c>
      <c r="B75" s="1" t="s">
        <v>734</v>
      </c>
      <c r="C75" s="1" t="s">
        <v>307</v>
      </c>
      <c r="D75" s="1" t="s">
        <v>735</v>
      </c>
      <c r="E75" s="1" t="s">
        <v>26</v>
      </c>
      <c r="F75" s="1" t="s">
        <v>34</v>
      </c>
      <c r="G75" s="1" t="s">
        <v>35</v>
      </c>
      <c r="J75" s="1" t="s">
        <v>36</v>
      </c>
      <c r="K75" s="1" t="s">
        <v>43</v>
      </c>
      <c r="L75" s="1" t="s">
        <v>44</v>
      </c>
      <c r="M75" s="1">
        <v>6</v>
      </c>
      <c r="N75" s="1">
        <v>26045940</v>
      </c>
      <c r="O75" s="1">
        <v>26045940</v>
      </c>
      <c r="P75" s="1" t="s">
        <v>28</v>
      </c>
      <c r="Q75" s="1" t="s">
        <v>51</v>
      </c>
      <c r="T75" s="1">
        <v>34</v>
      </c>
      <c r="U75" s="1">
        <v>56</v>
      </c>
      <c r="W75" s="1">
        <v>129</v>
      </c>
      <c r="X75" s="1">
        <v>185</v>
      </c>
    </row>
    <row r="76" spans="1:24" x14ac:dyDescent="0.2">
      <c r="A76" s="1" t="s">
        <v>90</v>
      </c>
      <c r="B76" s="1" t="s">
        <v>736</v>
      </c>
      <c r="C76" s="1" t="s">
        <v>92</v>
      </c>
      <c r="D76" s="1" t="s">
        <v>737</v>
      </c>
      <c r="E76" s="1" t="s">
        <v>26</v>
      </c>
      <c r="F76" s="1" t="s">
        <v>34</v>
      </c>
      <c r="G76" s="1" t="s">
        <v>35</v>
      </c>
      <c r="I76" s="1">
        <v>1</v>
      </c>
      <c r="J76" s="1" t="s">
        <v>94</v>
      </c>
      <c r="K76" s="1" t="s">
        <v>94</v>
      </c>
      <c r="L76" s="1" t="s">
        <v>94</v>
      </c>
      <c r="M76" s="1">
        <v>6</v>
      </c>
      <c r="N76" s="1">
        <v>26045942</v>
      </c>
      <c r="O76" s="1">
        <v>26045942</v>
      </c>
      <c r="P76" s="1" t="s">
        <v>29</v>
      </c>
      <c r="Q76" s="1" t="s">
        <v>51</v>
      </c>
      <c r="T76" s="1">
        <v>17</v>
      </c>
      <c r="U76" s="1">
        <v>60</v>
      </c>
      <c r="W76" s="1">
        <v>71</v>
      </c>
      <c r="X76" s="1">
        <v>94</v>
      </c>
    </row>
    <row r="77" spans="1:24" x14ac:dyDescent="0.2">
      <c r="A77" s="1" t="s">
        <v>349</v>
      </c>
      <c r="B77" s="1" t="s">
        <v>738</v>
      </c>
      <c r="C77" s="1" t="s">
        <v>372</v>
      </c>
      <c r="D77" s="1" t="s">
        <v>739</v>
      </c>
      <c r="E77" s="1" t="s">
        <v>26</v>
      </c>
      <c r="G77" s="1" t="s">
        <v>35</v>
      </c>
      <c r="I77" s="1">
        <v>1</v>
      </c>
      <c r="J77" s="1" t="s">
        <v>56</v>
      </c>
      <c r="K77" s="1" t="s">
        <v>49</v>
      </c>
      <c r="L77" s="1" t="s">
        <v>57</v>
      </c>
      <c r="M77" s="1">
        <v>6</v>
      </c>
      <c r="N77" s="1">
        <v>26045945</v>
      </c>
      <c r="O77" s="1">
        <v>26045946</v>
      </c>
      <c r="P77" s="1" t="s">
        <v>624</v>
      </c>
      <c r="Q77" s="1" t="s">
        <v>625</v>
      </c>
      <c r="T77" s="1">
        <v>414</v>
      </c>
      <c r="U77" s="1">
        <v>906</v>
      </c>
      <c r="W77" s="1">
        <v>1002</v>
      </c>
      <c r="X77" s="1">
        <v>41</v>
      </c>
    </row>
    <row r="78" spans="1:24" x14ac:dyDescent="0.2">
      <c r="A78" s="1" t="s">
        <v>24</v>
      </c>
      <c r="B78" s="1" t="s">
        <v>740</v>
      </c>
      <c r="C78" s="1" t="s">
        <v>92</v>
      </c>
      <c r="D78" s="1" t="s">
        <v>741</v>
      </c>
      <c r="E78" s="1" t="s">
        <v>26</v>
      </c>
      <c r="F78" s="1" t="s">
        <v>34</v>
      </c>
      <c r="G78" s="1" t="s">
        <v>35</v>
      </c>
      <c r="I78" s="1">
        <v>1</v>
      </c>
      <c r="J78" s="1" t="s">
        <v>27</v>
      </c>
      <c r="K78" s="1" t="s">
        <v>27</v>
      </c>
      <c r="L78" s="1" t="s">
        <v>27</v>
      </c>
      <c r="M78" s="1">
        <v>6</v>
      </c>
      <c r="N78" s="1">
        <v>26045946</v>
      </c>
      <c r="O78" s="1">
        <v>26045946</v>
      </c>
      <c r="P78" s="1" t="s">
        <v>29</v>
      </c>
      <c r="Q78" s="1" t="s">
        <v>28</v>
      </c>
      <c r="U78" s="1">
        <v>522</v>
      </c>
      <c r="X78" s="1">
        <v>13</v>
      </c>
    </row>
    <row r="79" spans="1:24" x14ac:dyDescent="0.2">
      <c r="A79" s="1" t="s">
        <v>105</v>
      </c>
      <c r="B79" s="1" t="s">
        <v>742</v>
      </c>
      <c r="C79" s="1" t="s">
        <v>75</v>
      </c>
      <c r="D79" s="1" t="s">
        <v>743</v>
      </c>
      <c r="E79" s="1" t="s">
        <v>26</v>
      </c>
      <c r="F79" s="1" t="s">
        <v>34</v>
      </c>
      <c r="G79" s="1" t="s">
        <v>35</v>
      </c>
      <c r="J79" s="1" t="s">
        <v>27</v>
      </c>
      <c r="K79" s="1" t="s">
        <v>27</v>
      </c>
      <c r="L79" s="1" t="s">
        <v>108</v>
      </c>
      <c r="M79" s="1">
        <v>6</v>
      </c>
      <c r="N79" s="1">
        <v>26045948</v>
      </c>
      <c r="O79" s="1">
        <v>26045948</v>
      </c>
      <c r="P79" s="1" t="s">
        <v>38</v>
      </c>
      <c r="Q79" s="1" t="s">
        <v>29</v>
      </c>
      <c r="X79" s="1">
        <v>968</v>
      </c>
    </row>
    <row r="80" spans="1:24" x14ac:dyDescent="0.2">
      <c r="A80" s="1" t="s">
        <v>24</v>
      </c>
      <c r="B80" s="1" t="s">
        <v>744</v>
      </c>
      <c r="C80" s="1" t="s">
        <v>59</v>
      </c>
      <c r="D80" s="1" t="s">
        <v>483</v>
      </c>
      <c r="E80" s="1" t="s">
        <v>26</v>
      </c>
      <c r="F80" s="1" t="s">
        <v>34</v>
      </c>
      <c r="G80" s="1" t="s">
        <v>35</v>
      </c>
      <c r="J80" s="1" t="s">
        <v>27</v>
      </c>
      <c r="K80" s="1" t="s">
        <v>27</v>
      </c>
      <c r="L80" s="1" t="s">
        <v>27</v>
      </c>
      <c r="M80" s="1">
        <v>6</v>
      </c>
      <c r="N80" s="1">
        <v>26045954</v>
      </c>
      <c r="O80" s="1">
        <v>26045954</v>
      </c>
      <c r="P80" s="1" t="s">
        <v>29</v>
      </c>
      <c r="Q80" s="1" t="s">
        <v>51</v>
      </c>
      <c r="U80" s="1">
        <v>1281</v>
      </c>
      <c r="X80" s="1">
        <v>13</v>
      </c>
    </row>
    <row r="81" spans="1:26" x14ac:dyDescent="0.2">
      <c r="A81" s="1" t="s">
        <v>378</v>
      </c>
      <c r="B81" s="1" t="s">
        <v>745</v>
      </c>
      <c r="C81" s="1" t="s">
        <v>372</v>
      </c>
      <c r="D81" s="1" t="s">
        <v>503</v>
      </c>
      <c r="E81" s="1" t="s">
        <v>26</v>
      </c>
      <c r="F81" s="1" t="s">
        <v>34</v>
      </c>
      <c r="G81" s="1" t="s">
        <v>35</v>
      </c>
      <c r="J81" s="1" t="s">
        <v>36</v>
      </c>
      <c r="K81" s="1" t="s">
        <v>43</v>
      </c>
      <c r="L81" s="1" t="s">
        <v>236</v>
      </c>
      <c r="M81" s="1">
        <v>6</v>
      </c>
      <c r="N81" s="1">
        <v>26045957</v>
      </c>
      <c r="O81" s="1">
        <v>26045957</v>
      </c>
      <c r="P81" s="1" t="s">
        <v>29</v>
      </c>
      <c r="Q81" s="1" t="s">
        <v>51</v>
      </c>
      <c r="T81" s="1">
        <v>6</v>
      </c>
      <c r="U81" s="1">
        <v>54</v>
      </c>
      <c r="W81" s="1">
        <v>85</v>
      </c>
      <c r="X81" s="1">
        <v>1376</v>
      </c>
    </row>
    <row r="82" spans="1:26" x14ac:dyDescent="0.2">
      <c r="A82" s="1" t="s">
        <v>747</v>
      </c>
      <c r="B82" s="1" t="s">
        <v>748</v>
      </c>
      <c r="C82" s="1" t="s">
        <v>25</v>
      </c>
      <c r="D82" s="1" t="s">
        <v>749</v>
      </c>
      <c r="E82" s="1" t="s">
        <v>26</v>
      </c>
      <c r="F82" s="1" t="s">
        <v>34</v>
      </c>
      <c r="G82" s="1" t="s">
        <v>35</v>
      </c>
      <c r="J82" s="1" t="s">
        <v>36</v>
      </c>
      <c r="K82" s="1" t="s">
        <v>27</v>
      </c>
      <c r="L82" s="1" t="s">
        <v>27</v>
      </c>
      <c r="M82" s="1">
        <v>6</v>
      </c>
      <c r="N82" s="1">
        <v>26045973</v>
      </c>
      <c r="O82" s="1">
        <v>26045973</v>
      </c>
      <c r="P82" s="1" t="s">
        <v>38</v>
      </c>
      <c r="Q82" s="1" t="s">
        <v>28</v>
      </c>
      <c r="X82" s="1">
        <v>62</v>
      </c>
    </row>
    <row r="83" spans="1:26" x14ac:dyDescent="0.2">
      <c r="A83" s="1" t="s">
        <v>24</v>
      </c>
      <c r="B83" s="1" t="s">
        <v>750</v>
      </c>
      <c r="C83" s="1" t="s">
        <v>92</v>
      </c>
      <c r="D83" s="1" t="s">
        <v>751</v>
      </c>
      <c r="E83" s="1" t="s">
        <v>26</v>
      </c>
      <c r="F83" s="1" t="s">
        <v>34</v>
      </c>
      <c r="G83" s="1" t="s">
        <v>35</v>
      </c>
      <c r="J83" s="1" t="s">
        <v>27</v>
      </c>
      <c r="K83" s="1" t="s">
        <v>27</v>
      </c>
      <c r="L83" s="1" t="s">
        <v>27</v>
      </c>
      <c r="M83" s="1">
        <v>6</v>
      </c>
      <c r="N83" s="1">
        <v>26045982</v>
      </c>
      <c r="O83" s="1">
        <v>26045982</v>
      </c>
      <c r="P83" s="1" t="s">
        <v>38</v>
      </c>
      <c r="Q83" s="1" t="s">
        <v>28</v>
      </c>
      <c r="U83" s="1">
        <v>909</v>
      </c>
      <c r="X83" s="1">
        <v>8</v>
      </c>
    </row>
    <row r="84" spans="1:26" x14ac:dyDescent="0.2">
      <c r="A84" s="1" t="s">
        <v>82</v>
      </c>
      <c r="B84" s="1" t="s">
        <v>752</v>
      </c>
      <c r="C84" s="1" t="s">
        <v>84</v>
      </c>
      <c r="D84" s="1" t="s">
        <v>753</v>
      </c>
      <c r="E84" s="1" t="s">
        <v>26</v>
      </c>
      <c r="F84" s="1" t="s">
        <v>34</v>
      </c>
      <c r="G84" s="1" t="s">
        <v>35</v>
      </c>
      <c r="I84" s="1">
        <v>1</v>
      </c>
      <c r="J84" s="1" t="s">
        <v>27</v>
      </c>
      <c r="K84" s="1" t="s">
        <v>27</v>
      </c>
      <c r="L84" s="1" t="s">
        <v>64</v>
      </c>
      <c r="M84" s="1">
        <v>6</v>
      </c>
      <c r="N84" s="1">
        <v>26046001</v>
      </c>
      <c r="O84" s="1">
        <v>26046001</v>
      </c>
      <c r="P84" s="1" t="s">
        <v>29</v>
      </c>
      <c r="Q84" s="1" t="s">
        <v>51</v>
      </c>
      <c r="X84" s="1">
        <v>123</v>
      </c>
    </row>
    <row r="85" spans="1:26" x14ac:dyDescent="0.2">
      <c r="A85" s="1" t="s">
        <v>154</v>
      </c>
      <c r="B85" s="1" t="s">
        <v>754</v>
      </c>
      <c r="C85" s="1" t="s">
        <v>156</v>
      </c>
      <c r="D85" s="1" t="s">
        <v>755</v>
      </c>
      <c r="E85" s="1" t="s">
        <v>26</v>
      </c>
      <c r="F85" s="1" t="s">
        <v>34</v>
      </c>
      <c r="G85" s="1" t="s">
        <v>35</v>
      </c>
      <c r="I85" s="1">
        <v>1</v>
      </c>
      <c r="J85" s="1" t="s">
        <v>36</v>
      </c>
      <c r="K85" s="1" t="s">
        <v>43</v>
      </c>
      <c r="L85" s="1" t="s">
        <v>44</v>
      </c>
      <c r="M85" s="1">
        <v>6</v>
      </c>
      <c r="N85" s="1">
        <v>26045999</v>
      </c>
      <c r="O85" s="1">
        <v>26045999</v>
      </c>
      <c r="P85" s="1" t="s">
        <v>51</v>
      </c>
      <c r="Q85" s="1" t="s">
        <v>38</v>
      </c>
      <c r="T85" s="1">
        <v>16</v>
      </c>
      <c r="U85" s="1">
        <v>46</v>
      </c>
      <c r="W85" s="1">
        <v>42</v>
      </c>
      <c r="X85" s="1">
        <v>335</v>
      </c>
    </row>
    <row r="86" spans="1:26" x14ac:dyDescent="0.2">
      <c r="A86" s="1" t="s">
        <v>154</v>
      </c>
      <c r="B86" s="1" t="s">
        <v>756</v>
      </c>
      <c r="C86" s="1" t="s">
        <v>156</v>
      </c>
      <c r="D86" s="1" t="s">
        <v>757</v>
      </c>
      <c r="E86" s="1" t="s">
        <v>26</v>
      </c>
      <c r="F86" s="1" t="s">
        <v>34</v>
      </c>
      <c r="G86" s="1" t="s">
        <v>35</v>
      </c>
      <c r="I86" s="1">
        <v>1</v>
      </c>
      <c r="J86" s="1" t="s">
        <v>36</v>
      </c>
      <c r="K86" s="1" t="s">
        <v>43</v>
      </c>
      <c r="L86" s="1" t="s">
        <v>44</v>
      </c>
      <c r="M86" s="1">
        <v>6</v>
      </c>
      <c r="N86" s="1">
        <v>26046006</v>
      </c>
      <c r="O86" s="1">
        <v>26046006</v>
      </c>
      <c r="P86" s="1" t="s">
        <v>51</v>
      </c>
      <c r="Q86" s="1" t="s">
        <v>29</v>
      </c>
      <c r="T86" s="1">
        <v>16</v>
      </c>
      <c r="U86" s="1">
        <v>20</v>
      </c>
      <c r="W86" s="1">
        <v>8</v>
      </c>
      <c r="X86" s="1">
        <v>1202</v>
      </c>
    </row>
    <row r="87" spans="1:26" x14ac:dyDescent="0.2">
      <c r="A87" s="1" t="s">
        <v>82</v>
      </c>
      <c r="B87" s="1" t="s">
        <v>758</v>
      </c>
      <c r="C87" s="1" t="s">
        <v>84</v>
      </c>
      <c r="D87" s="1" t="s">
        <v>759</v>
      </c>
      <c r="E87" s="1" t="s">
        <v>26</v>
      </c>
      <c r="F87" s="1" t="s">
        <v>34</v>
      </c>
      <c r="G87" s="1" t="s">
        <v>35</v>
      </c>
      <c r="J87" s="1" t="s">
        <v>27</v>
      </c>
      <c r="K87" s="1" t="s">
        <v>27</v>
      </c>
      <c r="L87" s="1" t="s">
        <v>64</v>
      </c>
      <c r="M87" s="1">
        <v>6</v>
      </c>
      <c r="N87" s="1">
        <v>26046016</v>
      </c>
      <c r="O87" s="1">
        <v>26046016</v>
      </c>
      <c r="P87" s="1" t="s">
        <v>29</v>
      </c>
      <c r="Q87" s="1" t="s">
        <v>38</v>
      </c>
      <c r="X87" s="1">
        <v>58</v>
      </c>
    </row>
    <row r="88" spans="1:26" x14ac:dyDescent="0.2">
      <c r="A88" s="1" t="s">
        <v>760</v>
      </c>
      <c r="B88" s="1" t="s">
        <v>761</v>
      </c>
      <c r="C88" s="1" t="s">
        <v>762</v>
      </c>
      <c r="D88" s="1" t="s">
        <v>763</v>
      </c>
      <c r="E88" s="1" t="s">
        <v>26</v>
      </c>
      <c r="F88" s="1" t="s">
        <v>34</v>
      </c>
      <c r="G88" s="1" t="s">
        <v>35</v>
      </c>
      <c r="I88" s="1">
        <v>1</v>
      </c>
      <c r="J88" s="1" t="s">
        <v>36</v>
      </c>
      <c r="K88" s="1" t="s">
        <v>89</v>
      </c>
      <c r="L88" s="1" t="s">
        <v>27</v>
      </c>
      <c r="M88" s="1">
        <v>6</v>
      </c>
      <c r="N88" s="1">
        <v>26046017</v>
      </c>
      <c r="O88" s="1">
        <v>26046017</v>
      </c>
      <c r="P88" s="1" t="s">
        <v>38</v>
      </c>
      <c r="Q88" s="1" t="s">
        <v>51</v>
      </c>
      <c r="X88" s="1">
        <v>60</v>
      </c>
    </row>
    <row r="89" spans="1:26" x14ac:dyDescent="0.2">
      <c r="A89" s="1" t="s">
        <v>125</v>
      </c>
      <c r="B89" s="1" t="s">
        <v>764</v>
      </c>
      <c r="C89" s="1" t="s">
        <v>765</v>
      </c>
      <c r="D89" s="1" t="s">
        <v>763</v>
      </c>
      <c r="E89" s="1" t="s">
        <v>26</v>
      </c>
      <c r="F89" s="1" t="s">
        <v>34</v>
      </c>
      <c r="G89" s="1" t="s">
        <v>35</v>
      </c>
      <c r="I89" s="1">
        <v>1</v>
      </c>
      <c r="J89" s="1" t="s">
        <v>129</v>
      </c>
      <c r="K89" s="1" t="s">
        <v>27</v>
      </c>
      <c r="L89" s="1" t="s">
        <v>27</v>
      </c>
      <c r="M89" s="1">
        <v>6</v>
      </c>
      <c r="N89" s="1">
        <v>26046017</v>
      </c>
      <c r="O89" s="1">
        <v>26046017</v>
      </c>
      <c r="P89" s="1" t="s">
        <v>38</v>
      </c>
      <c r="Q89" s="1" t="s">
        <v>51</v>
      </c>
      <c r="X89" s="1">
        <v>49</v>
      </c>
    </row>
    <row r="90" spans="1:26" x14ac:dyDescent="0.2">
      <c r="A90" s="1" t="s">
        <v>162</v>
      </c>
      <c r="B90" s="1" t="s">
        <v>766</v>
      </c>
      <c r="C90" s="1" t="s">
        <v>164</v>
      </c>
      <c r="D90" s="1" t="s">
        <v>187</v>
      </c>
      <c r="E90" s="1" t="s">
        <v>26</v>
      </c>
      <c r="F90" s="1" t="s">
        <v>34</v>
      </c>
      <c r="G90" s="1" t="s">
        <v>35</v>
      </c>
      <c r="I90" s="1">
        <v>1</v>
      </c>
      <c r="J90" s="1" t="s">
        <v>27</v>
      </c>
      <c r="K90" s="1" t="s">
        <v>27</v>
      </c>
      <c r="L90" s="1" t="s">
        <v>64</v>
      </c>
      <c r="M90" s="1">
        <v>6</v>
      </c>
      <c r="N90" s="1">
        <v>26046017</v>
      </c>
      <c r="O90" s="1">
        <v>26046017</v>
      </c>
      <c r="P90" s="1" t="s">
        <v>38</v>
      </c>
      <c r="Q90" s="1" t="s">
        <v>29</v>
      </c>
      <c r="X90" s="1">
        <v>30</v>
      </c>
    </row>
    <row r="91" spans="1:26" x14ac:dyDescent="0.2">
      <c r="A91" s="1" t="s">
        <v>176</v>
      </c>
      <c r="B91" s="1" t="s">
        <v>767</v>
      </c>
      <c r="C91" s="1" t="s">
        <v>178</v>
      </c>
      <c r="D91" s="1" t="s">
        <v>768</v>
      </c>
      <c r="E91" s="1" t="s">
        <v>26</v>
      </c>
      <c r="F91" s="1" t="s">
        <v>34</v>
      </c>
      <c r="G91" s="1" t="s">
        <v>35</v>
      </c>
      <c r="I91" s="1">
        <v>1</v>
      </c>
      <c r="J91" s="1" t="s">
        <v>36</v>
      </c>
      <c r="K91" s="1" t="s">
        <v>43</v>
      </c>
      <c r="L91" s="1" t="s">
        <v>44</v>
      </c>
      <c r="M91" s="1">
        <v>6</v>
      </c>
      <c r="N91" s="1">
        <v>26046023</v>
      </c>
      <c r="O91" s="1">
        <v>26046023</v>
      </c>
      <c r="P91" s="1" t="s">
        <v>38</v>
      </c>
      <c r="Q91" s="1" t="s">
        <v>28</v>
      </c>
      <c r="T91" s="1">
        <v>7</v>
      </c>
      <c r="U91" s="1">
        <v>43</v>
      </c>
      <c r="W91" s="1">
        <v>90</v>
      </c>
      <c r="X91" s="1">
        <v>946</v>
      </c>
    </row>
    <row r="92" spans="1:26" x14ac:dyDescent="0.2">
      <c r="A92" s="1" t="s">
        <v>24</v>
      </c>
      <c r="B92" s="1" t="s">
        <v>769</v>
      </c>
      <c r="C92" s="1" t="s">
        <v>71</v>
      </c>
      <c r="D92" s="1" t="s">
        <v>567</v>
      </c>
      <c r="E92" s="1" t="s">
        <v>26</v>
      </c>
      <c r="G92" s="1" t="s">
        <v>35</v>
      </c>
      <c r="J92" s="1" t="s">
        <v>27</v>
      </c>
      <c r="K92" s="1" t="s">
        <v>27</v>
      </c>
      <c r="L92" s="1" t="s">
        <v>27</v>
      </c>
      <c r="M92" s="1">
        <v>6</v>
      </c>
      <c r="N92" s="1">
        <v>26046036</v>
      </c>
      <c r="O92" s="1">
        <v>26046037</v>
      </c>
      <c r="P92" s="1" t="s">
        <v>624</v>
      </c>
      <c r="Q92" s="1" t="s">
        <v>625</v>
      </c>
      <c r="U92" s="1">
        <v>849</v>
      </c>
      <c r="X92" s="1">
        <v>18</v>
      </c>
    </row>
    <row r="93" spans="1:26" x14ac:dyDescent="0.2">
      <c r="A93" s="1" t="s">
        <v>770</v>
      </c>
      <c r="B93" s="1" t="s">
        <v>771</v>
      </c>
      <c r="C93" s="1" t="s">
        <v>54</v>
      </c>
      <c r="D93" s="1" t="s">
        <v>772</v>
      </c>
      <c r="E93" s="1" t="s">
        <v>26</v>
      </c>
      <c r="F93" s="1" t="s">
        <v>34</v>
      </c>
      <c r="G93" s="1" t="s">
        <v>35</v>
      </c>
      <c r="J93" s="1" t="s">
        <v>27</v>
      </c>
      <c r="K93" s="1" t="s">
        <v>27</v>
      </c>
      <c r="L93" s="1" t="s">
        <v>27</v>
      </c>
      <c r="M93" s="1">
        <v>6</v>
      </c>
      <c r="N93" s="1">
        <v>26046035</v>
      </c>
      <c r="O93" s="1">
        <v>26046035</v>
      </c>
      <c r="P93" s="1" t="s">
        <v>29</v>
      </c>
      <c r="Q93" s="1" t="s">
        <v>28</v>
      </c>
      <c r="T93" s="1">
        <v>31</v>
      </c>
      <c r="U93" s="1">
        <v>128</v>
      </c>
      <c r="W93" s="1">
        <v>62</v>
      </c>
      <c r="X93" s="1">
        <v>281</v>
      </c>
    </row>
    <row r="94" spans="1:26" x14ac:dyDescent="0.2">
      <c r="A94" s="1" t="s">
        <v>24</v>
      </c>
      <c r="B94" s="1" t="s">
        <v>773</v>
      </c>
      <c r="C94" s="1" t="s">
        <v>774</v>
      </c>
      <c r="D94" s="1" t="s">
        <v>191</v>
      </c>
      <c r="E94" s="1" t="s">
        <v>26</v>
      </c>
      <c r="F94" s="1" t="s">
        <v>34</v>
      </c>
      <c r="G94" s="1" t="s">
        <v>35</v>
      </c>
      <c r="J94" s="1" t="s">
        <v>27</v>
      </c>
      <c r="K94" s="1" t="s">
        <v>27</v>
      </c>
      <c r="L94" s="1" t="s">
        <v>27</v>
      </c>
      <c r="M94" s="1">
        <v>6</v>
      </c>
      <c r="N94" s="1">
        <v>26046038</v>
      </c>
      <c r="O94" s="1">
        <v>26046038</v>
      </c>
      <c r="P94" s="1" t="s">
        <v>29</v>
      </c>
      <c r="Q94" s="1" t="s">
        <v>51</v>
      </c>
      <c r="U94" s="1">
        <v>1046</v>
      </c>
      <c r="X94" s="1">
        <v>98</v>
      </c>
    </row>
    <row r="95" spans="1:26" x14ac:dyDescent="0.2">
      <c r="A95" s="1" t="s">
        <v>2529</v>
      </c>
      <c r="B95" s="1" t="s">
        <v>2604</v>
      </c>
      <c r="C95" s="1" t="s">
        <v>54</v>
      </c>
      <c r="D95" s="1" t="s">
        <v>2951</v>
      </c>
      <c r="E95" s="1" t="s">
        <v>26</v>
      </c>
      <c r="F95" s="1" t="s">
        <v>34</v>
      </c>
      <c r="G95" s="1" t="s">
        <v>35</v>
      </c>
      <c r="J95" s="1" t="s">
        <v>27</v>
      </c>
      <c r="K95" s="1" t="s">
        <v>27</v>
      </c>
      <c r="L95" s="1" t="s">
        <v>27</v>
      </c>
      <c r="M95" s="1">
        <v>6</v>
      </c>
      <c r="N95" s="1">
        <v>26045642</v>
      </c>
      <c r="O95" s="1">
        <v>26045642</v>
      </c>
      <c r="P95" s="1" t="s">
        <v>29</v>
      </c>
      <c r="Q95" s="1" t="s">
        <v>51</v>
      </c>
      <c r="R95" s="1">
        <v>0.2</v>
      </c>
      <c r="T95" s="1">
        <v>17</v>
      </c>
      <c r="U95" s="1">
        <v>68</v>
      </c>
      <c r="X95" s="1">
        <v>550</v>
      </c>
      <c r="Y95" s="2">
        <v>43466</v>
      </c>
      <c r="Z95" s="1" t="s">
        <v>2952</v>
      </c>
    </row>
    <row r="96" spans="1:26" x14ac:dyDescent="0.2">
      <c r="A96" s="1" t="s">
        <v>2529</v>
      </c>
      <c r="B96" s="1" t="s">
        <v>2810</v>
      </c>
      <c r="C96" s="1" t="s">
        <v>71</v>
      </c>
      <c r="D96" s="1" t="s">
        <v>2953</v>
      </c>
      <c r="E96" s="1" t="s">
        <v>26</v>
      </c>
      <c r="F96" s="1" t="s">
        <v>34</v>
      </c>
      <c r="G96" s="1" t="s">
        <v>35</v>
      </c>
      <c r="J96" s="1" t="s">
        <v>27</v>
      </c>
      <c r="K96" s="1" t="s">
        <v>27</v>
      </c>
      <c r="L96" s="1" t="s">
        <v>27</v>
      </c>
      <c r="M96" s="1">
        <v>6</v>
      </c>
      <c r="N96" s="1">
        <v>26045658</v>
      </c>
      <c r="O96" s="1">
        <v>26045658</v>
      </c>
      <c r="P96" s="1" t="s">
        <v>38</v>
      </c>
      <c r="Q96" s="1" t="s">
        <v>28</v>
      </c>
      <c r="R96" s="1">
        <v>0.05</v>
      </c>
      <c r="T96" s="1">
        <v>21</v>
      </c>
      <c r="U96" s="1">
        <v>415</v>
      </c>
      <c r="X96" s="1">
        <v>2581</v>
      </c>
      <c r="Y96" s="2">
        <v>43466</v>
      </c>
      <c r="Z96" s="1" t="s">
        <v>2954</v>
      </c>
    </row>
    <row r="97" spans="1:26" x14ac:dyDescent="0.2">
      <c r="A97" s="1" t="s">
        <v>2581</v>
      </c>
      <c r="B97" s="1" t="s">
        <v>2955</v>
      </c>
      <c r="C97" s="1" t="s">
        <v>88</v>
      </c>
      <c r="D97" s="1" t="s">
        <v>1383</v>
      </c>
      <c r="E97" s="1" t="s">
        <v>26</v>
      </c>
      <c r="F97" s="1" t="s">
        <v>34</v>
      </c>
      <c r="G97" s="1" t="s">
        <v>35</v>
      </c>
      <c r="H97" s="1" t="s">
        <v>2440</v>
      </c>
      <c r="J97" s="1" t="s">
        <v>94</v>
      </c>
      <c r="K97" s="1" t="s">
        <v>94</v>
      </c>
      <c r="L97" s="1" t="s">
        <v>94</v>
      </c>
      <c r="M97" s="1">
        <v>6</v>
      </c>
      <c r="N97" s="1">
        <v>26045664</v>
      </c>
      <c r="O97" s="1">
        <v>26045664</v>
      </c>
      <c r="P97" s="1" t="s">
        <v>29</v>
      </c>
      <c r="Q97" s="1" t="s">
        <v>28</v>
      </c>
      <c r="R97" s="1">
        <v>0.2</v>
      </c>
      <c r="T97" s="1">
        <v>30</v>
      </c>
      <c r="U97" s="1">
        <v>119</v>
      </c>
      <c r="W97" s="1">
        <v>270</v>
      </c>
      <c r="X97" s="1">
        <v>61</v>
      </c>
      <c r="Y97" s="2">
        <v>43466</v>
      </c>
      <c r="Z97" s="1" t="s">
        <v>2956</v>
      </c>
    </row>
    <row r="98" spans="1:26" x14ac:dyDescent="0.2">
      <c r="A98" s="1" t="s">
        <v>2460</v>
      </c>
      <c r="B98" s="1" t="s">
        <v>2461</v>
      </c>
      <c r="C98" s="1" t="s">
        <v>156</v>
      </c>
      <c r="D98" s="1" t="s">
        <v>1628</v>
      </c>
      <c r="E98" s="1" t="s">
        <v>26</v>
      </c>
      <c r="F98" s="1" t="s">
        <v>34</v>
      </c>
      <c r="G98" s="1" t="s">
        <v>35</v>
      </c>
      <c r="H98" s="1" t="s">
        <v>2437</v>
      </c>
      <c r="J98" s="1" t="s">
        <v>94</v>
      </c>
      <c r="K98" s="1" t="s">
        <v>94</v>
      </c>
      <c r="L98" s="1" t="s">
        <v>94</v>
      </c>
      <c r="M98" s="1">
        <v>6</v>
      </c>
      <c r="N98" s="1">
        <v>26045733</v>
      </c>
      <c r="O98" s="1">
        <v>26045733</v>
      </c>
      <c r="P98" s="1" t="s">
        <v>38</v>
      </c>
      <c r="Q98" s="1" t="s">
        <v>28</v>
      </c>
      <c r="R98" s="1">
        <v>0.39</v>
      </c>
      <c r="T98" s="1">
        <v>20</v>
      </c>
      <c r="U98" s="1">
        <v>31</v>
      </c>
      <c r="W98" s="1">
        <v>41</v>
      </c>
      <c r="X98" s="1">
        <v>4277</v>
      </c>
      <c r="Y98" s="2">
        <v>43466</v>
      </c>
      <c r="Z98" s="1" t="s">
        <v>2957</v>
      </c>
    </row>
    <row r="99" spans="1:26" x14ac:dyDescent="0.2">
      <c r="A99" s="1" t="s">
        <v>2529</v>
      </c>
      <c r="B99" s="1" t="s">
        <v>2958</v>
      </c>
      <c r="C99" s="1" t="s">
        <v>71</v>
      </c>
      <c r="D99" s="1" t="s">
        <v>1278</v>
      </c>
      <c r="E99" s="1" t="s">
        <v>26</v>
      </c>
      <c r="F99" s="1" t="s">
        <v>34</v>
      </c>
      <c r="G99" s="1" t="s">
        <v>35</v>
      </c>
      <c r="J99" s="1" t="s">
        <v>27</v>
      </c>
      <c r="K99" s="1" t="s">
        <v>27</v>
      </c>
      <c r="L99" s="1" t="s">
        <v>27</v>
      </c>
      <c r="M99" s="1">
        <v>6</v>
      </c>
      <c r="N99" s="1">
        <v>26045768</v>
      </c>
      <c r="O99" s="1">
        <v>26045768</v>
      </c>
      <c r="P99" s="1" t="s">
        <v>38</v>
      </c>
      <c r="Q99" s="1" t="s">
        <v>28</v>
      </c>
      <c r="R99" s="1">
        <v>0.16</v>
      </c>
      <c r="T99" s="1">
        <v>23</v>
      </c>
      <c r="U99" s="1">
        <v>122</v>
      </c>
      <c r="X99" s="1">
        <v>5887</v>
      </c>
      <c r="Y99" s="2">
        <v>43466</v>
      </c>
      <c r="Z99" s="1" t="s">
        <v>2959</v>
      </c>
    </row>
    <row r="100" spans="1:26" x14ac:dyDescent="0.2">
      <c r="A100" s="1" t="s">
        <v>2639</v>
      </c>
      <c r="B100" s="1" t="s">
        <v>2960</v>
      </c>
      <c r="C100" s="1" t="s">
        <v>2961</v>
      </c>
      <c r="D100" s="1" t="s">
        <v>122</v>
      </c>
      <c r="E100" s="1" t="s">
        <v>26</v>
      </c>
      <c r="F100" s="1" t="s">
        <v>34</v>
      </c>
      <c r="G100" s="1" t="s">
        <v>35</v>
      </c>
      <c r="H100" s="1" t="s">
        <v>2437</v>
      </c>
      <c r="I100" s="1">
        <v>1</v>
      </c>
      <c r="J100" s="1" t="s">
        <v>94</v>
      </c>
      <c r="K100" s="1" t="s">
        <v>94</v>
      </c>
      <c r="L100" s="1" t="s">
        <v>94</v>
      </c>
      <c r="M100" s="1">
        <v>6</v>
      </c>
      <c r="N100" s="1">
        <v>26045798</v>
      </c>
      <c r="O100" s="1">
        <v>26045798</v>
      </c>
      <c r="P100" s="1" t="s">
        <v>38</v>
      </c>
      <c r="Q100" s="1" t="s">
        <v>28</v>
      </c>
      <c r="R100" s="1">
        <v>0.18</v>
      </c>
      <c r="T100" s="1">
        <v>12</v>
      </c>
      <c r="U100" s="1">
        <v>54</v>
      </c>
      <c r="W100" s="1">
        <v>85</v>
      </c>
      <c r="X100" s="1">
        <v>28</v>
      </c>
      <c r="Y100" s="2">
        <v>43466</v>
      </c>
      <c r="Z100" s="1" t="s">
        <v>2962</v>
      </c>
    </row>
    <row r="101" spans="1:26" x14ac:dyDescent="0.2">
      <c r="A101" s="1" t="s">
        <v>2434</v>
      </c>
      <c r="B101" s="1" t="s">
        <v>2963</v>
      </c>
      <c r="C101" s="1" t="s">
        <v>71</v>
      </c>
      <c r="D101" s="1" t="s">
        <v>2964</v>
      </c>
      <c r="E101" s="1" t="s">
        <v>26</v>
      </c>
      <c r="F101" s="1" t="s">
        <v>34</v>
      </c>
      <c r="G101" s="1" t="s">
        <v>35</v>
      </c>
      <c r="H101" s="1" t="s">
        <v>2440</v>
      </c>
      <c r="J101" s="1" t="s">
        <v>94</v>
      </c>
      <c r="K101" s="1" t="s">
        <v>94</v>
      </c>
      <c r="L101" s="1" t="s">
        <v>94</v>
      </c>
      <c r="M101" s="1">
        <v>6</v>
      </c>
      <c r="N101" s="1">
        <v>26045804</v>
      </c>
      <c r="O101" s="1">
        <v>26045804</v>
      </c>
      <c r="P101" s="1" t="s">
        <v>38</v>
      </c>
      <c r="Q101" s="1" t="s">
        <v>51</v>
      </c>
      <c r="R101" s="1">
        <v>0.1</v>
      </c>
      <c r="T101" s="1">
        <v>4</v>
      </c>
      <c r="U101" s="1">
        <v>38</v>
      </c>
      <c r="W101" s="1">
        <v>97</v>
      </c>
      <c r="X101" s="1">
        <v>2743</v>
      </c>
      <c r="Y101" s="2">
        <v>43466</v>
      </c>
      <c r="Z101" s="1" t="s">
        <v>2965</v>
      </c>
    </row>
    <row r="102" spans="1:26" x14ac:dyDescent="0.2">
      <c r="A102" s="1" t="s">
        <v>2481</v>
      </c>
      <c r="B102" s="1" t="s">
        <v>2881</v>
      </c>
      <c r="C102" s="1" t="s">
        <v>127</v>
      </c>
      <c r="D102" s="1" t="s">
        <v>1637</v>
      </c>
      <c r="E102" s="1" t="s">
        <v>26</v>
      </c>
      <c r="F102" s="1" t="s">
        <v>34</v>
      </c>
      <c r="G102" s="1" t="s">
        <v>35</v>
      </c>
      <c r="J102" s="1" t="s">
        <v>27</v>
      </c>
      <c r="K102" s="1" t="s">
        <v>27</v>
      </c>
      <c r="L102" s="1" t="s">
        <v>64</v>
      </c>
      <c r="M102" s="1">
        <v>6</v>
      </c>
      <c r="N102" s="1">
        <v>26045818</v>
      </c>
      <c r="O102" s="1">
        <v>26045818</v>
      </c>
      <c r="P102" s="1" t="s">
        <v>29</v>
      </c>
      <c r="Q102" s="1" t="s">
        <v>38</v>
      </c>
      <c r="R102" s="1">
        <v>0.05</v>
      </c>
      <c r="T102" s="1">
        <v>4</v>
      </c>
      <c r="U102" s="1">
        <v>75</v>
      </c>
      <c r="X102" s="1">
        <v>56</v>
      </c>
      <c r="Y102" s="2">
        <v>43466</v>
      </c>
      <c r="Z102" s="1" t="s">
        <v>2966</v>
      </c>
    </row>
    <row r="103" spans="1:26" x14ac:dyDescent="0.2">
      <c r="A103" s="1" t="s">
        <v>2460</v>
      </c>
      <c r="B103" s="1" t="s">
        <v>2476</v>
      </c>
      <c r="C103" s="1" t="s">
        <v>156</v>
      </c>
      <c r="D103" s="1" t="s">
        <v>148</v>
      </c>
      <c r="E103" s="1" t="s">
        <v>26</v>
      </c>
      <c r="F103" s="1" t="s">
        <v>34</v>
      </c>
      <c r="G103" s="1" t="s">
        <v>35</v>
      </c>
      <c r="H103" s="1" t="s">
        <v>2437</v>
      </c>
      <c r="J103" s="1" t="s">
        <v>94</v>
      </c>
      <c r="K103" s="1" t="s">
        <v>94</v>
      </c>
      <c r="L103" s="1" t="s">
        <v>94</v>
      </c>
      <c r="M103" s="1">
        <v>6</v>
      </c>
      <c r="N103" s="1">
        <v>26045870</v>
      </c>
      <c r="O103" s="1">
        <v>26045870</v>
      </c>
      <c r="P103" s="1" t="s">
        <v>29</v>
      </c>
      <c r="Q103" s="1" t="s">
        <v>51</v>
      </c>
      <c r="R103" s="1">
        <v>0.34</v>
      </c>
      <c r="S103" s="1">
        <v>0.01</v>
      </c>
      <c r="T103" s="1">
        <v>53</v>
      </c>
      <c r="U103" s="1">
        <v>102</v>
      </c>
      <c r="V103" s="1">
        <v>1</v>
      </c>
      <c r="W103" s="1">
        <v>96</v>
      </c>
      <c r="X103" s="1">
        <v>13874</v>
      </c>
      <c r="Y103" s="2">
        <v>43466</v>
      </c>
      <c r="Z103" s="1" t="s">
        <v>2967</v>
      </c>
    </row>
    <row r="104" spans="1:26" x14ac:dyDescent="0.2">
      <c r="A104" s="1" t="s">
        <v>2460</v>
      </c>
      <c r="B104" s="1" t="s">
        <v>2470</v>
      </c>
      <c r="C104" s="1" t="s">
        <v>156</v>
      </c>
      <c r="D104" s="1" t="s">
        <v>386</v>
      </c>
      <c r="E104" s="1" t="s">
        <v>26</v>
      </c>
      <c r="F104" s="1" t="s">
        <v>34</v>
      </c>
      <c r="G104" s="1" t="s">
        <v>35</v>
      </c>
      <c r="H104" s="1" t="s">
        <v>2437</v>
      </c>
      <c r="J104" s="1" t="s">
        <v>94</v>
      </c>
      <c r="K104" s="1" t="s">
        <v>94</v>
      </c>
      <c r="L104" s="1" t="s">
        <v>94</v>
      </c>
      <c r="M104" s="1">
        <v>6</v>
      </c>
      <c r="N104" s="1">
        <v>26045878</v>
      </c>
      <c r="O104" s="1">
        <v>26045878</v>
      </c>
      <c r="P104" s="1" t="s">
        <v>51</v>
      </c>
      <c r="Q104" s="1" t="s">
        <v>38</v>
      </c>
      <c r="R104" s="1">
        <v>0.3</v>
      </c>
      <c r="T104" s="1">
        <v>23</v>
      </c>
      <c r="U104" s="1">
        <v>53</v>
      </c>
      <c r="W104" s="1">
        <v>53</v>
      </c>
      <c r="X104" s="1">
        <v>12696</v>
      </c>
      <c r="Y104" s="2">
        <v>43466</v>
      </c>
      <c r="Z104" s="1" t="s">
        <v>2968</v>
      </c>
    </row>
    <row r="105" spans="1:26" x14ac:dyDescent="0.2">
      <c r="A105" s="1" t="s">
        <v>2460</v>
      </c>
      <c r="B105" s="1" t="s">
        <v>2486</v>
      </c>
      <c r="C105" s="1" t="s">
        <v>242</v>
      </c>
      <c r="D105" s="1" t="s">
        <v>398</v>
      </c>
      <c r="E105" s="1" t="s">
        <v>26</v>
      </c>
      <c r="F105" s="1" t="s">
        <v>34</v>
      </c>
      <c r="G105" s="1" t="s">
        <v>35</v>
      </c>
      <c r="H105" s="1" t="s">
        <v>2437</v>
      </c>
      <c r="J105" s="1" t="s">
        <v>94</v>
      </c>
      <c r="K105" s="1" t="s">
        <v>94</v>
      </c>
      <c r="L105" s="1" t="s">
        <v>94</v>
      </c>
      <c r="M105" s="1">
        <v>6</v>
      </c>
      <c r="N105" s="1">
        <v>26045882</v>
      </c>
      <c r="O105" s="1">
        <v>26045882</v>
      </c>
      <c r="P105" s="1" t="s">
        <v>29</v>
      </c>
      <c r="Q105" s="1" t="s">
        <v>51</v>
      </c>
      <c r="R105" s="1">
        <v>0.22</v>
      </c>
      <c r="T105" s="1">
        <v>10</v>
      </c>
      <c r="U105" s="1">
        <v>36</v>
      </c>
      <c r="W105" s="1">
        <v>94</v>
      </c>
      <c r="X105" s="1">
        <v>10823</v>
      </c>
      <c r="Y105" s="2">
        <v>43466</v>
      </c>
      <c r="Z105" s="1" t="s">
        <v>2969</v>
      </c>
    </row>
    <row r="106" spans="1:26" x14ac:dyDescent="0.2">
      <c r="A106" s="1" t="s">
        <v>2460</v>
      </c>
      <c r="B106" s="1" t="s">
        <v>2745</v>
      </c>
      <c r="C106" s="1" t="s">
        <v>156</v>
      </c>
      <c r="D106" s="1" t="s">
        <v>430</v>
      </c>
      <c r="E106" s="1" t="s">
        <v>26</v>
      </c>
      <c r="F106" s="1" t="s">
        <v>34</v>
      </c>
      <c r="G106" s="1" t="s">
        <v>35</v>
      </c>
      <c r="H106" s="1" t="s">
        <v>2437</v>
      </c>
      <c r="J106" s="1" t="s">
        <v>94</v>
      </c>
      <c r="K106" s="1" t="s">
        <v>94</v>
      </c>
      <c r="L106" s="1" t="s">
        <v>94</v>
      </c>
      <c r="M106" s="1">
        <v>6</v>
      </c>
      <c r="N106" s="1">
        <v>26045898</v>
      </c>
      <c r="O106" s="1">
        <v>26045898</v>
      </c>
      <c r="P106" s="1" t="s">
        <v>29</v>
      </c>
      <c r="Q106" s="1" t="s">
        <v>51</v>
      </c>
      <c r="R106" s="1">
        <v>0.3</v>
      </c>
      <c r="T106" s="1">
        <v>19</v>
      </c>
      <c r="U106" s="1">
        <v>44</v>
      </c>
      <c r="W106" s="1">
        <v>58</v>
      </c>
      <c r="X106" s="1">
        <v>7289</v>
      </c>
      <c r="Y106" s="2">
        <v>43466</v>
      </c>
      <c r="Z106" s="1" t="s">
        <v>2970</v>
      </c>
    </row>
    <row r="107" spans="1:26" x14ac:dyDescent="0.2">
      <c r="A107" s="1" t="s">
        <v>2460</v>
      </c>
      <c r="B107" s="1" t="s">
        <v>2497</v>
      </c>
      <c r="C107" s="1" t="s">
        <v>156</v>
      </c>
      <c r="D107" s="1" t="s">
        <v>436</v>
      </c>
      <c r="E107" s="1" t="s">
        <v>26</v>
      </c>
      <c r="F107" s="1" t="s">
        <v>34</v>
      </c>
      <c r="G107" s="1" t="s">
        <v>35</v>
      </c>
      <c r="H107" s="1" t="s">
        <v>2437</v>
      </c>
      <c r="J107" s="1" t="s">
        <v>94</v>
      </c>
      <c r="K107" s="1" t="s">
        <v>94</v>
      </c>
      <c r="L107" s="1" t="s">
        <v>94</v>
      </c>
      <c r="M107" s="1">
        <v>6</v>
      </c>
      <c r="N107" s="1">
        <v>26045907</v>
      </c>
      <c r="O107" s="1">
        <v>26045907</v>
      </c>
      <c r="P107" s="1" t="s">
        <v>28</v>
      </c>
      <c r="Q107" s="1" t="s">
        <v>38</v>
      </c>
      <c r="R107" s="1">
        <v>7.0000000000000007E-2</v>
      </c>
      <c r="T107" s="1">
        <v>10</v>
      </c>
      <c r="U107" s="1">
        <v>129</v>
      </c>
      <c r="W107" s="1">
        <v>55</v>
      </c>
      <c r="X107" s="1">
        <v>3206</v>
      </c>
      <c r="Y107" s="2">
        <v>43466</v>
      </c>
      <c r="Z107" s="1" t="s">
        <v>2971</v>
      </c>
    </row>
    <row r="108" spans="1:26" x14ac:dyDescent="0.2">
      <c r="A108" s="1" t="s">
        <v>2598</v>
      </c>
      <c r="B108" s="1" t="s">
        <v>2972</v>
      </c>
      <c r="C108" s="1" t="s">
        <v>307</v>
      </c>
      <c r="D108" s="1" t="s">
        <v>463</v>
      </c>
      <c r="E108" s="1" t="s">
        <v>26</v>
      </c>
      <c r="F108" s="1" t="s">
        <v>34</v>
      </c>
      <c r="G108" s="1" t="s">
        <v>35</v>
      </c>
      <c r="H108" s="1" t="s">
        <v>2437</v>
      </c>
      <c r="I108" s="1">
        <v>2</v>
      </c>
      <c r="J108" s="1" t="s">
        <v>94</v>
      </c>
      <c r="K108" s="1" t="s">
        <v>94</v>
      </c>
      <c r="L108" s="1" t="s">
        <v>94</v>
      </c>
      <c r="M108" s="1">
        <v>6</v>
      </c>
      <c r="N108" s="1">
        <v>26045930</v>
      </c>
      <c r="O108" s="1">
        <v>26045930</v>
      </c>
      <c r="P108" s="1" t="s">
        <v>29</v>
      </c>
      <c r="Q108" s="1" t="s">
        <v>51</v>
      </c>
      <c r="R108" s="1">
        <v>0.05</v>
      </c>
      <c r="T108" s="1">
        <v>4</v>
      </c>
      <c r="U108" s="1">
        <v>77</v>
      </c>
      <c r="W108" s="1">
        <v>105</v>
      </c>
      <c r="X108" s="1">
        <v>104</v>
      </c>
      <c r="Y108" s="2">
        <v>43466</v>
      </c>
      <c r="Z108" s="1" t="s">
        <v>2973</v>
      </c>
    </row>
    <row r="109" spans="1:26" x14ac:dyDescent="0.2">
      <c r="A109" s="1" t="s">
        <v>2974</v>
      </c>
      <c r="B109" s="1" t="s">
        <v>2975</v>
      </c>
      <c r="C109" s="1" t="s">
        <v>508</v>
      </c>
      <c r="D109" s="1" t="s">
        <v>463</v>
      </c>
      <c r="E109" s="1" t="s">
        <v>26</v>
      </c>
      <c r="F109" s="1" t="s">
        <v>34</v>
      </c>
      <c r="G109" s="1" t="s">
        <v>35</v>
      </c>
      <c r="I109" s="1">
        <v>2</v>
      </c>
      <c r="J109" s="1" t="s">
        <v>36</v>
      </c>
      <c r="K109" s="1" t="s">
        <v>27</v>
      </c>
      <c r="L109" s="1" t="s">
        <v>2976</v>
      </c>
      <c r="M109" s="1">
        <v>6</v>
      </c>
      <c r="N109" s="1">
        <v>26045930</v>
      </c>
      <c r="O109" s="1">
        <v>26045930</v>
      </c>
      <c r="P109" s="1" t="s">
        <v>29</v>
      </c>
      <c r="Q109" s="1" t="s">
        <v>51</v>
      </c>
      <c r="R109" s="1">
        <v>0.41</v>
      </c>
      <c r="T109" s="1">
        <v>119</v>
      </c>
      <c r="U109" s="1">
        <v>169</v>
      </c>
      <c r="W109" s="1">
        <v>334</v>
      </c>
      <c r="X109" s="1">
        <v>394</v>
      </c>
      <c r="Y109" s="2">
        <v>43466</v>
      </c>
      <c r="Z109" s="1" t="s">
        <v>2973</v>
      </c>
    </row>
    <row r="110" spans="1:26" x14ac:dyDescent="0.2">
      <c r="A110" s="1" t="s">
        <v>2434</v>
      </c>
      <c r="B110" s="1" t="s">
        <v>2977</v>
      </c>
      <c r="C110" s="1" t="s">
        <v>71</v>
      </c>
      <c r="D110" s="1" t="s">
        <v>473</v>
      </c>
      <c r="E110" s="1" t="s">
        <v>26</v>
      </c>
      <c r="F110" s="1" t="s">
        <v>34</v>
      </c>
      <c r="G110" s="1" t="s">
        <v>35</v>
      </c>
      <c r="H110" s="1" t="s">
        <v>2437</v>
      </c>
      <c r="J110" s="1" t="s">
        <v>94</v>
      </c>
      <c r="K110" s="1" t="s">
        <v>94</v>
      </c>
      <c r="L110" s="1" t="s">
        <v>94</v>
      </c>
      <c r="M110" s="1">
        <v>6</v>
      </c>
      <c r="N110" s="1">
        <v>26045948</v>
      </c>
      <c r="O110" s="1">
        <v>26045948</v>
      </c>
      <c r="P110" s="1" t="s">
        <v>38</v>
      </c>
      <c r="Q110" s="1" t="s">
        <v>28</v>
      </c>
      <c r="R110" s="1">
        <v>0.27</v>
      </c>
      <c r="T110" s="1">
        <v>18</v>
      </c>
      <c r="U110" s="1">
        <v>48</v>
      </c>
      <c r="W110" s="1">
        <v>27</v>
      </c>
      <c r="X110" s="1">
        <v>1157</v>
      </c>
      <c r="Y110" s="2">
        <v>43466</v>
      </c>
      <c r="Z110" s="1" t="s">
        <v>2978</v>
      </c>
    </row>
    <row r="111" spans="1:26" x14ac:dyDescent="0.2">
      <c r="A111" s="1" t="s">
        <v>2529</v>
      </c>
      <c r="B111" s="1" t="s">
        <v>2979</v>
      </c>
      <c r="C111" s="1" t="s">
        <v>407</v>
      </c>
      <c r="D111" s="1" t="s">
        <v>483</v>
      </c>
      <c r="E111" s="1" t="s">
        <v>26</v>
      </c>
      <c r="F111" s="1" t="s">
        <v>34</v>
      </c>
      <c r="G111" s="1" t="s">
        <v>35</v>
      </c>
      <c r="J111" s="1" t="s">
        <v>27</v>
      </c>
      <c r="K111" s="1" t="s">
        <v>27</v>
      </c>
      <c r="L111" s="1" t="s">
        <v>27</v>
      </c>
      <c r="M111" s="1">
        <v>6</v>
      </c>
      <c r="N111" s="1">
        <v>26045954</v>
      </c>
      <c r="O111" s="1">
        <v>26045954</v>
      </c>
      <c r="P111" s="1" t="s">
        <v>29</v>
      </c>
      <c r="Q111" s="1" t="s">
        <v>51</v>
      </c>
      <c r="R111" s="1">
        <v>0.35</v>
      </c>
      <c r="T111" s="1">
        <v>137</v>
      </c>
      <c r="U111" s="1">
        <v>249</v>
      </c>
      <c r="X111" s="1">
        <v>341</v>
      </c>
      <c r="Y111" s="2">
        <v>43466</v>
      </c>
      <c r="Z111" s="1" t="s">
        <v>2980</v>
      </c>
    </row>
    <row r="112" spans="1:26" x14ac:dyDescent="0.2">
      <c r="A112" s="1" t="s">
        <v>2660</v>
      </c>
      <c r="B112" s="1" t="s">
        <v>2912</v>
      </c>
      <c r="C112" s="1" t="s">
        <v>262</v>
      </c>
      <c r="D112" s="1" t="s">
        <v>1439</v>
      </c>
      <c r="E112" s="1" t="s">
        <v>26</v>
      </c>
      <c r="F112" s="1" t="s">
        <v>34</v>
      </c>
      <c r="G112" s="1" t="s">
        <v>35</v>
      </c>
      <c r="H112" s="1" t="s">
        <v>2437</v>
      </c>
      <c r="J112" s="1" t="s">
        <v>56</v>
      </c>
      <c r="K112" s="1" t="s">
        <v>27</v>
      </c>
      <c r="L112" s="1" t="s">
        <v>2663</v>
      </c>
      <c r="M112" s="1">
        <v>6</v>
      </c>
      <c r="N112" s="1">
        <v>26045966</v>
      </c>
      <c r="O112" s="1">
        <v>26045966</v>
      </c>
      <c r="P112" s="1" t="s">
        <v>38</v>
      </c>
      <c r="Q112" s="1" t="s">
        <v>29</v>
      </c>
      <c r="R112" s="1">
        <v>0.46</v>
      </c>
      <c r="S112" s="1">
        <v>0</v>
      </c>
      <c r="T112" s="1">
        <v>207</v>
      </c>
      <c r="U112" s="1">
        <v>247</v>
      </c>
      <c r="V112" s="1">
        <v>1</v>
      </c>
      <c r="W112" s="1">
        <v>1399</v>
      </c>
      <c r="X112" s="1">
        <v>94</v>
      </c>
      <c r="Y112" s="2">
        <v>43466</v>
      </c>
      <c r="Z112" s="1" t="s">
        <v>2981</v>
      </c>
    </row>
    <row r="113" spans="1:26" x14ac:dyDescent="0.2">
      <c r="A113" s="1" t="s">
        <v>2660</v>
      </c>
      <c r="B113" s="1" t="s">
        <v>2914</v>
      </c>
      <c r="C113" s="1" t="s">
        <v>262</v>
      </c>
      <c r="D113" s="1" t="s">
        <v>1439</v>
      </c>
      <c r="E113" s="1" t="s">
        <v>26</v>
      </c>
      <c r="F113" s="1" t="s">
        <v>34</v>
      </c>
      <c r="G113" s="1" t="s">
        <v>35</v>
      </c>
      <c r="H113" s="1" t="s">
        <v>2437</v>
      </c>
      <c r="J113" s="1" t="s">
        <v>56</v>
      </c>
      <c r="K113" s="1" t="s">
        <v>27</v>
      </c>
      <c r="L113" s="1" t="s">
        <v>2663</v>
      </c>
      <c r="M113" s="1">
        <v>6</v>
      </c>
      <c r="N113" s="1">
        <v>26045966</v>
      </c>
      <c r="O113" s="1">
        <v>26045966</v>
      </c>
      <c r="P113" s="1" t="s">
        <v>38</v>
      </c>
      <c r="Q113" s="1" t="s">
        <v>29</v>
      </c>
      <c r="R113" s="1">
        <v>0.41</v>
      </c>
      <c r="S113" s="1">
        <v>0</v>
      </c>
      <c r="T113" s="1">
        <v>429</v>
      </c>
      <c r="U113" s="1">
        <v>607</v>
      </c>
      <c r="V113" s="1">
        <v>1</v>
      </c>
      <c r="W113" s="1">
        <v>1399</v>
      </c>
      <c r="X113" s="1">
        <v>55</v>
      </c>
      <c r="Y113" s="2">
        <v>43466</v>
      </c>
      <c r="Z113" s="1" t="s">
        <v>2981</v>
      </c>
    </row>
    <row r="114" spans="1:26" x14ac:dyDescent="0.2">
      <c r="A114" s="1" t="s">
        <v>2460</v>
      </c>
      <c r="B114" s="1" t="s">
        <v>1065</v>
      </c>
      <c r="C114" s="1" t="s">
        <v>156</v>
      </c>
      <c r="D114" s="1" t="s">
        <v>2982</v>
      </c>
      <c r="E114" s="1" t="s">
        <v>26</v>
      </c>
      <c r="F114" s="1" t="s">
        <v>34</v>
      </c>
      <c r="G114" s="1" t="s">
        <v>35</v>
      </c>
      <c r="H114" s="1" t="s">
        <v>2440</v>
      </c>
      <c r="J114" s="1" t="s">
        <v>94</v>
      </c>
      <c r="K114" s="1" t="s">
        <v>94</v>
      </c>
      <c r="L114" s="1" t="s">
        <v>94</v>
      </c>
      <c r="M114" s="1">
        <v>6</v>
      </c>
      <c r="N114" s="1">
        <v>26045969</v>
      </c>
      <c r="O114" s="1">
        <v>26045969</v>
      </c>
      <c r="P114" s="1" t="s">
        <v>28</v>
      </c>
      <c r="Q114" s="1" t="s">
        <v>38</v>
      </c>
      <c r="R114" s="1">
        <v>0.57999999999999996</v>
      </c>
      <c r="T114" s="1">
        <v>14</v>
      </c>
      <c r="U114" s="1">
        <v>10</v>
      </c>
      <c r="W114" s="1">
        <v>10</v>
      </c>
      <c r="X114" s="1">
        <v>9046</v>
      </c>
      <c r="Y114" s="2">
        <v>43466</v>
      </c>
      <c r="Z114" s="1" t="s">
        <v>2983</v>
      </c>
    </row>
    <row r="115" spans="1:26" x14ac:dyDescent="0.2">
      <c r="A115" s="1" t="s">
        <v>2529</v>
      </c>
      <c r="B115" s="1" t="s">
        <v>2984</v>
      </c>
      <c r="C115" s="1" t="s">
        <v>71</v>
      </c>
      <c r="D115" s="1" t="s">
        <v>1207</v>
      </c>
      <c r="E115" s="1" t="s">
        <v>26</v>
      </c>
      <c r="F115" s="1" t="s">
        <v>34</v>
      </c>
      <c r="G115" s="1" t="s">
        <v>35</v>
      </c>
      <c r="J115" s="1" t="s">
        <v>27</v>
      </c>
      <c r="K115" s="1" t="s">
        <v>27</v>
      </c>
      <c r="L115" s="1" t="s">
        <v>27</v>
      </c>
      <c r="M115" s="1">
        <v>6</v>
      </c>
      <c r="N115" s="1">
        <v>26045972</v>
      </c>
      <c r="O115" s="1">
        <v>26045972</v>
      </c>
      <c r="P115" s="1" t="s">
        <v>29</v>
      </c>
      <c r="Q115" s="1" t="s">
        <v>51</v>
      </c>
      <c r="R115" s="1">
        <v>0.34</v>
      </c>
      <c r="T115" s="1">
        <v>78</v>
      </c>
      <c r="U115" s="1">
        <v>153</v>
      </c>
      <c r="X115" s="1">
        <v>38</v>
      </c>
      <c r="Y115" s="2">
        <v>43466</v>
      </c>
      <c r="Z115" s="1" t="s">
        <v>2985</v>
      </c>
    </row>
    <row r="116" spans="1:26" x14ac:dyDescent="0.2">
      <c r="A116" s="1" t="s">
        <v>2529</v>
      </c>
      <c r="B116" s="1" t="s">
        <v>2675</v>
      </c>
      <c r="C116" s="1" t="s">
        <v>54</v>
      </c>
      <c r="D116" s="1" t="s">
        <v>1207</v>
      </c>
      <c r="E116" s="1" t="s">
        <v>26</v>
      </c>
      <c r="F116" s="1" t="s">
        <v>34</v>
      </c>
      <c r="G116" s="1" t="s">
        <v>35</v>
      </c>
      <c r="J116" s="1" t="s">
        <v>27</v>
      </c>
      <c r="K116" s="1" t="s">
        <v>27</v>
      </c>
      <c r="L116" s="1" t="s">
        <v>27</v>
      </c>
      <c r="M116" s="1">
        <v>6</v>
      </c>
      <c r="N116" s="1">
        <v>26045972</v>
      </c>
      <c r="O116" s="1">
        <v>26045972</v>
      </c>
      <c r="P116" s="1" t="s">
        <v>29</v>
      </c>
      <c r="Q116" s="1" t="s">
        <v>51</v>
      </c>
      <c r="R116" s="1">
        <v>0.34</v>
      </c>
      <c r="T116" s="1">
        <v>21</v>
      </c>
      <c r="U116" s="1">
        <v>40</v>
      </c>
      <c r="X116" s="1">
        <v>1180</v>
      </c>
      <c r="Y116" s="2">
        <v>43466</v>
      </c>
      <c r="Z116" s="1" t="s">
        <v>2985</v>
      </c>
    </row>
    <row r="117" spans="1:26" x14ac:dyDescent="0.2">
      <c r="A117" s="1" t="s">
        <v>2434</v>
      </c>
      <c r="B117" s="1" t="s">
        <v>2986</v>
      </c>
      <c r="C117" s="1" t="s">
        <v>71</v>
      </c>
      <c r="D117" s="1" t="s">
        <v>2705</v>
      </c>
      <c r="E117" s="1" t="s">
        <v>26</v>
      </c>
      <c r="F117" s="1" t="s">
        <v>34</v>
      </c>
      <c r="G117" s="1" t="s">
        <v>35</v>
      </c>
      <c r="H117" s="1" t="s">
        <v>2440</v>
      </c>
      <c r="J117" s="1" t="s">
        <v>94</v>
      </c>
      <c r="K117" s="1" t="s">
        <v>94</v>
      </c>
      <c r="L117" s="1" t="s">
        <v>94</v>
      </c>
      <c r="M117" s="1">
        <v>6</v>
      </c>
      <c r="N117" s="1">
        <v>26046003</v>
      </c>
      <c r="O117" s="1">
        <v>26046003</v>
      </c>
      <c r="P117" s="1" t="s">
        <v>38</v>
      </c>
      <c r="Q117" s="1" t="s">
        <v>28</v>
      </c>
      <c r="R117" s="1">
        <v>0.2</v>
      </c>
      <c r="T117" s="1">
        <v>25</v>
      </c>
      <c r="U117" s="1">
        <v>101</v>
      </c>
      <c r="W117" s="1">
        <v>78</v>
      </c>
      <c r="X117" s="1">
        <v>1668</v>
      </c>
      <c r="Y117" s="2">
        <v>43466</v>
      </c>
      <c r="Z117" s="1" t="s">
        <v>2987</v>
      </c>
    </row>
    <row r="118" spans="1:26" x14ac:dyDescent="0.2">
      <c r="A118" s="1" t="s">
        <v>2516</v>
      </c>
      <c r="B118" s="1" t="s">
        <v>2988</v>
      </c>
      <c r="C118" s="1" t="s">
        <v>59</v>
      </c>
      <c r="D118" s="1" t="s">
        <v>1664</v>
      </c>
      <c r="E118" s="1" t="s">
        <v>26</v>
      </c>
      <c r="F118" s="1" t="s">
        <v>34</v>
      </c>
      <c r="G118" s="1" t="s">
        <v>35</v>
      </c>
      <c r="H118" s="1" t="s">
        <v>2437</v>
      </c>
      <c r="J118" s="1" t="s">
        <v>94</v>
      </c>
      <c r="K118" s="1" t="s">
        <v>94</v>
      </c>
      <c r="L118" s="1" t="s">
        <v>94</v>
      </c>
      <c r="M118" s="1">
        <v>6</v>
      </c>
      <c r="N118" s="1">
        <v>26046002</v>
      </c>
      <c r="O118" s="1">
        <v>26046002</v>
      </c>
      <c r="P118" s="1" t="s">
        <v>38</v>
      </c>
      <c r="Q118" s="1" t="s">
        <v>51</v>
      </c>
      <c r="R118" s="1">
        <v>0.08</v>
      </c>
      <c r="T118" s="1">
        <v>6</v>
      </c>
      <c r="U118" s="1">
        <v>68</v>
      </c>
      <c r="W118" s="1">
        <v>78</v>
      </c>
      <c r="X118" s="1">
        <v>251</v>
      </c>
      <c r="Y118" s="2">
        <v>43466</v>
      </c>
      <c r="Z118" s="1" t="s">
        <v>2989</v>
      </c>
    </row>
    <row r="119" spans="1:26" x14ac:dyDescent="0.2">
      <c r="A119" s="1" t="s">
        <v>2460</v>
      </c>
      <c r="B119" s="1" t="s">
        <v>2534</v>
      </c>
      <c r="C119" s="1" t="s">
        <v>156</v>
      </c>
      <c r="D119" s="1" t="s">
        <v>1071</v>
      </c>
      <c r="E119" s="1" t="s">
        <v>26</v>
      </c>
      <c r="F119" s="1" t="s">
        <v>34</v>
      </c>
      <c r="G119" s="1" t="s">
        <v>35</v>
      </c>
      <c r="H119" s="1" t="s">
        <v>2437</v>
      </c>
      <c r="J119" s="1" t="s">
        <v>94</v>
      </c>
      <c r="K119" s="1" t="s">
        <v>94</v>
      </c>
      <c r="L119" s="1" t="s">
        <v>94</v>
      </c>
      <c r="M119" s="1">
        <v>6</v>
      </c>
      <c r="N119" s="1">
        <v>26046033</v>
      </c>
      <c r="O119" s="1">
        <v>26046033</v>
      </c>
      <c r="P119" s="1" t="s">
        <v>29</v>
      </c>
      <c r="Q119" s="1" t="s">
        <v>51</v>
      </c>
      <c r="R119" s="1">
        <v>0.36</v>
      </c>
      <c r="T119" s="1">
        <v>31</v>
      </c>
      <c r="U119" s="1">
        <v>55</v>
      </c>
      <c r="W119" s="1">
        <v>40</v>
      </c>
      <c r="X119" s="1">
        <v>13837</v>
      </c>
      <c r="Y119" s="2">
        <v>43466</v>
      </c>
      <c r="Z119" s="1" t="s">
        <v>2990</v>
      </c>
    </row>
    <row r="120" spans="1:26" x14ac:dyDescent="0.2">
      <c r="A120" s="1" t="s">
        <v>2529</v>
      </c>
      <c r="B120" s="1" t="s">
        <v>2991</v>
      </c>
      <c r="C120" s="1" t="s">
        <v>71</v>
      </c>
      <c r="D120" s="1" t="s">
        <v>191</v>
      </c>
      <c r="E120" s="1" t="s">
        <v>26</v>
      </c>
      <c r="F120" s="1" t="s">
        <v>34</v>
      </c>
      <c r="G120" s="1" t="s">
        <v>35</v>
      </c>
      <c r="J120" s="1" t="s">
        <v>27</v>
      </c>
      <c r="K120" s="1" t="s">
        <v>27</v>
      </c>
      <c r="L120" s="1" t="s">
        <v>27</v>
      </c>
      <c r="M120" s="1">
        <v>6</v>
      </c>
      <c r="N120" s="1">
        <v>26046038</v>
      </c>
      <c r="O120" s="1">
        <v>26046038</v>
      </c>
      <c r="P120" s="1" t="s">
        <v>29</v>
      </c>
      <c r="Q120" s="1" t="s">
        <v>51</v>
      </c>
      <c r="R120" s="1">
        <v>0.13</v>
      </c>
      <c r="T120" s="1">
        <v>28</v>
      </c>
      <c r="U120" s="1">
        <v>194</v>
      </c>
      <c r="X120" s="1">
        <v>439</v>
      </c>
      <c r="Y120" s="2">
        <v>43466</v>
      </c>
      <c r="Z120" s="1" t="s">
        <v>2992</v>
      </c>
    </row>
    <row r="121" spans="1:26" x14ac:dyDescent="0.2">
      <c r="A121" s="1" t="s">
        <v>2660</v>
      </c>
      <c r="B121" s="1" t="s">
        <v>2669</v>
      </c>
      <c r="C121" s="1" t="s">
        <v>262</v>
      </c>
      <c r="D121" s="1" t="s">
        <v>594</v>
      </c>
      <c r="E121" s="1" t="s">
        <v>26</v>
      </c>
      <c r="F121" s="1" t="s">
        <v>34</v>
      </c>
      <c r="G121" s="1" t="s">
        <v>35</v>
      </c>
      <c r="H121" s="1" t="s">
        <v>2437</v>
      </c>
      <c r="J121" s="1" t="s">
        <v>56</v>
      </c>
      <c r="K121" s="1" t="s">
        <v>27</v>
      </c>
      <c r="L121" s="1" t="s">
        <v>2663</v>
      </c>
      <c r="M121" s="1">
        <v>6</v>
      </c>
      <c r="N121" s="1">
        <v>26046044</v>
      </c>
      <c r="O121" s="1">
        <v>26046044</v>
      </c>
      <c r="P121" s="1" t="s">
        <v>29</v>
      </c>
      <c r="Q121" s="1" t="s">
        <v>51</v>
      </c>
      <c r="R121" s="1">
        <v>7.0000000000000007E-2</v>
      </c>
      <c r="T121" s="1">
        <v>187</v>
      </c>
      <c r="U121" s="1">
        <v>2334</v>
      </c>
      <c r="W121" s="1">
        <v>255</v>
      </c>
      <c r="X121" s="1">
        <v>199</v>
      </c>
      <c r="Y121" s="2">
        <v>43466</v>
      </c>
      <c r="Z121" s="1" t="s">
        <v>2993</v>
      </c>
    </row>
    <row r="122" spans="1:26" x14ac:dyDescent="0.2">
      <c r="A122" s="1" t="s">
        <v>2660</v>
      </c>
      <c r="B122" s="1" t="s">
        <v>2994</v>
      </c>
      <c r="C122" s="1" t="s">
        <v>262</v>
      </c>
      <c r="D122" s="1" t="s">
        <v>594</v>
      </c>
      <c r="E122" s="1" t="s">
        <v>26</v>
      </c>
      <c r="F122" s="1" t="s">
        <v>34</v>
      </c>
      <c r="G122" s="1" t="s">
        <v>35</v>
      </c>
      <c r="H122" s="1" t="s">
        <v>2437</v>
      </c>
      <c r="J122" s="1" t="s">
        <v>56</v>
      </c>
      <c r="K122" s="1" t="s">
        <v>27</v>
      </c>
      <c r="L122" s="1" t="s">
        <v>2663</v>
      </c>
      <c r="M122" s="1">
        <v>6</v>
      </c>
      <c r="N122" s="1">
        <v>26046044</v>
      </c>
      <c r="O122" s="1">
        <v>26046044</v>
      </c>
      <c r="P122" s="1" t="s">
        <v>29</v>
      </c>
      <c r="Q122" s="1" t="s">
        <v>51</v>
      </c>
      <c r="R122" s="1">
        <v>0.05</v>
      </c>
      <c r="T122" s="1">
        <v>65</v>
      </c>
      <c r="U122" s="1">
        <v>1139</v>
      </c>
      <c r="W122" s="1">
        <v>255</v>
      </c>
      <c r="X122" s="1">
        <v>227</v>
      </c>
      <c r="Y122" s="2">
        <v>43466</v>
      </c>
      <c r="Z122" s="1" t="s">
        <v>2993</v>
      </c>
    </row>
  </sheetData>
  <autoFilter ref="A1:X94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opLeftCell="A73" workbookViewId="0">
      <selection activeCell="D76" sqref="D76"/>
    </sheetView>
  </sheetViews>
  <sheetFormatPr defaultColWidth="11.44140625" defaultRowHeight="15" x14ac:dyDescent="0.2"/>
  <cols>
    <col min="1" max="1" width="11.44140625" style="1"/>
    <col min="2" max="2" width="15.21875" style="1" customWidth="1"/>
    <col min="3" max="16384" width="11.4414062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61</v>
      </c>
      <c r="B2" s="1" t="s">
        <v>775</v>
      </c>
      <c r="C2" s="1" t="s">
        <v>54</v>
      </c>
      <c r="D2" s="1" t="s">
        <v>776</v>
      </c>
      <c r="E2" s="1" t="s">
        <v>26</v>
      </c>
      <c r="F2" s="1" t="s">
        <v>34</v>
      </c>
      <c r="G2" s="1" t="s">
        <v>35</v>
      </c>
      <c r="I2" s="1">
        <v>1</v>
      </c>
      <c r="J2" s="1" t="s">
        <v>36</v>
      </c>
      <c r="K2" s="1" t="s">
        <v>27</v>
      </c>
      <c r="L2" s="1" t="s">
        <v>64</v>
      </c>
      <c r="M2" s="1">
        <v>6</v>
      </c>
      <c r="N2" s="1">
        <v>26197475</v>
      </c>
      <c r="O2" s="1">
        <v>26197475</v>
      </c>
      <c r="P2" s="1" t="s">
        <v>38</v>
      </c>
      <c r="Q2" s="1" t="s">
        <v>51</v>
      </c>
      <c r="T2" s="1">
        <v>15</v>
      </c>
      <c r="U2" s="1">
        <v>89</v>
      </c>
      <c r="W2" s="1">
        <v>69</v>
      </c>
      <c r="X2" s="1">
        <v>1325</v>
      </c>
    </row>
    <row r="3" spans="1:24" x14ac:dyDescent="0.2">
      <c r="A3" s="1" t="s">
        <v>24</v>
      </c>
      <c r="B3" s="1" t="s">
        <v>777</v>
      </c>
      <c r="C3" s="1" t="s">
        <v>151</v>
      </c>
      <c r="D3" s="1" t="s">
        <v>33</v>
      </c>
      <c r="E3" s="1" t="s">
        <v>26</v>
      </c>
      <c r="F3" s="1" t="s">
        <v>34</v>
      </c>
      <c r="G3" s="1" t="s">
        <v>35</v>
      </c>
      <c r="I3" s="1">
        <v>2</v>
      </c>
      <c r="J3" s="1" t="s">
        <v>27</v>
      </c>
      <c r="K3" s="1" t="s">
        <v>27</v>
      </c>
      <c r="L3" s="1" t="s">
        <v>27</v>
      </c>
      <c r="M3" s="1">
        <v>6</v>
      </c>
      <c r="N3" s="1">
        <v>26197472</v>
      </c>
      <c r="O3" s="1">
        <v>26197472</v>
      </c>
      <c r="P3" s="1" t="s">
        <v>29</v>
      </c>
      <c r="Q3" s="1" t="s">
        <v>51</v>
      </c>
      <c r="U3" s="1">
        <v>1112</v>
      </c>
      <c r="X3" s="1">
        <v>62</v>
      </c>
    </row>
    <row r="4" spans="1:24" x14ac:dyDescent="0.2">
      <c r="A4" s="1" t="s">
        <v>61</v>
      </c>
      <c r="B4" s="1" t="s">
        <v>778</v>
      </c>
      <c r="C4" s="1" t="s">
        <v>59</v>
      </c>
      <c r="D4" s="1" t="s">
        <v>194</v>
      </c>
      <c r="E4" s="1" t="s">
        <v>26</v>
      </c>
      <c r="F4" s="1" t="s">
        <v>34</v>
      </c>
      <c r="G4" s="1" t="s">
        <v>35</v>
      </c>
      <c r="I4" s="1">
        <v>2</v>
      </c>
      <c r="J4" s="1" t="s">
        <v>36</v>
      </c>
      <c r="K4" s="1" t="s">
        <v>27</v>
      </c>
      <c r="L4" s="1" t="s">
        <v>64</v>
      </c>
      <c r="M4" s="1">
        <v>6</v>
      </c>
      <c r="N4" s="1">
        <v>26197472</v>
      </c>
      <c r="O4" s="1">
        <v>26197472</v>
      </c>
      <c r="P4" s="1" t="s">
        <v>29</v>
      </c>
      <c r="Q4" s="1" t="s">
        <v>38</v>
      </c>
      <c r="T4" s="1">
        <v>11</v>
      </c>
      <c r="U4" s="1">
        <v>84</v>
      </c>
      <c r="W4" s="1">
        <v>101</v>
      </c>
      <c r="X4" s="1">
        <v>1058</v>
      </c>
    </row>
    <row r="5" spans="1:24" x14ac:dyDescent="0.2">
      <c r="A5" s="1" t="s">
        <v>696</v>
      </c>
      <c r="B5" s="1" t="s">
        <v>779</v>
      </c>
      <c r="C5" s="1" t="s">
        <v>698</v>
      </c>
      <c r="D5" s="1" t="s">
        <v>780</v>
      </c>
      <c r="E5" s="1" t="s">
        <v>26</v>
      </c>
      <c r="F5" s="1" t="s">
        <v>781</v>
      </c>
      <c r="G5" s="1" t="s">
        <v>35</v>
      </c>
      <c r="J5" s="1" t="s">
        <v>27</v>
      </c>
      <c r="K5" s="1" t="s">
        <v>27</v>
      </c>
      <c r="L5" s="1" t="s">
        <v>700</v>
      </c>
      <c r="M5" s="1">
        <v>6</v>
      </c>
      <c r="N5" s="1">
        <v>26199446</v>
      </c>
      <c r="O5" s="1">
        <v>26199446</v>
      </c>
      <c r="P5" s="1" t="s">
        <v>38</v>
      </c>
      <c r="Q5" s="1" t="s">
        <v>28</v>
      </c>
      <c r="X5" s="1">
        <v>29</v>
      </c>
    </row>
    <row r="6" spans="1:24" x14ac:dyDescent="0.2">
      <c r="A6" s="1" t="s">
        <v>782</v>
      </c>
      <c r="B6" s="1" t="s">
        <v>783</v>
      </c>
      <c r="C6" s="1" t="s">
        <v>784</v>
      </c>
      <c r="D6" s="1" t="s">
        <v>785</v>
      </c>
      <c r="E6" s="1" t="s">
        <v>26</v>
      </c>
      <c r="F6" s="1" t="s">
        <v>34</v>
      </c>
      <c r="G6" s="1" t="s">
        <v>35</v>
      </c>
      <c r="I6" s="1">
        <v>2</v>
      </c>
      <c r="J6" s="1" t="s">
        <v>27</v>
      </c>
      <c r="K6" s="1" t="s">
        <v>27</v>
      </c>
      <c r="L6" s="1" t="s">
        <v>786</v>
      </c>
      <c r="M6" s="1">
        <v>6</v>
      </c>
      <c r="N6" s="1">
        <v>26197453</v>
      </c>
      <c r="O6" s="1">
        <v>26197453</v>
      </c>
      <c r="P6" s="1" t="s">
        <v>38</v>
      </c>
      <c r="Q6" s="1" t="s">
        <v>29</v>
      </c>
      <c r="T6" s="1">
        <v>7</v>
      </c>
      <c r="U6" s="1">
        <v>29</v>
      </c>
      <c r="W6" s="1">
        <v>17</v>
      </c>
      <c r="X6" s="1">
        <v>12</v>
      </c>
    </row>
    <row r="7" spans="1:24" x14ac:dyDescent="0.2">
      <c r="A7" s="1" t="s">
        <v>24</v>
      </c>
      <c r="B7" s="1" t="s">
        <v>787</v>
      </c>
      <c r="C7" s="1" t="s">
        <v>788</v>
      </c>
      <c r="D7" s="1" t="s">
        <v>789</v>
      </c>
      <c r="E7" s="1" t="s">
        <v>26</v>
      </c>
      <c r="F7" s="1" t="s">
        <v>34</v>
      </c>
      <c r="G7" s="1" t="s">
        <v>35</v>
      </c>
      <c r="J7" s="1" t="s">
        <v>27</v>
      </c>
      <c r="K7" s="1" t="s">
        <v>27</v>
      </c>
      <c r="L7" s="1" t="s">
        <v>27</v>
      </c>
      <c r="M7" s="1">
        <v>6</v>
      </c>
      <c r="N7" s="1">
        <v>26197448</v>
      </c>
      <c r="O7" s="1">
        <v>26197448</v>
      </c>
      <c r="P7" s="1" t="s">
        <v>51</v>
      </c>
      <c r="Q7" s="1" t="s">
        <v>29</v>
      </c>
      <c r="U7" s="1">
        <v>650</v>
      </c>
      <c r="X7" s="1">
        <v>4</v>
      </c>
    </row>
    <row r="8" spans="1:24" x14ac:dyDescent="0.2">
      <c r="A8" s="1" t="s">
        <v>90</v>
      </c>
      <c r="B8" s="1" t="s">
        <v>188</v>
      </c>
      <c r="C8" s="1" t="s">
        <v>92</v>
      </c>
      <c r="D8" s="1" t="s">
        <v>790</v>
      </c>
      <c r="E8" s="1" t="s">
        <v>26</v>
      </c>
      <c r="F8" s="1" t="s">
        <v>34</v>
      </c>
      <c r="G8" s="1" t="s">
        <v>35</v>
      </c>
      <c r="I8" s="1">
        <v>1</v>
      </c>
      <c r="J8" s="1" t="s">
        <v>94</v>
      </c>
      <c r="K8" s="1" t="s">
        <v>94</v>
      </c>
      <c r="L8" s="1" t="s">
        <v>94</v>
      </c>
      <c r="M8" s="1">
        <v>6</v>
      </c>
      <c r="N8" s="1">
        <v>26197444</v>
      </c>
      <c r="O8" s="1">
        <v>26197444</v>
      </c>
      <c r="P8" s="1" t="s">
        <v>29</v>
      </c>
      <c r="Q8" s="1" t="s">
        <v>51</v>
      </c>
      <c r="T8" s="1">
        <v>53</v>
      </c>
      <c r="U8" s="1">
        <v>104</v>
      </c>
      <c r="W8" s="1">
        <v>100</v>
      </c>
      <c r="X8" s="1">
        <v>229</v>
      </c>
    </row>
    <row r="9" spans="1:24" x14ac:dyDescent="0.2">
      <c r="A9" s="1" t="s">
        <v>77</v>
      </c>
      <c r="B9" s="1" t="s">
        <v>791</v>
      </c>
      <c r="C9" s="1" t="s">
        <v>79</v>
      </c>
      <c r="D9" s="1" t="s">
        <v>792</v>
      </c>
      <c r="E9" s="1" t="s">
        <v>26</v>
      </c>
      <c r="F9" s="1" t="s">
        <v>34</v>
      </c>
      <c r="G9" s="1" t="s">
        <v>35</v>
      </c>
      <c r="I9" s="1">
        <v>1</v>
      </c>
      <c r="J9" s="1" t="s">
        <v>27</v>
      </c>
      <c r="K9" s="1" t="s">
        <v>27</v>
      </c>
      <c r="L9" s="1" t="s">
        <v>81</v>
      </c>
      <c r="M9" s="1">
        <v>6</v>
      </c>
      <c r="N9" s="1">
        <v>26197445</v>
      </c>
      <c r="O9" s="1">
        <v>26197445</v>
      </c>
      <c r="P9" s="1" t="s">
        <v>28</v>
      </c>
      <c r="Q9" s="1" t="s">
        <v>51</v>
      </c>
      <c r="X9" s="1">
        <v>133</v>
      </c>
    </row>
    <row r="10" spans="1:24" x14ac:dyDescent="0.2">
      <c r="A10" s="1" t="s">
        <v>24</v>
      </c>
      <c r="B10" s="1" t="s">
        <v>793</v>
      </c>
      <c r="C10" s="1" t="s">
        <v>151</v>
      </c>
      <c r="D10" s="1" t="s">
        <v>794</v>
      </c>
      <c r="E10" s="1" t="s">
        <v>26</v>
      </c>
      <c r="F10" s="1" t="s">
        <v>34</v>
      </c>
      <c r="G10" s="1" t="s">
        <v>35</v>
      </c>
      <c r="J10" s="1" t="s">
        <v>27</v>
      </c>
      <c r="K10" s="1" t="s">
        <v>27</v>
      </c>
      <c r="L10" s="1" t="s">
        <v>27</v>
      </c>
      <c r="M10" s="1">
        <v>6</v>
      </c>
      <c r="N10" s="1">
        <v>26197427</v>
      </c>
      <c r="O10" s="1">
        <v>26197427</v>
      </c>
      <c r="P10" s="1" t="s">
        <v>29</v>
      </c>
      <c r="Q10" s="1" t="s">
        <v>51</v>
      </c>
      <c r="U10" s="1">
        <v>1844</v>
      </c>
      <c r="X10" s="1">
        <v>18</v>
      </c>
    </row>
    <row r="11" spans="1:24" x14ac:dyDescent="0.2">
      <c r="A11" s="1" t="s">
        <v>24</v>
      </c>
      <c r="B11" s="1" t="s">
        <v>219</v>
      </c>
      <c r="C11" s="1" t="s">
        <v>75</v>
      </c>
      <c r="D11" s="1" t="s">
        <v>794</v>
      </c>
      <c r="E11" s="1" t="s">
        <v>26</v>
      </c>
      <c r="F11" s="1" t="s">
        <v>34</v>
      </c>
      <c r="G11" s="1" t="s">
        <v>35</v>
      </c>
      <c r="J11" s="1" t="s">
        <v>27</v>
      </c>
      <c r="K11" s="1" t="s">
        <v>27</v>
      </c>
      <c r="L11" s="1" t="s">
        <v>27</v>
      </c>
      <c r="M11" s="1">
        <v>6</v>
      </c>
      <c r="N11" s="1">
        <v>26197427</v>
      </c>
      <c r="O11" s="1">
        <v>26197427</v>
      </c>
      <c r="P11" s="1" t="s">
        <v>29</v>
      </c>
      <c r="Q11" s="1" t="s">
        <v>51</v>
      </c>
      <c r="U11" s="1">
        <v>803</v>
      </c>
      <c r="X11" s="1">
        <v>82</v>
      </c>
    </row>
    <row r="12" spans="1:24" x14ac:dyDescent="0.2">
      <c r="A12" s="1" t="s">
        <v>237</v>
      </c>
      <c r="B12" s="1" t="s">
        <v>490</v>
      </c>
      <c r="C12" s="1" t="s">
        <v>113</v>
      </c>
      <c r="D12" s="1" t="s">
        <v>795</v>
      </c>
      <c r="E12" s="1" t="s">
        <v>26</v>
      </c>
      <c r="F12" s="1" t="s">
        <v>34</v>
      </c>
      <c r="G12" s="1" t="s">
        <v>35</v>
      </c>
      <c r="J12" s="1" t="s">
        <v>36</v>
      </c>
      <c r="K12" s="1" t="s">
        <v>27</v>
      </c>
      <c r="L12" s="1" t="s">
        <v>64</v>
      </c>
      <c r="M12" s="1">
        <v>6</v>
      </c>
      <c r="N12" s="1">
        <v>26197426</v>
      </c>
      <c r="O12" s="1">
        <v>26197426</v>
      </c>
      <c r="P12" s="1" t="s">
        <v>38</v>
      </c>
      <c r="Q12" s="1" t="s">
        <v>28</v>
      </c>
      <c r="T12" s="1">
        <v>6</v>
      </c>
      <c r="U12" s="1">
        <v>58</v>
      </c>
      <c r="X12" s="1">
        <v>635</v>
      </c>
    </row>
    <row r="13" spans="1:24" x14ac:dyDescent="0.2">
      <c r="A13" s="1" t="s">
        <v>237</v>
      </c>
      <c r="B13" s="1" t="s">
        <v>796</v>
      </c>
      <c r="C13" s="1" t="s">
        <v>113</v>
      </c>
      <c r="D13" s="1" t="s">
        <v>797</v>
      </c>
      <c r="E13" s="1" t="s">
        <v>26</v>
      </c>
      <c r="F13" s="1" t="s">
        <v>34</v>
      </c>
      <c r="G13" s="1" t="s">
        <v>35</v>
      </c>
      <c r="J13" s="1" t="s">
        <v>36</v>
      </c>
      <c r="K13" s="1" t="s">
        <v>27</v>
      </c>
      <c r="L13" s="1" t="s">
        <v>64</v>
      </c>
      <c r="M13" s="1">
        <v>6</v>
      </c>
      <c r="N13" s="1">
        <v>26197415</v>
      </c>
      <c r="O13" s="1">
        <v>26197415</v>
      </c>
      <c r="P13" s="1" t="s">
        <v>38</v>
      </c>
      <c r="Q13" s="1" t="s">
        <v>51</v>
      </c>
      <c r="T13" s="1">
        <v>53</v>
      </c>
      <c r="U13" s="1">
        <v>90</v>
      </c>
      <c r="X13" s="1">
        <v>497</v>
      </c>
    </row>
    <row r="14" spans="1:24" x14ac:dyDescent="0.2">
      <c r="A14" s="1" t="s">
        <v>24</v>
      </c>
      <c r="B14" s="1" t="s">
        <v>798</v>
      </c>
      <c r="C14" s="1" t="s">
        <v>614</v>
      </c>
      <c r="D14" s="1" t="s">
        <v>646</v>
      </c>
      <c r="E14" s="1" t="s">
        <v>26</v>
      </c>
      <c r="F14" s="1" t="s">
        <v>34</v>
      </c>
      <c r="G14" s="1" t="s">
        <v>35</v>
      </c>
      <c r="J14" s="1" t="s">
        <v>27</v>
      </c>
      <c r="K14" s="1" t="s">
        <v>27</v>
      </c>
      <c r="L14" s="1" t="s">
        <v>27</v>
      </c>
      <c r="M14" s="1">
        <v>6</v>
      </c>
      <c r="N14" s="1">
        <v>26197411</v>
      </c>
      <c r="O14" s="1">
        <v>26197411</v>
      </c>
      <c r="P14" s="1" t="s">
        <v>29</v>
      </c>
      <c r="Q14" s="1" t="s">
        <v>51</v>
      </c>
      <c r="U14" s="1">
        <v>2051</v>
      </c>
      <c r="X14" s="1">
        <v>102</v>
      </c>
    </row>
    <row r="15" spans="1:24" x14ac:dyDescent="0.2">
      <c r="A15" s="1" t="s">
        <v>61</v>
      </c>
      <c r="B15" s="1" t="s">
        <v>799</v>
      </c>
      <c r="C15" s="1" t="s">
        <v>54</v>
      </c>
      <c r="D15" s="1" t="s">
        <v>800</v>
      </c>
      <c r="E15" s="1" t="s">
        <v>26</v>
      </c>
      <c r="F15" s="1" t="s">
        <v>34</v>
      </c>
      <c r="G15" s="1" t="s">
        <v>35</v>
      </c>
      <c r="I15" s="1">
        <v>2</v>
      </c>
      <c r="J15" s="1" t="s">
        <v>36</v>
      </c>
      <c r="K15" s="1" t="s">
        <v>27</v>
      </c>
      <c r="L15" s="1" t="s">
        <v>64</v>
      </c>
      <c r="M15" s="1">
        <v>6</v>
      </c>
      <c r="N15" s="1">
        <v>26197400</v>
      </c>
      <c r="O15" s="1">
        <v>26197400</v>
      </c>
      <c r="P15" s="1" t="s">
        <v>29</v>
      </c>
      <c r="Q15" s="1" t="s">
        <v>38</v>
      </c>
      <c r="T15" s="1">
        <v>5</v>
      </c>
      <c r="U15" s="1">
        <v>89</v>
      </c>
      <c r="W15" s="1">
        <v>76</v>
      </c>
      <c r="X15" s="1">
        <v>826</v>
      </c>
    </row>
    <row r="16" spans="1:24" x14ac:dyDescent="0.2">
      <c r="A16" s="1" t="s">
        <v>154</v>
      </c>
      <c r="B16" s="1" t="s">
        <v>801</v>
      </c>
      <c r="C16" s="1" t="s">
        <v>156</v>
      </c>
      <c r="D16" s="1" t="s">
        <v>800</v>
      </c>
      <c r="E16" s="1" t="s">
        <v>26</v>
      </c>
      <c r="F16" s="1" t="s">
        <v>34</v>
      </c>
      <c r="G16" s="1" t="s">
        <v>35</v>
      </c>
      <c r="I16" s="1">
        <v>2</v>
      </c>
      <c r="J16" s="1" t="s">
        <v>36</v>
      </c>
      <c r="K16" s="1" t="s">
        <v>43</v>
      </c>
      <c r="L16" s="1" t="s">
        <v>44</v>
      </c>
      <c r="M16" s="1">
        <v>6</v>
      </c>
      <c r="N16" s="1">
        <v>26197400</v>
      </c>
      <c r="O16" s="1">
        <v>26197400</v>
      </c>
      <c r="P16" s="1" t="s">
        <v>29</v>
      </c>
      <c r="Q16" s="1" t="s">
        <v>38</v>
      </c>
      <c r="T16" s="1">
        <v>14</v>
      </c>
      <c r="U16" s="1">
        <v>44</v>
      </c>
      <c r="W16" s="1">
        <v>71</v>
      </c>
      <c r="X16" s="1">
        <v>342</v>
      </c>
    </row>
    <row r="17" spans="1:24" x14ac:dyDescent="0.2">
      <c r="A17" s="1" t="s">
        <v>61</v>
      </c>
      <c r="B17" s="1" t="s">
        <v>802</v>
      </c>
      <c r="C17" s="1" t="s">
        <v>59</v>
      </c>
      <c r="D17" s="1" t="s">
        <v>803</v>
      </c>
      <c r="E17" s="1" t="s">
        <v>26</v>
      </c>
      <c r="F17" s="1" t="s">
        <v>34</v>
      </c>
      <c r="G17" s="1" t="s">
        <v>35</v>
      </c>
      <c r="I17" s="1">
        <v>2</v>
      </c>
      <c r="J17" s="1" t="s">
        <v>36</v>
      </c>
      <c r="K17" s="1" t="s">
        <v>27</v>
      </c>
      <c r="L17" s="1" t="s">
        <v>64</v>
      </c>
      <c r="M17" s="1">
        <v>6</v>
      </c>
      <c r="N17" s="1">
        <v>26197399</v>
      </c>
      <c r="O17" s="1">
        <v>26197399</v>
      </c>
      <c r="P17" s="1" t="s">
        <v>38</v>
      </c>
      <c r="Q17" s="1" t="s">
        <v>51</v>
      </c>
      <c r="T17" s="1">
        <v>18</v>
      </c>
      <c r="U17" s="1">
        <v>45</v>
      </c>
      <c r="W17" s="1">
        <v>87</v>
      </c>
      <c r="X17" s="1">
        <v>91</v>
      </c>
    </row>
    <row r="18" spans="1:24" x14ac:dyDescent="0.2">
      <c r="A18" s="1" t="s">
        <v>24</v>
      </c>
      <c r="B18" s="1" t="s">
        <v>804</v>
      </c>
      <c r="C18" s="1" t="s">
        <v>151</v>
      </c>
      <c r="D18" s="1" t="s">
        <v>805</v>
      </c>
      <c r="E18" s="1" t="s">
        <v>26</v>
      </c>
      <c r="F18" s="1" t="s">
        <v>34</v>
      </c>
      <c r="G18" s="1" t="s">
        <v>35</v>
      </c>
      <c r="I18" s="1">
        <v>2</v>
      </c>
      <c r="J18" s="1" t="s">
        <v>27</v>
      </c>
      <c r="K18" s="1" t="s">
        <v>27</v>
      </c>
      <c r="L18" s="1" t="s">
        <v>27</v>
      </c>
      <c r="M18" s="1">
        <v>6</v>
      </c>
      <c r="N18" s="1">
        <v>26197399</v>
      </c>
      <c r="O18" s="1">
        <v>26197399</v>
      </c>
      <c r="P18" s="1" t="s">
        <v>38</v>
      </c>
      <c r="Q18" s="1" t="s">
        <v>29</v>
      </c>
      <c r="U18" s="1">
        <v>1754</v>
      </c>
      <c r="X18" s="1">
        <v>18</v>
      </c>
    </row>
    <row r="19" spans="1:24" x14ac:dyDescent="0.2">
      <c r="A19" s="1" t="s">
        <v>61</v>
      </c>
      <c r="B19" s="1" t="s">
        <v>806</v>
      </c>
      <c r="C19" s="1" t="s">
        <v>59</v>
      </c>
      <c r="D19" s="1" t="s">
        <v>807</v>
      </c>
      <c r="E19" s="1" t="s">
        <v>26</v>
      </c>
      <c r="F19" s="1" t="s">
        <v>34</v>
      </c>
      <c r="G19" s="1" t="s">
        <v>35</v>
      </c>
      <c r="I19" s="1">
        <v>2</v>
      </c>
      <c r="J19" s="1" t="s">
        <v>36</v>
      </c>
      <c r="K19" s="1" t="s">
        <v>27</v>
      </c>
      <c r="L19" s="1" t="s">
        <v>64</v>
      </c>
      <c r="M19" s="1">
        <v>6</v>
      </c>
      <c r="N19" s="1">
        <v>26197399</v>
      </c>
      <c r="O19" s="1">
        <v>26197399</v>
      </c>
      <c r="P19" s="1" t="s">
        <v>38</v>
      </c>
      <c r="Q19" s="1" t="s">
        <v>28</v>
      </c>
      <c r="T19" s="1">
        <v>26</v>
      </c>
      <c r="U19" s="1">
        <v>87</v>
      </c>
      <c r="W19" s="1">
        <v>75</v>
      </c>
      <c r="X19" s="1">
        <v>561</v>
      </c>
    </row>
    <row r="20" spans="1:24" x14ac:dyDescent="0.2">
      <c r="A20" s="1" t="s">
        <v>808</v>
      </c>
      <c r="B20" s="1" t="s">
        <v>809</v>
      </c>
      <c r="C20" s="1" t="s">
        <v>151</v>
      </c>
      <c r="D20" s="1" t="s">
        <v>807</v>
      </c>
      <c r="E20" s="1" t="s">
        <v>26</v>
      </c>
      <c r="F20" s="1" t="s">
        <v>34</v>
      </c>
      <c r="G20" s="1" t="s">
        <v>35</v>
      </c>
      <c r="I20" s="1">
        <v>2</v>
      </c>
      <c r="J20" s="1" t="s">
        <v>27</v>
      </c>
      <c r="K20" s="1" t="s">
        <v>27</v>
      </c>
      <c r="L20" s="1" t="s">
        <v>27</v>
      </c>
      <c r="M20" s="1">
        <v>6</v>
      </c>
      <c r="N20" s="1">
        <v>26197399</v>
      </c>
      <c r="O20" s="1">
        <v>26197399</v>
      </c>
      <c r="P20" s="1" t="s">
        <v>38</v>
      </c>
      <c r="Q20" s="1" t="s">
        <v>28</v>
      </c>
      <c r="X20" s="1">
        <v>236</v>
      </c>
    </row>
    <row r="21" spans="1:24" x14ac:dyDescent="0.2">
      <c r="A21" s="1" t="s">
        <v>24</v>
      </c>
      <c r="B21" s="1" t="s">
        <v>810</v>
      </c>
      <c r="C21" s="1" t="s">
        <v>71</v>
      </c>
      <c r="D21" s="1" t="s">
        <v>811</v>
      </c>
      <c r="E21" s="1" t="s">
        <v>26</v>
      </c>
      <c r="F21" s="1" t="s">
        <v>34</v>
      </c>
      <c r="G21" s="1" t="s">
        <v>35</v>
      </c>
      <c r="J21" s="1" t="s">
        <v>27</v>
      </c>
      <c r="K21" s="1" t="s">
        <v>27</v>
      </c>
      <c r="L21" s="1" t="s">
        <v>27</v>
      </c>
      <c r="M21" s="1">
        <v>6</v>
      </c>
      <c r="N21" s="1">
        <v>26197396</v>
      </c>
      <c r="O21" s="1">
        <v>26197396</v>
      </c>
      <c r="P21" s="1" t="s">
        <v>28</v>
      </c>
      <c r="Q21" s="1" t="s">
        <v>51</v>
      </c>
      <c r="U21" s="1">
        <v>799</v>
      </c>
      <c r="X21" s="1">
        <v>20</v>
      </c>
    </row>
    <row r="22" spans="1:24" x14ac:dyDescent="0.2">
      <c r="A22" s="1" t="s">
        <v>812</v>
      </c>
      <c r="B22" s="1" t="s">
        <v>813</v>
      </c>
      <c r="C22" s="1" t="s">
        <v>814</v>
      </c>
      <c r="D22" s="1" t="s">
        <v>811</v>
      </c>
      <c r="E22" s="1" t="s">
        <v>26</v>
      </c>
      <c r="F22" s="1" t="s">
        <v>34</v>
      </c>
      <c r="G22" s="1" t="s">
        <v>35</v>
      </c>
      <c r="J22" s="1" t="s">
        <v>36</v>
      </c>
      <c r="K22" s="1" t="s">
        <v>89</v>
      </c>
      <c r="L22" s="1" t="s">
        <v>44</v>
      </c>
      <c r="M22" s="1">
        <v>6</v>
      </c>
      <c r="N22" s="1">
        <v>26197396</v>
      </c>
      <c r="O22" s="1">
        <v>26197396</v>
      </c>
      <c r="P22" s="1" t="s">
        <v>28</v>
      </c>
      <c r="Q22" s="1" t="s">
        <v>51</v>
      </c>
      <c r="X22" s="1">
        <v>21</v>
      </c>
    </row>
    <row r="23" spans="1:24" x14ac:dyDescent="0.2">
      <c r="A23" s="1" t="s">
        <v>808</v>
      </c>
      <c r="B23" s="1" t="s">
        <v>815</v>
      </c>
      <c r="C23" s="1" t="s">
        <v>151</v>
      </c>
      <c r="D23" s="1" t="s">
        <v>816</v>
      </c>
      <c r="E23" s="1" t="s">
        <v>26</v>
      </c>
      <c r="F23" s="1" t="s">
        <v>34</v>
      </c>
      <c r="G23" s="1" t="s">
        <v>35</v>
      </c>
      <c r="J23" s="1" t="s">
        <v>27</v>
      </c>
      <c r="K23" s="1" t="s">
        <v>27</v>
      </c>
      <c r="L23" s="1" t="s">
        <v>27</v>
      </c>
      <c r="M23" s="1">
        <v>6</v>
      </c>
      <c r="N23" s="1">
        <v>26197395</v>
      </c>
      <c r="O23" s="1">
        <v>26197395</v>
      </c>
      <c r="P23" s="1" t="s">
        <v>38</v>
      </c>
      <c r="Q23" s="1" t="s">
        <v>29</v>
      </c>
      <c r="X23" s="1">
        <v>308</v>
      </c>
    </row>
    <row r="24" spans="1:24" x14ac:dyDescent="0.2">
      <c r="A24" s="1" t="s">
        <v>90</v>
      </c>
      <c r="B24" s="1" t="s">
        <v>817</v>
      </c>
      <c r="C24" s="1" t="s">
        <v>92</v>
      </c>
      <c r="D24" s="1" t="s">
        <v>656</v>
      </c>
      <c r="E24" s="1" t="s">
        <v>26</v>
      </c>
      <c r="F24" s="1" t="s">
        <v>34</v>
      </c>
      <c r="G24" s="1" t="s">
        <v>35</v>
      </c>
      <c r="I24" s="1">
        <v>1</v>
      </c>
      <c r="J24" s="1" t="s">
        <v>94</v>
      </c>
      <c r="K24" s="1" t="s">
        <v>94</v>
      </c>
      <c r="L24" s="1" t="s">
        <v>94</v>
      </c>
      <c r="M24" s="1">
        <v>6</v>
      </c>
      <c r="N24" s="1">
        <v>26197388</v>
      </c>
      <c r="O24" s="1">
        <v>26197388</v>
      </c>
      <c r="P24" s="1" t="s">
        <v>29</v>
      </c>
      <c r="Q24" s="1" t="s">
        <v>51</v>
      </c>
      <c r="T24" s="1">
        <v>21</v>
      </c>
      <c r="U24" s="1">
        <v>45</v>
      </c>
      <c r="W24" s="1">
        <v>48</v>
      </c>
      <c r="X24" s="1">
        <v>717</v>
      </c>
    </row>
    <row r="25" spans="1:24" x14ac:dyDescent="0.2">
      <c r="A25" s="1" t="s">
        <v>24</v>
      </c>
      <c r="B25" s="1" t="s">
        <v>818</v>
      </c>
      <c r="C25" s="1" t="s">
        <v>262</v>
      </c>
      <c r="D25" s="1" t="s">
        <v>819</v>
      </c>
      <c r="E25" s="1" t="s">
        <v>26</v>
      </c>
      <c r="F25" s="1" t="s">
        <v>34</v>
      </c>
      <c r="G25" s="1" t="s">
        <v>35</v>
      </c>
      <c r="J25" s="1" t="s">
        <v>27</v>
      </c>
      <c r="K25" s="1" t="s">
        <v>27</v>
      </c>
      <c r="L25" s="1" t="s">
        <v>27</v>
      </c>
      <c r="M25" s="1">
        <v>6</v>
      </c>
      <c r="N25" s="1">
        <v>26197378</v>
      </c>
      <c r="O25" s="1">
        <v>26197378</v>
      </c>
      <c r="P25" s="1" t="s">
        <v>38</v>
      </c>
      <c r="Q25" s="1" t="s">
        <v>28</v>
      </c>
      <c r="U25" s="1">
        <v>1294</v>
      </c>
      <c r="X25" s="1">
        <v>147</v>
      </c>
    </row>
    <row r="26" spans="1:24" x14ac:dyDescent="0.2">
      <c r="A26" s="1" t="s">
        <v>97</v>
      </c>
      <c r="B26" s="1" t="s">
        <v>820</v>
      </c>
      <c r="C26" s="1" t="s">
        <v>821</v>
      </c>
      <c r="D26" s="1" t="s">
        <v>822</v>
      </c>
      <c r="E26" s="1" t="s">
        <v>26</v>
      </c>
      <c r="F26" s="1" t="s">
        <v>34</v>
      </c>
      <c r="G26" s="1" t="s">
        <v>35</v>
      </c>
      <c r="J26" s="1" t="s">
        <v>36</v>
      </c>
      <c r="K26" s="1" t="s">
        <v>43</v>
      </c>
      <c r="L26" s="1" t="s">
        <v>101</v>
      </c>
      <c r="M26" s="1">
        <v>6</v>
      </c>
      <c r="N26" s="1">
        <v>26197379</v>
      </c>
      <c r="O26" s="1">
        <v>26197379</v>
      </c>
      <c r="P26" s="1" t="s">
        <v>38</v>
      </c>
      <c r="Q26" s="1" t="s">
        <v>28</v>
      </c>
      <c r="T26" s="1">
        <v>17</v>
      </c>
      <c r="U26" s="1">
        <v>112</v>
      </c>
      <c r="W26" s="1">
        <v>56</v>
      </c>
      <c r="X26" s="1">
        <v>739</v>
      </c>
    </row>
    <row r="27" spans="1:24" x14ac:dyDescent="0.2">
      <c r="A27" s="1" t="s">
        <v>24</v>
      </c>
      <c r="B27" s="1" t="s">
        <v>261</v>
      </c>
      <c r="C27" s="1" t="s">
        <v>262</v>
      </c>
      <c r="D27" s="1" t="s">
        <v>254</v>
      </c>
      <c r="E27" s="1" t="s">
        <v>26</v>
      </c>
      <c r="F27" s="1" t="s">
        <v>34</v>
      </c>
      <c r="G27" s="1" t="s">
        <v>35</v>
      </c>
      <c r="J27" s="1" t="s">
        <v>27</v>
      </c>
      <c r="K27" s="1" t="s">
        <v>27</v>
      </c>
      <c r="L27" s="1" t="s">
        <v>27</v>
      </c>
      <c r="M27" s="1">
        <v>6</v>
      </c>
      <c r="N27" s="1">
        <v>26197375</v>
      </c>
      <c r="O27" s="1">
        <v>26197375</v>
      </c>
      <c r="P27" s="1" t="s">
        <v>38</v>
      </c>
      <c r="Q27" s="1" t="s">
        <v>28</v>
      </c>
      <c r="U27" s="1">
        <v>655</v>
      </c>
      <c r="X27" s="1">
        <v>417</v>
      </c>
    </row>
    <row r="28" spans="1:24" x14ac:dyDescent="0.2">
      <c r="A28" s="1" t="s">
        <v>299</v>
      </c>
      <c r="B28" s="1" t="s">
        <v>823</v>
      </c>
      <c r="C28" s="1" t="s">
        <v>71</v>
      </c>
      <c r="D28" s="1" t="s">
        <v>254</v>
      </c>
      <c r="E28" s="1" t="s">
        <v>26</v>
      </c>
      <c r="F28" s="1" t="s">
        <v>34</v>
      </c>
      <c r="G28" s="1" t="s">
        <v>35</v>
      </c>
      <c r="J28" s="1" t="s">
        <v>36</v>
      </c>
      <c r="K28" s="1" t="s">
        <v>27</v>
      </c>
      <c r="L28" s="1" t="s">
        <v>64</v>
      </c>
      <c r="M28" s="1">
        <v>6</v>
      </c>
      <c r="N28" s="1">
        <v>26197375</v>
      </c>
      <c r="O28" s="1">
        <v>26197375</v>
      </c>
      <c r="P28" s="1" t="s">
        <v>38</v>
      </c>
      <c r="Q28" s="1" t="s">
        <v>28</v>
      </c>
      <c r="T28" s="1">
        <v>17</v>
      </c>
      <c r="U28" s="1">
        <v>46</v>
      </c>
      <c r="X28" s="1">
        <v>1323</v>
      </c>
    </row>
    <row r="29" spans="1:24" x14ac:dyDescent="0.2">
      <c r="A29" s="1" t="s">
        <v>125</v>
      </c>
      <c r="B29" s="1" t="s">
        <v>824</v>
      </c>
      <c r="C29" s="1" t="s">
        <v>825</v>
      </c>
      <c r="D29" s="1" t="s">
        <v>826</v>
      </c>
      <c r="E29" s="1" t="s">
        <v>26</v>
      </c>
      <c r="F29" s="1" t="s">
        <v>827</v>
      </c>
      <c r="G29" s="1" t="s">
        <v>35</v>
      </c>
      <c r="J29" s="1" t="s">
        <v>27</v>
      </c>
      <c r="K29" s="1" t="s">
        <v>27</v>
      </c>
      <c r="L29" s="1" t="s">
        <v>27</v>
      </c>
      <c r="M29" s="1">
        <v>6</v>
      </c>
      <c r="N29" s="1">
        <v>26199369</v>
      </c>
      <c r="O29" s="1">
        <v>26199369</v>
      </c>
      <c r="P29" s="1" t="s">
        <v>29</v>
      </c>
      <c r="Q29" s="1" t="s">
        <v>51</v>
      </c>
      <c r="X29" s="1">
        <v>123</v>
      </c>
    </row>
    <row r="30" spans="1:24" x14ac:dyDescent="0.2">
      <c r="A30" s="1" t="s">
        <v>480</v>
      </c>
      <c r="B30" s="1" t="s">
        <v>828</v>
      </c>
      <c r="C30" s="1" t="s">
        <v>428</v>
      </c>
      <c r="D30" s="1" t="s">
        <v>660</v>
      </c>
      <c r="E30" s="1" t="s">
        <v>26</v>
      </c>
      <c r="F30" s="1" t="s">
        <v>34</v>
      </c>
      <c r="G30" s="1" t="s">
        <v>35</v>
      </c>
      <c r="I30" s="1">
        <v>1</v>
      </c>
      <c r="J30" s="1" t="s">
        <v>36</v>
      </c>
      <c r="K30" s="1" t="s">
        <v>89</v>
      </c>
      <c r="L30" s="1" t="s">
        <v>64</v>
      </c>
      <c r="M30" s="1">
        <v>6</v>
      </c>
      <c r="N30" s="1">
        <v>26197369</v>
      </c>
      <c r="O30" s="1">
        <v>26197369</v>
      </c>
      <c r="P30" s="1" t="s">
        <v>28</v>
      </c>
      <c r="Q30" s="1" t="s">
        <v>51</v>
      </c>
      <c r="X30" s="1">
        <v>89</v>
      </c>
    </row>
    <row r="31" spans="1:24" x14ac:dyDescent="0.2">
      <c r="A31" s="1" t="s">
        <v>24</v>
      </c>
      <c r="B31" s="1" t="s">
        <v>829</v>
      </c>
      <c r="C31" s="1" t="s">
        <v>830</v>
      </c>
      <c r="D31" s="1" t="s">
        <v>668</v>
      </c>
      <c r="E31" s="1" t="s">
        <v>26</v>
      </c>
      <c r="F31" s="1" t="s">
        <v>34</v>
      </c>
      <c r="G31" s="1" t="s">
        <v>35</v>
      </c>
      <c r="I31" s="1">
        <v>1</v>
      </c>
      <c r="J31" s="1" t="s">
        <v>27</v>
      </c>
      <c r="K31" s="1" t="s">
        <v>27</v>
      </c>
      <c r="L31" s="1" t="s">
        <v>27</v>
      </c>
      <c r="M31" s="1">
        <v>6</v>
      </c>
      <c r="N31" s="1">
        <v>26197369</v>
      </c>
      <c r="O31" s="1">
        <v>26197369</v>
      </c>
      <c r="P31" s="1" t="s">
        <v>28</v>
      </c>
      <c r="Q31" s="1" t="s">
        <v>38</v>
      </c>
      <c r="U31" s="1">
        <v>1452</v>
      </c>
      <c r="X31" s="1">
        <v>7</v>
      </c>
    </row>
    <row r="32" spans="1:24" x14ac:dyDescent="0.2">
      <c r="A32" s="1" t="s">
        <v>90</v>
      </c>
      <c r="B32" s="1" t="s">
        <v>831</v>
      </c>
      <c r="C32" s="1" t="s">
        <v>92</v>
      </c>
      <c r="D32" s="1" t="s">
        <v>263</v>
      </c>
      <c r="E32" s="1" t="s">
        <v>26</v>
      </c>
      <c r="F32" s="1" t="s">
        <v>34</v>
      </c>
      <c r="G32" s="1" t="s">
        <v>35</v>
      </c>
      <c r="J32" s="1" t="s">
        <v>94</v>
      </c>
      <c r="K32" s="1" t="s">
        <v>94</v>
      </c>
      <c r="L32" s="1" t="s">
        <v>94</v>
      </c>
      <c r="M32" s="1">
        <v>6</v>
      </c>
      <c r="N32" s="1">
        <v>26197363</v>
      </c>
      <c r="O32" s="1">
        <v>26197363</v>
      </c>
      <c r="P32" s="1" t="s">
        <v>29</v>
      </c>
      <c r="Q32" s="1" t="s">
        <v>51</v>
      </c>
      <c r="T32" s="1">
        <v>24</v>
      </c>
      <c r="U32" s="1">
        <v>42</v>
      </c>
      <c r="W32" s="1">
        <v>122</v>
      </c>
      <c r="X32" s="1">
        <v>1067</v>
      </c>
    </row>
    <row r="33" spans="1:24" x14ac:dyDescent="0.2">
      <c r="A33" s="1" t="s">
        <v>245</v>
      </c>
      <c r="B33" s="1">
        <v>587248</v>
      </c>
      <c r="C33" s="1" t="s">
        <v>75</v>
      </c>
      <c r="D33" s="1" t="s">
        <v>832</v>
      </c>
      <c r="E33" s="1" t="s">
        <v>26</v>
      </c>
      <c r="F33" s="1" t="s">
        <v>34</v>
      </c>
      <c r="G33" s="1" t="s">
        <v>35</v>
      </c>
      <c r="I33" s="1">
        <v>1</v>
      </c>
      <c r="J33" s="1" t="s">
        <v>27</v>
      </c>
      <c r="K33" s="1" t="s">
        <v>833</v>
      </c>
      <c r="L33" s="1" t="s">
        <v>248</v>
      </c>
      <c r="M33" s="1">
        <v>6</v>
      </c>
      <c r="N33" s="1">
        <v>26197348</v>
      </c>
      <c r="O33" s="1">
        <v>26197348</v>
      </c>
      <c r="P33" s="1" t="s">
        <v>29</v>
      </c>
      <c r="Q33" s="1" t="s">
        <v>28</v>
      </c>
      <c r="X33" s="1">
        <v>70</v>
      </c>
    </row>
    <row r="34" spans="1:24" x14ac:dyDescent="0.2">
      <c r="A34" s="1" t="s">
        <v>237</v>
      </c>
      <c r="B34" s="1" t="s">
        <v>713</v>
      </c>
      <c r="C34" s="1" t="s">
        <v>113</v>
      </c>
      <c r="D34" s="1" t="s">
        <v>834</v>
      </c>
      <c r="E34" s="1" t="s">
        <v>26</v>
      </c>
      <c r="F34" s="1" t="s">
        <v>34</v>
      </c>
      <c r="G34" s="1" t="s">
        <v>35</v>
      </c>
      <c r="I34" s="1">
        <v>1</v>
      </c>
      <c r="J34" s="1" t="s">
        <v>36</v>
      </c>
      <c r="K34" s="1" t="s">
        <v>27</v>
      </c>
      <c r="L34" s="1" t="s">
        <v>64</v>
      </c>
      <c r="M34" s="1">
        <v>6</v>
      </c>
      <c r="N34" s="1">
        <v>26197348</v>
      </c>
      <c r="O34" s="1">
        <v>26197348</v>
      </c>
      <c r="P34" s="1" t="s">
        <v>29</v>
      </c>
      <c r="Q34" s="1" t="s">
        <v>51</v>
      </c>
      <c r="T34" s="1">
        <v>5</v>
      </c>
      <c r="U34" s="1">
        <v>59</v>
      </c>
      <c r="X34" s="1">
        <v>1524</v>
      </c>
    </row>
    <row r="35" spans="1:24" x14ac:dyDescent="0.2">
      <c r="A35" s="1" t="s">
        <v>24</v>
      </c>
      <c r="B35" s="1" t="s">
        <v>835</v>
      </c>
      <c r="C35" s="1" t="s">
        <v>207</v>
      </c>
      <c r="D35" s="1" t="s">
        <v>836</v>
      </c>
      <c r="E35" s="1" t="s">
        <v>26</v>
      </c>
      <c r="F35" s="1" t="s">
        <v>34</v>
      </c>
      <c r="G35" s="1" t="s">
        <v>35</v>
      </c>
      <c r="J35" s="1" t="s">
        <v>27</v>
      </c>
      <c r="K35" s="1" t="s">
        <v>27</v>
      </c>
      <c r="L35" s="1" t="s">
        <v>27</v>
      </c>
      <c r="M35" s="1">
        <v>6</v>
      </c>
      <c r="N35" s="1">
        <v>26197346</v>
      </c>
      <c r="O35" s="1">
        <v>26197346</v>
      </c>
      <c r="P35" s="1" t="s">
        <v>38</v>
      </c>
      <c r="Q35" s="1" t="s">
        <v>51</v>
      </c>
      <c r="U35" s="1">
        <v>480</v>
      </c>
      <c r="X35" s="1">
        <v>22</v>
      </c>
    </row>
    <row r="36" spans="1:24" x14ac:dyDescent="0.2">
      <c r="A36" s="1" t="s">
        <v>24</v>
      </c>
      <c r="B36" s="1" t="s">
        <v>837</v>
      </c>
      <c r="C36" s="1" t="s">
        <v>92</v>
      </c>
      <c r="D36" s="1" t="s">
        <v>838</v>
      </c>
      <c r="E36" s="1" t="s">
        <v>26</v>
      </c>
      <c r="F36" s="1" t="s">
        <v>34</v>
      </c>
      <c r="G36" s="1" t="s">
        <v>35</v>
      </c>
      <c r="J36" s="1" t="s">
        <v>27</v>
      </c>
      <c r="K36" s="1" t="s">
        <v>27</v>
      </c>
      <c r="L36" s="1" t="s">
        <v>27</v>
      </c>
      <c r="M36" s="1">
        <v>6</v>
      </c>
      <c r="N36" s="1">
        <v>26197342</v>
      </c>
      <c r="O36" s="1">
        <v>26197342</v>
      </c>
      <c r="P36" s="1" t="s">
        <v>29</v>
      </c>
      <c r="Q36" s="1" t="s">
        <v>51</v>
      </c>
      <c r="U36" s="1">
        <v>1694</v>
      </c>
      <c r="X36" s="1">
        <v>6</v>
      </c>
    </row>
    <row r="37" spans="1:24" x14ac:dyDescent="0.2">
      <c r="A37" s="1" t="s">
        <v>61</v>
      </c>
      <c r="B37" s="1" t="s">
        <v>839</v>
      </c>
      <c r="C37" s="1" t="s">
        <v>54</v>
      </c>
      <c r="D37" s="1" t="s">
        <v>301</v>
      </c>
      <c r="E37" s="1" t="s">
        <v>26</v>
      </c>
      <c r="F37" s="1" t="s">
        <v>34</v>
      </c>
      <c r="G37" s="1" t="s">
        <v>35</v>
      </c>
      <c r="I37" s="1">
        <v>1</v>
      </c>
      <c r="J37" s="1" t="s">
        <v>36</v>
      </c>
      <c r="K37" s="1" t="s">
        <v>27</v>
      </c>
      <c r="L37" s="1" t="s">
        <v>64</v>
      </c>
      <c r="M37" s="1">
        <v>6</v>
      </c>
      <c r="N37" s="1">
        <v>26197336</v>
      </c>
      <c r="O37" s="1">
        <v>26197336</v>
      </c>
      <c r="P37" s="1" t="s">
        <v>29</v>
      </c>
      <c r="Q37" s="1" t="s">
        <v>51</v>
      </c>
      <c r="T37" s="1">
        <v>17</v>
      </c>
      <c r="U37" s="1">
        <v>63</v>
      </c>
      <c r="W37" s="1">
        <v>121</v>
      </c>
      <c r="X37" s="1">
        <v>145</v>
      </c>
    </row>
    <row r="38" spans="1:24" x14ac:dyDescent="0.2">
      <c r="A38" s="1" t="s">
        <v>24</v>
      </c>
      <c r="B38" s="1" t="s">
        <v>284</v>
      </c>
      <c r="C38" s="1" t="s">
        <v>285</v>
      </c>
      <c r="D38" s="1" t="s">
        <v>840</v>
      </c>
      <c r="E38" s="1" t="s">
        <v>26</v>
      </c>
      <c r="F38" s="1" t="s">
        <v>34</v>
      </c>
      <c r="G38" s="1" t="s">
        <v>35</v>
      </c>
      <c r="J38" s="1" t="s">
        <v>27</v>
      </c>
      <c r="K38" s="1" t="s">
        <v>27</v>
      </c>
      <c r="L38" s="1" t="s">
        <v>27</v>
      </c>
      <c r="M38" s="1">
        <v>6</v>
      </c>
      <c r="N38" s="1">
        <v>26197334</v>
      </c>
      <c r="O38" s="1">
        <v>26197334</v>
      </c>
      <c r="P38" s="1" t="s">
        <v>29</v>
      </c>
      <c r="Q38" s="1" t="s">
        <v>28</v>
      </c>
      <c r="U38" s="1">
        <v>1563</v>
      </c>
      <c r="X38" s="1">
        <v>61</v>
      </c>
    </row>
    <row r="39" spans="1:24" x14ac:dyDescent="0.2">
      <c r="A39" s="1" t="s">
        <v>308</v>
      </c>
      <c r="B39" s="1" t="s">
        <v>841</v>
      </c>
      <c r="C39" s="1" t="s">
        <v>272</v>
      </c>
      <c r="D39" s="1" t="s">
        <v>842</v>
      </c>
      <c r="E39" s="1" t="s">
        <v>26</v>
      </c>
      <c r="F39" s="1" t="s">
        <v>34</v>
      </c>
      <c r="G39" s="1" t="s">
        <v>35</v>
      </c>
      <c r="J39" s="1" t="s">
        <v>36</v>
      </c>
      <c r="K39" s="1" t="s">
        <v>43</v>
      </c>
      <c r="L39" s="1" t="s">
        <v>44</v>
      </c>
      <c r="M39" s="1">
        <v>6</v>
      </c>
      <c r="N39" s="1">
        <v>26197330</v>
      </c>
      <c r="O39" s="1">
        <v>26197330</v>
      </c>
      <c r="P39" s="1" t="s">
        <v>38</v>
      </c>
      <c r="Q39" s="1" t="s">
        <v>51</v>
      </c>
      <c r="X39" s="1">
        <v>190</v>
      </c>
    </row>
    <row r="40" spans="1:24" x14ac:dyDescent="0.2">
      <c r="A40" s="1" t="s">
        <v>24</v>
      </c>
      <c r="B40" s="1" t="s">
        <v>843</v>
      </c>
      <c r="C40" s="1" t="s">
        <v>844</v>
      </c>
      <c r="D40" s="1" t="s">
        <v>845</v>
      </c>
      <c r="E40" s="1" t="s">
        <v>26</v>
      </c>
      <c r="F40" s="1" t="s">
        <v>34</v>
      </c>
      <c r="G40" s="1" t="s">
        <v>35</v>
      </c>
      <c r="J40" s="1" t="s">
        <v>27</v>
      </c>
      <c r="K40" s="1" t="s">
        <v>27</v>
      </c>
      <c r="L40" s="1" t="s">
        <v>27</v>
      </c>
      <c r="M40" s="1">
        <v>6</v>
      </c>
      <c r="N40" s="1">
        <v>26197306</v>
      </c>
      <c r="O40" s="1">
        <v>26197306</v>
      </c>
      <c r="P40" s="1" t="s">
        <v>29</v>
      </c>
      <c r="Q40" s="1" t="s">
        <v>51</v>
      </c>
      <c r="U40" s="1">
        <v>516</v>
      </c>
      <c r="X40" s="1">
        <v>2</v>
      </c>
    </row>
    <row r="41" spans="1:24" x14ac:dyDescent="0.2">
      <c r="A41" s="1" t="s">
        <v>176</v>
      </c>
      <c r="B41" s="1" t="s">
        <v>846</v>
      </c>
      <c r="C41" s="1" t="s">
        <v>178</v>
      </c>
      <c r="D41" s="1" t="s">
        <v>340</v>
      </c>
      <c r="E41" s="1" t="s">
        <v>26</v>
      </c>
      <c r="F41" s="1" t="s">
        <v>34</v>
      </c>
      <c r="G41" s="1" t="s">
        <v>35</v>
      </c>
      <c r="I41" s="1">
        <v>2</v>
      </c>
      <c r="J41" s="1" t="s">
        <v>36</v>
      </c>
      <c r="K41" s="1" t="s">
        <v>43</v>
      </c>
      <c r="L41" s="1" t="s">
        <v>44</v>
      </c>
      <c r="M41" s="1">
        <v>6</v>
      </c>
      <c r="N41" s="1">
        <v>26197279</v>
      </c>
      <c r="O41" s="1">
        <v>26197279</v>
      </c>
      <c r="P41" s="1" t="s">
        <v>29</v>
      </c>
      <c r="Q41" s="1" t="s">
        <v>38</v>
      </c>
      <c r="T41" s="1">
        <v>15</v>
      </c>
      <c r="U41" s="1">
        <v>78</v>
      </c>
      <c r="W41" s="1">
        <v>107</v>
      </c>
      <c r="X41" s="1">
        <v>131</v>
      </c>
    </row>
    <row r="42" spans="1:24" x14ac:dyDescent="0.2">
      <c r="A42" s="1" t="s">
        <v>480</v>
      </c>
      <c r="B42" s="1" t="s">
        <v>847</v>
      </c>
      <c r="C42" s="1" t="s">
        <v>92</v>
      </c>
      <c r="D42" s="1" t="s">
        <v>343</v>
      </c>
      <c r="E42" s="1" t="s">
        <v>26</v>
      </c>
      <c r="F42" s="1" t="s">
        <v>34</v>
      </c>
      <c r="G42" s="1" t="s">
        <v>35</v>
      </c>
      <c r="I42" s="1">
        <v>2</v>
      </c>
      <c r="J42" s="1" t="s">
        <v>36</v>
      </c>
      <c r="K42" s="1" t="s">
        <v>89</v>
      </c>
      <c r="L42" s="1" t="s">
        <v>64</v>
      </c>
      <c r="M42" s="1">
        <v>6</v>
      </c>
      <c r="N42" s="1">
        <v>26197280</v>
      </c>
      <c r="O42" s="1">
        <v>26197280</v>
      </c>
      <c r="P42" s="1" t="s">
        <v>29</v>
      </c>
      <c r="Q42" s="1" t="s">
        <v>51</v>
      </c>
      <c r="X42" s="1">
        <v>1937</v>
      </c>
    </row>
    <row r="43" spans="1:24" x14ac:dyDescent="0.2">
      <c r="A43" s="1" t="s">
        <v>97</v>
      </c>
      <c r="B43" s="1" t="s">
        <v>848</v>
      </c>
      <c r="C43" s="1" t="s">
        <v>821</v>
      </c>
      <c r="D43" s="1" t="s">
        <v>710</v>
      </c>
      <c r="E43" s="1" t="s">
        <v>26</v>
      </c>
      <c r="F43" s="1" t="s">
        <v>34</v>
      </c>
      <c r="G43" s="1" t="s">
        <v>35</v>
      </c>
      <c r="I43" s="1">
        <v>1</v>
      </c>
      <c r="J43" s="1" t="s">
        <v>36</v>
      </c>
      <c r="K43" s="1" t="s">
        <v>43</v>
      </c>
      <c r="L43" s="1" t="s">
        <v>101</v>
      </c>
      <c r="M43" s="1">
        <v>6</v>
      </c>
      <c r="N43" s="1">
        <v>26197275</v>
      </c>
      <c r="O43" s="1">
        <v>26197275</v>
      </c>
      <c r="P43" s="1" t="s">
        <v>29</v>
      </c>
      <c r="Q43" s="1" t="s">
        <v>38</v>
      </c>
      <c r="T43" s="1">
        <v>9</v>
      </c>
      <c r="U43" s="1">
        <v>157</v>
      </c>
      <c r="W43" s="1">
        <v>73</v>
      </c>
      <c r="X43" s="1">
        <v>63</v>
      </c>
    </row>
    <row r="44" spans="1:24" x14ac:dyDescent="0.2">
      <c r="A44" s="1" t="s">
        <v>299</v>
      </c>
      <c r="B44" s="1" t="s">
        <v>849</v>
      </c>
      <c r="C44" s="1" t="s">
        <v>71</v>
      </c>
      <c r="D44" s="1" t="s">
        <v>850</v>
      </c>
      <c r="E44" s="1" t="s">
        <v>26</v>
      </c>
      <c r="F44" s="1" t="s">
        <v>34</v>
      </c>
      <c r="G44" s="1" t="s">
        <v>35</v>
      </c>
      <c r="I44" s="1">
        <v>1</v>
      </c>
      <c r="J44" s="1" t="s">
        <v>36</v>
      </c>
      <c r="K44" s="1" t="s">
        <v>27</v>
      </c>
      <c r="L44" s="1" t="s">
        <v>64</v>
      </c>
      <c r="M44" s="1">
        <v>6</v>
      </c>
      <c r="N44" s="1">
        <v>26197276</v>
      </c>
      <c r="O44" s="1">
        <v>26197276</v>
      </c>
      <c r="P44" s="1" t="s">
        <v>51</v>
      </c>
      <c r="Q44" s="1" t="s">
        <v>28</v>
      </c>
      <c r="T44" s="1">
        <v>54</v>
      </c>
      <c r="U44" s="1">
        <v>83</v>
      </c>
      <c r="X44" s="1">
        <v>1805</v>
      </c>
    </row>
    <row r="45" spans="1:24" x14ac:dyDescent="0.2">
      <c r="A45" s="1" t="s">
        <v>24</v>
      </c>
      <c r="B45" s="1" t="s">
        <v>449</v>
      </c>
      <c r="C45" s="1" t="s">
        <v>41</v>
      </c>
      <c r="D45" s="1" t="s">
        <v>135</v>
      </c>
      <c r="E45" s="1" t="s">
        <v>26</v>
      </c>
      <c r="F45" s="1" t="s">
        <v>34</v>
      </c>
      <c r="G45" s="1" t="s">
        <v>35</v>
      </c>
      <c r="J45" s="1" t="s">
        <v>27</v>
      </c>
      <c r="K45" s="1" t="s">
        <v>27</v>
      </c>
      <c r="L45" s="1" t="s">
        <v>27</v>
      </c>
      <c r="M45" s="1">
        <v>6</v>
      </c>
      <c r="N45" s="1">
        <v>26197265</v>
      </c>
      <c r="O45" s="1">
        <v>26197265</v>
      </c>
      <c r="P45" s="1" t="s">
        <v>38</v>
      </c>
      <c r="Q45" s="1" t="s">
        <v>29</v>
      </c>
      <c r="U45" s="1">
        <v>1310</v>
      </c>
      <c r="X45" s="1">
        <v>7</v>
      </c>
    </row>
    <row r="46" spans="1:24" x14ac:dyDescent="0.2">
      <c r="A46" s="1" t="s">
        <v>200</v>
      </c>
      <c r="B46" s="1" t="s">
        <v>851</v>
      </c>
      <c r="C46" s="1" t="s">
        <v>852</v>
      </c>
      <c r="D46" s="1" t="s">
        <v>135</v>
      </c>
      <c r="E46" s="1" t="s">
        <v>26</v>
      </c>
      <c r="F46" s="1" t="s">
        <v>34</v>
      </c>
      <c r="G46" s="1" t="s">
        <v>35</v>
      </c>
      <c r="J46" s="1" t="s">
        <v>36</v>
      </c>
      <c r="K46" s="1" t="s">
        <v>201</v>
      </c>
      <c r="L46" s="1" t="s">
        <v>64</v>
      </c>
      <c r="M46" s="1">
        <v>6</v>
      </c>
      <c r="N46" s="1">
        <v>26197265</v>
      </c>
      <c r="O46" s="1">
        <v>26197265</v>
      </c>
      <c r="P46" s="1" t="s">
        <v>38</v>
      </c>
      <c r="Q46" s="1" t="s">
        <v>29</v>
      </c>
      <c r="X46" s="1">
        <v>74</v>
      </c>
    </row>
    <row r="47" spans="1:24" x14ac:dyDescent="0.2">
      <c r="A47" s="1" t="s">
        <v>24</v>
      </c>
      <c r="B47" s="1" t="s">
        <v>853</v>
      </c>
      <c r="C47" s="1" t="s">
        <v>596</v>
      </c>
      <c r="D47" s="1" t="s">
        <v>854</v>
      </c>
      <c r="E47" s="1" t="s">
        <v>26</v>
      </c>
      <c r="F47" s="1" t="s">
        <v>34</v>
      </c>
      <c r="G47" s="1" t="s">
        <v>35</v>
      </c>
      <c r="J47" s="1" t="s">
        <v>27</v>
      </c>
      <c r="K47" s="1" t="s">
        <v>27</v>
      </c>
      <c r="L47" s="1" t="s">
        <v>27</v>
      </c>
      <c r="M47" s="1">
        <v>6</v>
      </c>
      <c r="N47" s="1">
        <v>26197255</v>
      </c>
      <c r="O47" s="1">
        <v>26197255</v>
      </c>
      <c r="P47" s="1" t="s">
        <v>51</v>
      </c>
      <c r="Q47" s="1" t="s">
        <v>38</v>
      </c>
      <c r="U47" s="1">
        <v>1976</v>
      </c>
      <c r="X47" s="1">
        <v>2</v>
      </c>
    </row>
    <row r="48" spans="1:24" x14ac:dyDescent="0.2">
      <c r="A48" s="1" t="s">
        <v>105</v>
      </c>
      <c r="B48" s="1" t="s">
        <v>855</v>
      </c>
      <c r="C48" s="1" t="s">
        <v>75</v>
      </c>
      <c r="D48" s="1" t="s">
        <v>856</v>
      </c>
      <c r="E48" s="1" t="s">
        <v>26</v>
      </c>
      <c r="F48" s="1" t="s">
        <v>34</v>
      </c>
      <c r="G48" s="1" t="s">
        <v>35</v>
      </c>
      <c r="J48" s="1" t="s">
        <v>27</v>
      </c>
      <c r="K48" s="1" t="s">
        <v>27</v>
      </c>
      <c r="L48" s="1" t="s">
        <v>108</v>
      </c>
      <c r="M48" s="1">
        <v>6</v>
      </c>
      <c r="N48" s="1">
        <v>26197256</v>
      </c>
      <c r="O48" s="1">
        <v>26197256</v>
      </c>
      <c r="P48" s="1" t="s">
        <v>28</v>
      </c>
      <c r="Q48" s="1" t="s">
        <v>38</v>
      </c>
      <c r="X48" s="1">
        <v>161</v>
      </c>
    </row>
    <row r="49" spans="1:24" x14ac:dyDescent="0.2">
      <c r="A49" s="1" t="s">
        <v>39</v>
      </c>
      <c r="B49" s="1" t="s">
        <v>857</v>
      </c>
      <c r="C49" s="1" t="s">
        <v>41</v>
      </c>
      <c r="D49" s="1" t="s">
        <v>381</v>
      </c>
      <c r="E49" s="1" t="s">
        <v>26</v>
      </c>
      <c r="F49" s="1" t="s">
        <v>34</v>
      </c>
      <c r="G49" s="1" t="s">
        <v>35</v>
      </c>
      <c r="I49" s="1">
        <v>1</v>
      </c>
      <c r="J49" s="1" t="s">
        <v>36</v>
      </c>
      <c r="K49" s="1" t="s">
        <v>43</v>
      </c>
      <c r="L49" s="1" t="s">
        <v>44</v>
      </c>
      <c r="M49" s="1">
        <v>6</v>
      </c>
      <c r="N49" s="1">
        <v>26197245</v>
      </c>
      <c r="O49" s="1">
        <v>26197245</v>
      </c>
      <c r="P49" s="1" t="s">
        <v>29</v>
      </c>
      <c r="Q49" s="1" t="s">
        <v>28</v>
      </c>
      <c r="T49" s="1">
        <v>70</v>
      </c>
      <c r="U49" s="1">
        <v>46</v>
      </c>
      <c r="X49" s="1">
        <v>55</v>
      </c>
    </row>
    <row r="50" spans="1:24" x14ac:dyDescent="0.2">
      <c r="A50" s="1" t="s">
        <v>154</v>
      </c>
      <c r="B50" s="1" t="s">
        <v>858</v>
      </c>
      <c r="C50" s="1" t="s">
        <v>242</v>
      </c>
      <c r="D50" s="1" t="s">
        <v>386</v>
      </c>
      <c r="E50" s="1" t="s">
        <v>26</v>
      </c>
      <c r="F50" s="1" t="s">
        <v>34</v>
      </c>
      <c r="G50" s="1" t="s">
        <v>35</v>
      </c>
      <c r="I50" s="1">
        <v>1</v>
      </c>
      <c r="J50" s="1" t="s">
        <v>36</v>
      </c>
      <c r="K50" s="1" t="s">
        <v>43</v>
      </c>
      <c r="L50" s="1" t="s">
        <v>44</v>
      </c>
      <c r="M50" s="1">
        <v>6</v>
      </c>
      <c r="N50" s="1">
        <v>26197239</v>
      </c>
      <c r="O50" s="1">
        <v>26197239</v>
      </c>
      <c r="P50" s="1" t="s">
        <v>38</v>
      </c>
      <c r="Q50" s="1" t="s">
        <v>29</v>
      </c>
      <c r="T50" s="1">
        <v>31</v>
      </c>
      <c r="U50" s="1">
        <v>32</v>
      </c>
      <c r="W50" s="1">
        <v>45</v>
      </c>
      <c r="X50" s="1">
        <v>86</v>
      </c>
    </row>
    <row r="51" spans="1:24" x14ac:dyDescent="0.2">
      <c r="A51" s="1" t="s">
        <v>480</v>
      </c>
      <c r="B51" s="1" t="s">
        <v>859</v>
      </c>
      <c r="C51" s="1" t="s">
        <v>92</v>
      </c>
      <c r="D51" s="1" t="s">
        <v>393</v>
      </c>
      <c r="E51" s="1" t="s">
        <v>26</v>
      </c>
      <c r="F51" s="1" t="s">
        <v>34</v>
      </c>
      <c r="G51" s="1" t="s">
        <v>35</v>
      </c>
      <c r="I51" s="1">
        <v>1</v>
      </c>
      <c r="J51" s="1" t="s">
        <v>36</v>
      </c>
      <c r="K51" s="1" t="s">
        <v>89</v>
      </c>
      <c r="L51" s="1" t="s">
        <v>64</v>
      </c>
      <c r="M51" s="1">
        <v>6</v>
      </c>
      <c r="N51" s="1">
        <v>26197235</v>
      </c>
      <c r="O51" s="1">
        <v>26197235</v>
      </c>
      <c r="P51" s="1" t="s">
        <v>38</v>
      </c>
      <c r="Q51" s="1" t="s">
        <v>29</v>
      </c>
      <c r="X51" s="1">
        <v>119</v>
      </c>
    </row>
    <row r="52" spans="1:24" x14ac:dyDescent="0.2">
      <c r="A52" s="1" t="s">
        <v>183</v>
      </c>
      <c r="B52" s="1" t="s">
        <v>860</v>
      </c>
      <c r="C52" s="1" t="s">
        <v>285</v>
      </c>
      <c r="D52" s="1" t="s">
        <v>861</v>
      </c>
      <c r="E52" s="1" t="s">
        <v>26</v>
      </c>
      <c r="F52" s="1" t="s">
        <v>34</v>
      </c>
      <c r="G52" s="1" t="s">
        <v>35</v>
      </c>
      <c r="I52" s="1">
        <v>1</v>
      </c>
      <c r="J52" s="1" t="s">
        <v>56</v>
      </c>
      <c r="K52" s="1" t="s">
        <v>49</v>
      </c>
      <c r="L52" s="1" t="s">
        <v>57</v>
      </c>
      <c r="M52" s="1">
        <v>6</v>
      </c>
      <c r="N52" s="1">
        <v>26197234</v>
      </c>
      <c r="O52" s="1">
        <v>26197234</v>
      </c>
      <c r="P52" s="1" t="s">
        <v>28</v>
      </c>
      <c r="Q52" s="1" t="s">
        <v>51</v>
      </c>
      <c r="T52" s="1">
        <v>227</v>
      </c>
      <c r="U52" s="1">
        <v>583</v>
      </c>
      <c r="W52" s="1">
        <v>478</v>
      </c>
      <c r="X52" s="1">
        <v>23</v>
      </c>
    </row>
    <row r="53" spans="1:24" x14ac:dyDescent="0.2">
      <c r="A53" s="1" t="s">
        <v>237</v>
      </c>
      <c r="B53" s="1" t="s">
        <v>862</v>
      </c>
      <c r="C53" s="1" t="s">
        <v>113</v>
      </c>
      <c r="D53" s="1" t="s">
        <v>861</v>
      </c>
      <c r="E53" s="1" t="s">
        <v>26</v>
      </c>
      <c r="F53" s="1" t="s">
        <v>34</v>
      </c>
      <c r="G53" s="1" t="s">
        <v>35</v>
      </c>
      <c r="I53" s="1">
        <v>1</v>
      </c>
      <c r="J53" s="1" t="s">
        <v>36</v>
      </c>
      <c r="K53" s="1" t="s">
        <v>27</v>
      </c>
      <c r="L53" s="1" t="s">
        <v>64</v>
      </c>
      <c r="M53" s="1">
        <v>6</v>
      </c>
      <c r="N53" s="1">
        <v>26197234</v>
      </c>
      <c r="O53" s="1">
        <v>26197234</v>
      </c>
      <c r="P53" s="1" t="s">
        <v>28</v>
      </c>
      <c r="Q53" s="1" t="s">
        <v>51</v>
      </c>
      <c r="T53" s="1">
        <v>18</v>
      </c>
      <c r="U53" s="1">
        <v>88</v>
      </c>
      <c r="X53" s="1">
        <v>206</v>
      </c>
    </row>
    <row r="54" spans="1:24" x14ac:dyDescent="0.2">
      <c r="A54" s="1" t="s">
        <v>696</v>
      </c>
      <c r="B54" s="1" t="s">
        <v>863</v>
      </c>
      <c r="C54" s="1" t="s">
        <v>698</v>
      </c>
      <c r="D54" s="1" t="s">
        <v>430</v>
      </c>
      <c r="E54" s="1" t="s">
        <v>26</v>
      </c>
      <c r="F54" s="1" t="s">
        <v>34</v>
      </c>
      <c r="G54" s="1" t="s">
        <v>35</v>
      </c>
      <c r="I54" s="1">
        <v>1</v>
      </c>
      <c r="J54" s="1" t="s">
        <v>27</v>
      </c>
      <c r="K54" s="1" t="s">
        <v>27</v>
      </c>
      <c r="L54" s="1" t="s">
        <v>700</v>
      </c>
      <c r="M54" s="1">
        <v>6</v>
      </c>
      <c r="N54" s="1">
        <v>26197219</v>
      </c>
      <c r="O54" s="1">
        <v>26197219</v>
      </c>
      <c r="P54" s="1" t="s">
        <v>38</v>
      </c>
      <c r="Q54" s="1" t="s">
        <v>28</v>
      </c>
      <c r="X54" s="1">
        <v>16</v>
      </c>
    </row>
    <row r="55" spans="1:24" x14ac:dyDescent="0.2">
      <c r="A55" s="1" t="s">
        <v>579</v>
      </c>
      <c r="B55" s="1" t="s">
        <v>864</v>
      </c>
      <c r="C55" s="1" t="s">
        <v>84</v>
      </c>
      <c r="D55" s="1" t="s">
        <v>433</v>
      </c>
      <c r="E55" s="1" t="s">
        <v>26</v>
      </c>
      <c r="F55" s="1" t="s">
        <v>34</v>
      </c>
      <c r="G55" s="1" t="s">
        <v>35</v>
      </c>
      <c r="I55" s="1">
        <v>1</v>
      </c>
      <c r="J55" s="1" t="s">
        <v>36</v>
      </c>
      <c r="K55" s="1" t="s">
        <v>43</v>
      </c>
      <c r="L55" s="1" t="s">
        <v>236</v>
      </c>
      <c r="M55" s="1">
        <v>6</v>
      </c>
      <c r="N55" s="1">
        <v>26197219</v>
      </c>
      <c r="O55" s="1">
        <v>26197219</v>
      </c>
      <c r="P55" s="1" t="s">
        <v>38</v>
      </c>
      <c r="Q55" s="1" t="s">
        <v>29</v>
      </c>
      <c r="T55" s="1">
        <v>21</v>
      </c>
      <c r="U55" s="1">
        <v>111</v>
      </c>
      <c r="W55" s="1">
        <v>151</v>
      </c>
      <c r="X55" s="1">
        <v>181</v>
      </c>
    </row>
    <row r="56" spans="1:24" x14ac:dyDescent="0.2">
      <c r="A56" s="1" t="s">
        <v>24</v>
      </c>
      <c r="B56" s="1" t="s">
        <v>865</v>
      </c>
      <c r="C56" s="1" t="s">
        <v>71</v>
      </c>
      <c r="D56" s="1" t="s">
        <v>726</v>
      </c>
      <c r="E56" s="1" t="s">
        <v>26</v>
      </c>
      <c r="G56" s="1" t="s">
        <v>35</v>
      </c>
      <c r="J56" s="1" t="s">
        <v>27</v>
      </c>
      <c r="K56" s="1" t="s">
        <v>27</v>
      </c>
      <c r="L56" s="1" t="s">
        <v>27</v>
      </c>
      <c r="M56" s="1">
        <v>6</v>
      </c>
      <c r="N56" s="1">
        <v>26197211</v>
      </c>
      <c r="O56" s="1">
        <v>26197212</v>
      </c>
      <c r="P56" s="1" t="s">
        <v>866</v>
      </c>
      <c r="Q56" s="1" t="s">
        <v>867</v>
      </c>
      <c r="U56" s="1">
        <v>770</v>
      </c>
      <c r="X56" s="1">
        <v>92</v>
      </c>
    </row>
    <row r="57" spans="1:24" x14ac:dyDescent="0.2">
      <c r="A57" s="1" t="s">
        <v>52</v>
      </c>
      <c r="B57" s="1" t="s">
        <v>868</v>
      </c>
      <c r="C57" s="1" t="s">
        <v>54</v>
      </c>
      <c r="D57" s="1" t="s">
        <v>160</v>
      </c>
      <c r="E57" s="1" t="s">
        <v>26</v>
      </c>
      <c r="F57" s="1" t="s">
        <v>34</v>
      </c>
      <c r="G57" s="1" t="s">
        <v>35</v>
      </c>
      <c r="J57" s="1" t="s">
        <v>56</v>
      </c>
      <c r="K57" s="1" t="s">
        <v>27</v>
      </c>
      <c r="L57" s="1" t="s">
        <v>57</v>
      </c>
      <c r="M57" s="1">
        <v>6</v>
      </c>
      <c r="N57" s="1">
        <v>26197202</v>
      </c>
      <c r="O57" s="1">
        <v>26197202</v>
      </c>
      <c r="P57" s="1" t="s">
        <v>29</v>
      </c>
      <c r="Q57" s="1" t="s">
        <v>38</v>
      </c>
      <c r="X57" s="1">
        <v>23</v>
      </c>
    </row>
    <row r="58" spans="1:24" x14ac:dyDescent="0.2">
      <c r="A58" s="1" t="s">
        <v>61</v>
      </c>
      <c r="B58" s="1" t="s">
        <v>869</v>
      </c>
      <c r="C58" s="1" t="s">
        <v>54</v>
      </c>
      <c r="D58" s="1" t="s">
        <v>167</v>
      </c>
      <c r="E58" s="1" t="s">
        <v>26</v>
      </c>
      <c r="F58" s="1" t="s">
        <v>34</v>
      </c>
      <c r="G58" s="1" t="s">
        <v>35</v>
      </c>
      <c r="I58" s="1">
        <v>1</v>
      </c>
      <c r="J58" s="1" t="s">
        <v>36</v>
      </c>
      <c r="K58" s="1" t="s">
        <v>27</v>
      </c>
      <c r="L58" s="1" t="s">
        <v>64</v>
      </c>
      <c r="M58" s="1">
        <v>6</v>
      </c>
      <c r="N58" s="1">
        <v>26197189</v>
      </c>
      <c r="O58" s="1">
        <v>26197189</v>
      </c>
      <c r="P58" s="1" t="s">
        <v>38</v>
      </c>
      <c r="Q58" s="1" t="s">
        <v>28</v>
      </c>
      <c r="T58" s="1">
        <v>40</v>
      </c>
      <c r="U58" s="1">
        <v>55</v>
      </c>
      <c r="W58" s="1">
        <v>128</v>
      </c>
      <c r="X58" s="1">
        <v>936</v>
      </c>
    </row>
    <row r="59" spans="1:24" x14ac:dyDescent="0.2">
      <c r="A59" s="1" t="s">
        <v>61</v>
      </c>
      <c r="B59" s="1" t="s">
        <v>870</v>
      </c>
      <c r="C59" s="1" t="s">
        <v>54</v>
      </c>
      <c r="D59" s="1" t="s">
        <v>463</v>
      </c>
      <c r="E59" s="1" t="s">
        <v>26</v>
      </c>
      <c r="F59" s="1" t="s">
        <v>34</v>
      </c>
      <c r="G59" s="1" t="s">
        <v>35</v>
      </c>
      <c r="J59" s="1" t="s">
        <v>36</v>
      </c>
      <c r="K59" s="1" t="s">
        <v>27</v>
      </c>
      <c r="L59" s="1" t="s">
        <v>64</v>
      </c>
      <c r="M59" s="1">
        <v>6</v>
      </c>
      <c r="N59" s="1">
        <v>26197187</v>
      </c>
      <c r="O59" s="1">
        <v>26197187</v>
      </c>
      <c r="P59" s="1" t="s">
        <v>38</v>
      </c>
      <c r="Q59" s="1" t="s">
        <v>28</v>
      </c>
      <c r="T59" s="1">
        <v>6</v>
      </c>
      <c r="U59" s="1">
        <v>71</v>
      </c>
      <c r="W59" s="1">
        <v>182</v>
      </c>
      <c r="X59" s="1">
        <v>106</v>
      </c>
    </row>
    <row r="60" spans="1:24" x14ac:dyDescent="0.2">
      <c r="A60" s="1" t="s">
        <v>30</v>
      </c>
      <c r="B60" s="1" t="s">
        <v>871</v>
      </c>
      <c r="C60" s="1" t="s">
        <v>32</v>
      </c>
      <c r="D60" s="1" t="s">
        <v>463</v>
      </c>
      <c r="E60" s="1" t="s">
        <v>26</v>
      </c>
      <c r="F60" s="1" t="s">
        <v>34</v>
      </c>
      <c r="G60" s="1" t="s">
        <v>35</v>
      </c>
      <c r="J60" s="1" t="s">
        <v>36</v>
      </c>
      <c r="K60" s="1" t="s">
        <v>27</v>
      </c>
      <c r="L60" s="1" t="s">
        <v>37</v>
      </c>
      <c r="M60" s="1">
        <v>6</v>
      </c>
      <c r="N60" s="1">
        <v>26197187</v>
      </c>
      <c r="O60" s="1">
        <v>26197187</v>
      </c>
      <c r="P60" s="1" t="s">
        <v>38</v>
      </c>
      <c r="Q60" s="1" t="s">
        <v>28</v>
      </c>
      <c r="T60" s="1">
        <v>55</v>
      </c>
      <c r="U60" s="1">
        <v>80</v>
      </c>
      <c r="W60" s="1">
        <v>148</v>
      </c>
      <c r="X60" s="1">
        <v>52</v>
      </c>
    </row>
    <row r="61" spans="1:24" x14ac:dyDescent="0.2">
      <c r="A61" s="1" t="s">
        <v>149</v>
      </c>
      <c r="B61" s="1" t="s">
        <v>872</v>
      </c>
      <c r="C61" s="1" t="s">
        <v>151</v>
      </c>
      <c r="D61" s="1" t="s">
        <v>463</v>
      </c>
      <c r="E61" s="1" t="s">
        <v>26</v>
      </c>
      <c r="F61" s="1" t="s">
        <v>34</v>
      </c>
      <c r="G61" s="1" t="s">
        <v>35</v>
      </c>
      <c r="J61" s="1" t="s">
        <v>36</v>
      </c>
      <c r="K61" s="1" t="s">
        <v>153</v>
      </c>
      <c r="L61" s="1" t="s">
        <v>64</v>
      </c>
      <c r="M61" s="1">
        <v>6</v>
      </c>
      <c r="N61" s="1">
        <v>26197187</v>
      </c>
      <c r="O61" s="1">
        <v>26197187</v>
      </c>
      <c r="P61" s="1" t="s">
        <v>38</v>
      </c>
      <c r="Q61" s="1" t="s">
        <v>28</v>
      </c>
      <c r="U61" s="1">
        <v>120</v>
      </c>
      <c r="X61" s="1">
        <v>581</v>
      </c>
    </row>
    <row r="62" spans="1:24" x14ac:dyDescent="0.2">
      <c r="A62" s="1" t="s">
        <v>299</v>
      </c>
      <c r="B62" s="1" t="s">
        <v>516</v>
      </c>
      <c r="C62" s="1" t="s">
        <v>517</v>
      </c>
      <c r="D62" s="1" t="s">
        <v>463</v>
      </c>
      <c r="E62" s="1" t="s">
        <v>26</v>
      </c>
      <c r="F62" s="1" t="s">
        <v>34</v>
      </c>
      <c r="G62" s="1" t="s">
        <v>35</v>
      </c>
      <c r="J62" s="1" t="s">
        <v>36</v>
      </c>
      <c r="K62" s="1" t="s">
        <v>27</v>
      </c>
      <c r="L62" s="1" t="s">
        <v>64</v>
      </c>
      <c r="M62" s="1">
        <v>6</v>
      </c>
      <c r="N62" s="1">
        <v>26197187</v>
      </c>
      <c r="O62" s="1">
        <v>26197187</v>
      </c>
      <c r="P62" s="1" t="s">
        <v>38</v>
      </c>
      <c r="Q62" s="1" t="s">
        <v>28</v>
      </c>
      <c r="T62" s="1">
        <v>9</v>
      </c>
      <c r="U62" s="1">
        <v>246</v>
      </c>
      <c r="X62" s="1">
        <v>6476</v>
      </c>
    </row>
    <row r="63" spans="1:24" x14ac:dyDescent="0.2">
      <c r="A63" s="1" t="s">
        <v>378</v>
      </c>
      <c r="B63" s="1" t="s">
        <v>873</v>
      </c>
      <c r="C63" s="1" t="s">
        <v>372</v>
      </c>
      <c r="D63" s="1" t="s">
        <v>463</v>
      </c>
      <c r="E63" s="1" t="s">
        <v>26</v>
      </c>
      <c r="F63" s="1" t="s">
        <v>34</v>
      </c>
      <c r="G63" s="1" t="s">
        <v>35</v>
      </c>
      <c r="J63" s="1" t="s">
        <v>36</v>
      </c>
      <c r="K63" s="1" t="s">
        <v>43</v>
      </c>
      <c r="L63" s="1" t="s">
        <v>236</v>
      </c>
      <c r="M63" s="1">
        <v>6</v>
      </c>
      <c r="N63" s="1">
        <v>26197187</v>
      </c>
      <c r="O63" s="1">
        <v>26197187</v>
      </c>
      <c r="P63" s="1" t="s">
        <v>38</v>
      </c>
      <c r="Q63" s="1" t="s">
        <v>28</v>
      </c>
      <c r="T63" s="1">
        <v>28</v>
      </c>
      <c r="U63" s="1">
        <v>135</v>
      </c>
      <c r="W63" s="1">
        <v>112</v>
      </c>
      <c r="X63" s="1">
        <v>1241</v>
      </c>
    </row>
    <row r="64" spans="1:24" x14ac:dyDescent="0.2">
      <c r="A64" s="1" t="s">
        <v>24</v>
      </c>
      <c r="B64" s="1" t="s">
        <v>874</v>
      </c>
      <c r="C64" s="1" t="s">
        <v>875</v>
      </c>
      <c r="D64" s="1" t="s">
        <v>733</v>
      </c>
      <c r="E64" s="1" t="s">
        <v>26</v>
      </c>
      <c r="F64" s="1" t="s">
        <v>34</v>
      </c>
      <c r="G64" s="1" t="s">
        <v>35</v>
      </c>
      <c r="J64" s="1" t="s">
        <v>27</v>
      </c>
      <c r="K64" s="1" t="s">
        <v>27</v>
      </c>
      <c r="L64" s="1" t="s">
        <v>27</v>
      </c>
      <c r="M64" s="1">
        <v>6</v>
      </c>
      <c r="N64" s="1">
        <v>26197187</v>
      </c>
      <c r="O64" s="1">
        <v>26197187</v>
      </c>
      <c r="P64" s="1" t="s">
        <v>38</v>
      </c>
      <c r="Q64" s="1" t="s">
        <v>29</v>
      </c>
      <c r="U64" s="1">
        <v>1977</v>
      </c>
      <c r="X64" s="1">
        <v>8</v>
      </c>
    </row>
    <row r="65" spans="1:24" x14ac:dyDescent="0.2">
      <c r="A65" s="1" t="s">
        <v>61</v>
      </c>
      <c r="B65" s="1" t="s">
        <v>876</v>
      </c>
      <c r="C65" s="1" t="s">
        <v>59</v>
      </c>
      <c r="D65" s="1" t="s">
        <v>483</v>
      </c>
      <c r="E65" s="1" t="s">
        <v>26</v>
      </c>
      <c r="F65" s="1" t="s">
        <v>34</v>
      </c>
      <c r="G65" s="1" t="s">
        <v>35</v>
      </c>
      <c r="I65" s="1">
        <v>2</v>
      </c>
      <c r="J65" s="1" t="s">
        <v>36</v>
      </c>
      <c r="K65" s="1" t="s">
        <v>27</v>
      </c>
      <c r="L65" s="1" t="s">
        <v>64</v>
      </c>
      <c r="M65" s="1">
        <v>6</v>
      </c>
      <c r="N65" s="1">
        <v>26197163</v>
      </c>
      <c r="O65" s="1">
        <v>26197163</v>
      </c>
      <c r="P65" s="1" t="s">
        <v>38</v>
      </c>
      <c r="Q65" s="1" t="s">
        <v>28</v>
      </c>
      <c r="T65" s="1">
        <v>57</v>
      </c>
      <c r="U65" s="1">
        <v>17</v>
      </c>
      <c r="W65" s="1">
        <v>81</v>
      </c>
      <c r="X65" s="1">
        <v>159</v>
      </c>
    </row>
    <row r="66" spans="1:24" x14ac:dyDescent="0.2">
      <c r="A66" s="1" t="s">
        <v>149</v>
      </c>
      <c r="B66" s="1" t="s">
        <v>877</v>
      </c>
      <c r="C66" s="1" t="s">
        <v>151</v>
      </c>
      <c r="D66" s="1" t="s">
        <v>483</v>
      </c>
      <c r="E66" s="1" t="s">
        <v>26</v>
      </c>
      <c r="F66" s="1" t="s">
        <v>34</v>
      </c>
      <c r="G66" s="1" t="s">
        <v>35</v>
      </c>
      <c r="I66" s="1">
        <v>2</v>
      </c>
      <c r="J66" s="1" t="s">
        <v>36</v>
      </c>
      <c r="K66" s="1" t="s">
        <v>153</v>
      </c>
      <c r="L66" s="1" t="s">
        <v>64</v>
      </c>
      <c r="M66" s="1">
        <v>6</v>
      </c>
      <c r="N66" s="1">
        <v>26197163</v>
      </c>
      <c r="O66" s="1">
        <v>26197163</v>
      </c>
      <c r="P66" s="1" t="s">
        <v>38</v>
      </c>
      <c r="Q66" s="1" t="s">
        <v>28</v>
      </c>
      <c r="U66" s="1">
        <v>67</v>
      </c>
      <c r="X66" s="1">
        <v>299</v>
      </c>
    </row>
    <row r="67" spans="1:24" x14ac:dyDescent="0.2">
      <c r="A67" s="1" t="s">
        <v>61</v>
      </c>
      <c r="B67" s="1" t="s">
        <v>878</v>
      </c>
      <c r="C67" s="1" t="s">
        <v>54</v>
      </c>
      <c r="D67" s="1" t="s">
        <v>494</v>
      </c>
      <c r="E67" s="1" t="s">
        <v>26</v>
      </c>
      <c r="F67" s="1" t="s">
        <v>34</v>
      </c>
      <c r="G67" s="1" t="s">
        <v>35</v>
      </c>
      <c r="I67" s="1">
        <v>2</v>
      </c>
      <c r="J67" s="1" t="s">
        <v>36</v>
      </c>
      <c r="K67" s="1" t="s">
        <v>27</v>
      </c>
      <c r="L67" s="1" t="s">
        <v>64</v>
      </c>
      <c r="M67" s="1">
        <v>6</v>
      </c>
      <c r="N67" s="1">
        <v>26197163</v>
      </c>
      <c r="O67" s="1">
        <v>26197163</v>
      </c>
      <c r="P67" s="1" t="s">
        <v>38</v>
      </c>
      <c r="Q67" s="1" t="s">
        <v>29</v>
      </c>
      <c r="T67" s="1">
        <v>6</v>
      </c>
      <c r="U67" s="1">
        <v>65</v>
      </c>
      <c r="W67" s="1">
        <v>64</v>
      </c>
      <c r="X67" s="1">
        <v>997</v>
      </c>
    </row>
    <row r="68" spans="1:24" x14ac:dyDescent="0.2">
      <c r="A68" s="1" t="s">
        <v>69</v>
      </c>
      <c r="B68" s="1" t="s">
        <v>879</v>
      </c>
      <c r="C68" s="1" t="s">
        <v>71</v>
      </c>
      <c r="D68" s="1" t="s">
        <v>503</v>
      </c>
      <c r="E68" s="1" t="s">
        <v>26</v>
      </c>
      <c r="F68" s="1" t="s">
        <v>34</v>
      </c>
      <c r="G68" s="1" t="s">
        <v>35</v>
      </c>
      <c r="J68" s="1" t="s">
        <v>27</v>
      </c>
      <c r="K68" s="1" t="s">
        <v>27</v>
      </c>
      <c r="L68" s="1" t="s">
        <v>27</v>
      </c>
      <c r="M68" s="1">
        <v>6</v>
      </c>
      <c r="N68" s="1">
        <v>26197160</v>
      </c>
      <c r="O68" s="1">
        <v>26197160</v>
      </c>
      <c r="P68" s="1" t="s">
        <v>38</v>
      </c>
      <c r="Q68" s="1" t="s">
        <v>28</v>
      </c>
      <c r="X68" s="1">
        <v>512</v>
      </c>
    </row>
    <row r="69" spans="1:24" x14ac:dyDescent="0.2">
      <c r="A69" s="1" t="s">
        <v>880</v>
      </c>
      <c r="B69" s="1" t="s">
        <v>881</v>
      </c>
      <c r="C69" s="1" t="s">
        <v>665</v>
      </c>
      <c r="D69" s="1" t="s">
        <v>882</v>
      </c>
      <c r="E69" s="1" t="s">
        <v>26</v>
      </c>
      <c r="F69" s="1" t="s">
        <v>34</v>
      </c>
      <c r="G69" s="1" t="s">
        <v>35</v>
      </c>
      <c r="J69" s="1" t="s">
        <v>27</v>
      </c>
      <c r="K69" s="1" t="s">
        <v>27</v>
      </c>
      <c r="L69" s="1" t="s">
        <v>64</v>
      </c>
      <c r="M69" s="1">
        <v>6</v>
      </c>
      <c r="N69" s="1">
        <v>26197156</v>
      </c>
      <c r="O69" s="1">
        <v>26197156</v>
      </c>
      <c r="P69" s="1" t="s">
        <v>29</v>
      </c>
      <c r="Q69" s="1" t="s">
        <v>51</v>
      </c>
      <c r="T69" s="1">
        <v>30</v>
      </c>
      <c r="U69" s="1">
        <v>411</v>
      </c>
      <c r="X69" s="1">
        <v>5847</v>
      </c>
    </row>
    <row r="70" spans="1:24" x14ac:dyDescent="0.2">
      <c r="A70" s="1" t="s">
        <v>294</v>
      </c>
      <c r="B70" s="1" t="s">
        <v>883</v>
      </c>
      <c r="C70" s="1" t="s">
        <v>54</v>
      </c>
      <c r="D70" s="1" t="s">
        <v>884</v>
      </c>
      <c r="E70" s="1" t="s">
        <v>26</v>
      </c>
      <c r="F70" s="1" t="s">
        <v>34</v>
      </c>
      <c r="G70" s="1" t="s">
        <v>35</v>
      </c>
      <c r="J70" s="1" t="s">
        <v>49</v>
      </c>
      <c r="K70" s="1" t="s">
        <v>27</v>
      </c>
      <c r="L70" s="1" t="s">
        <v>64</v>
      </c>
      <c r="M70" s="1">
        <v>6</v>
      </c>
      <c r="N70" s="1">
        <v>26197151</v>
      </c>
      <c r="O70" s="1">
        <v>26197151</v>
      </c>
      <c r="P70" s="1" t="s">
        <v>29</v>
      </c>
      <c r="Q70" s="1" t="s">
        <v>28</v>
      </c>
      <c r="X70" s="1">
        <v>1828</v>
      </c>
    </row>
    <row r="71" spans="1:24" x14ac:dyDescent="0.2">
      <c r="A71" s="1" t="s">
        <v>176</v>
      </c>
      <c r="B71" s="1" t="s">
        <v>885</v>
      </c>
      <c r="C71" s="1" t="s">
        <v>307</v>
      </c>
      <c r="D71" s="1" t="s">
        <v>518</v>
      </c>
      <c r="E71" s="1" t="s">
        <v>26</v>
      </c>
      <c r="F71" s="1" t="s">
        <v>34</v>
      </c>
      <c r="G71" s="1" t="s">
        <v>35</v>
      </c>
      <c r="J71" s="1" t="s">
        <v>36</v>
      </c>
      <c r="K71" s="1" t="s">
        <v>43</v>
      </c>
      <c r="L71" s="1" t="s">
        <v>44</v>
      </c>
      <c r="M71" s="1">
        <v>6</v>
      </c>
      <c r="N71" s="1">
        <v>26197139</v>
      </c>
      <c r="O71" s="1">
        <v>26197139</v>
      </c>
      <c r="P71" s="1" t="s">
        <v>29</v>
      </c>
      <c r="Q71" s="1" t="s">
        <v>28</v>
      </c>
      <c r="T71" s="1">
        <v>48</v>
      </c>
      <c r="U71" s="1">
        <v>53</v>
      </c>
      <c r="W71" s="1">
        <v>91</v>
      </c>
      <c r="X71" s="1">
        <v>139</v>
      </c>
    </row>
    <row r="72" spans="1:24" x14ac:dyDescent="0.2">
      <c r="A72" s="1" t="s">
        <v>154</v>
      </c>
      <c r="B72" s="1" t="s">
        <v>886</v>
      </c>
      <c r="C72" s="1" t="s">
        <v>156</v>
      </c>
      <c r="D72" s="1" t="s">
        <v>887</v>
      </c>
      <c r="E72" s="1" t="s">
        <v>26</v>
      </c>
      <c r="F72" s="1" t="s">
        <v>34</v>
      </c>
      <c r="G72" s="1" t="s">
        <v>35</v>
      </c>
      <c r="I72" s="1">
        <v>1</v>
      </c>
      <c r="J72" s="1" t="s">
        <v>36</v>
      </c>
      <c r="K72" s="1" t="s">
        <v>43</v>
      </c>
      <c r="L72" s="1" t="s">
        <v>44</v>
      </c>
      <c r="M72" s="1">
        <v>6</v>
      </c>
      <c r="N72" s="1">
        <v>26197126</v>
      </c>
      <c r="O72" s="1">
        <v>26197126</v>
      </c>
      <c r="P72" s="1" t="s">
        <v>51</v>
      </c>
      <c r="Q72" s="1" t="s">
        <v>29</v>
      </c>
      <c r="T72" s="1">
        <v>23</v>
      </c>
      <c r="U72" s="1">
        <v>64</v>
      </c>
      <c r="W72" s="1">
        <v>85</v>
      </c>
      <c r="X72" s="1">
        <v>7218</v>
      </c>
    </row>
    <row r="73" spans="1:24" x14ac:dyDescent="0.2">
      <c r="A73" s="1" t="s">
        <v>888</v>
      </c>
      <c r="B73" s="1" t="s">
        <v>889</v>
      </c>
      <c r="C73" s="1" t="s">
        <v>890</v>
      </c>
      <c r="D73" s="1" t="s">
        <v>187</v>
      </c>
      <c r="E73" s="1" t="s">
        <v>26</v>
      </c>
      <c r="F73" s="1" t="s">
        <v>34</v>
      </c>
      <c r="G73" s="1" t="s">
        <v>35</v>
      </c>
      <c r="J73" s="1" t="s">
        <v>27</v>
      </c>
      <c r="K73" s="1" t="s">
        <v>27</v>
      </c>
      <c r="L73" s="1" t="s">
        <v>891</v>
      </c>
      <c r="M73" s="1">
        <v>6</v>
      </c>
      <c r="N73" s="1">
        <v>26197100</v>
      </c>
      <c r="O73" s="1">
        <v>26197100</v>
      </c>
      <c r="P73" s="1" t="s">
        <v>29</v>
      </c>
      <c r="Q73" s="1" t="s">
        <v>38</v>
      </c>
      <c r="X73" s="1">
        <v>289</v>
      </c>
    </row>
    <row r="74" spans="1:24" x14ac:dyDescent="0.2">
      <c r="A74" s="1" t="s">
        <v>24</v>
      </c>
      <c r="B74" s="1" t="s">
        <v>892</v>
      </c>
      <c r="C74" s="1" t="s">
        <v>893</v>
      </c>
      <c r="D74" s="1" t="s">
        <v>894</v>
      </c>
      <c r="E74" s="1" t="s">
        <v>26</v>
      </c>
      <c r="F74" s="1" t="s">
        <v>34</v>
      </c>
      <c r="G74" s="1" t="s">
        <v>35</v>
      </c>
      <c r="J74" s="1" t="s">
        <v>27</v>
      </c>
      <c r="K74" s="1" t="s">
        <v>27</v>
      </c>
      <c r="L74" s="1" t="s">
        <v>27</v>
      </c>
      <c r="M74" s="1">
        <v>6</v>
      </c>
      <c r="N74" s="1">
        <v>26197096</v>
      </c>
      <c r="O74" s="1">
        <v>26197096</v>
      </c>
      <c r="P74" s="1" t="s">
        <v>29</v>
      </c>
      <c r="Q74" s="1" t="s">
        <v>38</v>
      </c>
      <c r="U74" s="1">
        <v>2699</v>
      </c>
      <c r="X74" s="1">
        <v>7</v>
      </c>
    </row>
    <row r="75" spans="1:24" x14ac:dyDescent="0.2">
      <c r="A75" s="1" t="s">
        <v>176</v>
      </c>
      <c r="B75" s="1" t="s">
        <v>895</v>
      </c>
      <c r="C75" s="1" t="s">
        <v>272</v>
      </c>
      <c r="D75" s="1" t="s">
        <v>896</v>
      </c>
      <c r="E75" s="1" t="s">
        <v>26</v>
      </c>
      <c r="F75" s="1" t="s">
        <v>34</v>
      </c>
      <c r="G75" s="1" t="s">
        <v>35</v>
      </c>
      <c r="J75" s="1" t="s">
        <v>36</v>
      </c>
      <c r="K75" s="1" t="s">
        <v>43</v>
      </c>
      <c r="L75" s="1" t="s">
        <v>44</v>
      </c>
      <c r="M75" s="1">
        <v>6</v>
      </c>
      <c r="N75" s="1">
        <v>26197097</v>
      </c>
      <c r="O75" s="1">
        <v>26197097</v>
      </c>
      <c r="P75" s="1" t="s">
        <v>38</v>
      </c>
      <c r="Q75" s="1" t="s">
        <v>51</v>
      </c>
      <c r="T75" s="1">
        <v>20</v>
      </c>
      <c r="U75" s="1">
        <v>42</v>
      </c>
      <c r="W75" s="1">
        <v>90</v>
      </c>
      <c r="X75" s="1">
        <v>233</v>
      </c>
    </row>
    <row r="76" spans="1:24" x14ac:dyDescent="0.2">
      <c r="A76" s="1" t="s">
        <v>61</v>
      </c>
      <c r="B76" s="1" t="s">
        <v>897</v>
      </c>
      <c r="C76" s="1" t="s">
        <v>59</v>
      </c>
      <c r="D76" s="1" t="s">
        <v>898</v>
      </c>
      <c r="E76" s="1" t="s">
        <v>26</v>
      </c>
      <c r="F76" s="1" t="s">
        <v>34</v>
      </c>
      <c r="G76" s="1" t="s">
        <v>35</v>
      </c>
      <c r="I76" s="1">
        <v>1</v>
      </c>
      <c r="J76" s="1" t="s">
        <v>36</v>
      </c>
      <c r="K76" s="1" t="s">
        <v>27</v>
      </c>
      <c r="L76" s="1" t="s">
        <v>64</v>
      </c>
      <c r="M76" s="1">
        <v>6</v>
      </c>
      <c r="N76" s="1">
        <v>26197084</v>
      </c>
      <c r="O76" s="1">
        <v>26197084</v>
      </c>
      <c r="P76" s="1" t="s">
        <v>38</v>
      </c>
      <c r="Q76" s="1" t="s">
        <v>51</v>
      </c>
      <c r="T76" s="1">
        <v>25</v>
      </c>
      <c r="U76" s="1">
        <v>86</v>
      </c>
      <c r="W76" s="1">
        <v>64</v>
      </c>
      <c r="X76" s="1">
        <v>737</v>
      </c>
    </row>
    <row r="77" spans="1:24" x14ac:dyDescent="0.2">
      <c r="A77" s="1" t="s">
        <v>299</v>
      </c>
      <c r="B77" s="1" t="s">
        <v>899</v>
      </c>
      <c r="C77" s="1" t="s">
        <v>71</v>
      </c>
      <c r="D77" s="1" t="s">
        <v>567</v>
      </c>
      <c r="E77" s="1" t="s">
        <v>26</v>
      </c>
      <c r="F77" s="1" t="s">
        <v>34</v>
      </c>
      <c r="G77" s="1" t="s">
        <v>35</v>
      </c>
      <c r="J77" s="1" t="s">
        <v>36</v>
      </c>
      <c r="K77" s="1" t="s">
        <v>27</v>
      </c>
      <c r="L77" s="1" t="s">
        <v>64</v>
      </c>
      <c r="M77" s="1">
        <v>6</v>
      </c>
      <c r="N77" s="1">
        <v>26197081</v>
      </c>
      <c r="O77" s="1">
        <v>26197081</v>
      </c>
      <c r="P77" s="1" t="s">
        <v>38</v>
      </c>
      <c r="Q77" s="1" t="s">
        <v>28</v>
      </c>
      <c r="T77" s="1">
        <v>15</v>
      </c>
      <c r="U77" s="1">
        <v>54</v>
      </c>
      <c r="X77" s="1">
        <v>3065</v>
      </c>
    </row>
    <row r="78" spans="1:24" x14ac:dyDescent="0.2">
      <c r="A78" s="1" t="s">
        <v>61</v>
      </c>
      <c r="B78" s="1" t="s">
        <v>900</v>
      </c>
      <c r="C78" s="1" t="s">
        <v>54</v>
      </c>
      <c r="D78" s="1" t="s">
        <v>901</v>
      </c>
      <c r="E78" s="1" t="s">
        <v>26</v>
      </c>
      <c r="F78" s="1" t="s">
        <v>34</v>
      </c>
      <c r="G78" s="1" t="s">
        <v>35</v>
      </c>
      <c r="J78" s="1" t="s">
        <v>36</v>
      </c>
      <c r="K78" s="1" t="s">
        <v>27</v>
      </c>
      <c r="L78" s="1" t="s">
        <v>64</v>
      </c>
      <c r="M78" s="1">
        <v>6</v>
      </c>
      <c r="N78" s="1">
        <v>26197074</v>
      </c>
      <c r="O78" s="1">
        <v>26197074</v>
      </c>
      <c r="P78" s="1" t="s">
        <v>38</v>
      </c>
      <c r="Q78" s="1" t="s">
        <v>51</v>
      </c>
      <c r="T78" s="1">
        <v>14</v>
      </c>
      <c r="U78" s="1">
        <v>99</v>
      </c>
      <c r="W78" s="1">
        <v>110</v>
      </c>
      <c r="X78" s="1">
        <v>1347</v>
      </c>
    </row>
    <row r="79" spans="1:24" x14ac:dyDescent="0.2">
      <c r="A79" s="1" t="s">
        <v>237</v>
      </c>
      <c r="B79" s="1" t="s">
        <v>902</v>
      </c>
      <c r="C79" s="1" t="s">
        <v>113</v>
      </c>
      <c r="D79" s="1" t="s">
        <v>901</v>
      </c>
      <c r="E79" s="1" t="s">
        <v>26</v>
      </c>
      <c r="F79" s="1" t="s">
        <v>34</v>
      </c>
      <c r="G79" s="1" t="s">
        <v>35</v>
      </c>
      <c r="J79" s="1" t="s">
        <v>36</v>
      </c>
      <c r="K79" s="1" t="s">
        <v>27</v>
      </c>
      <c r="L79" s="1" t="s">
        <v>64</v>
      </c>
      <c r="M79" s="1">
        <v>6</v>
      </c>
      <c r="N79" s="1">
        <v>26197074</v>
      </c>
      <c r="O79" s="1">
        <v>26197074</v>
      </c>
      <c r="P79" s="1" t="s">
        <v>38</v>
      </c>
      <c r="Q79" s="1" t="s">
        <v>51</v>
      </c>
      <c r="T79" s="1">
        <v>28</v>
      </c>
      <c r="U79" s="1">
        <v>40</v>
      </c>
      <c r="X79" s="1">
        <v>152</v>
      </c>
    </row>
    <row r="80" spans="1:24" x14ac:dyDescent="0.2">
      <c r="A80" s="1" t="s">
        <v>903</v>
      </c>
      <c r="B80" s="1" t="s">
        <v>904</v>
      </c>
      <c r="C80" s="1" t="s">
        <v>698</v>
      </c>
      <c r="D80" s="1" t="s">
        <v>594</v>
      </c>
      <c r="E80" s="1" t="s">
        <v>26</v>
      </c>
      <c r="F80" s="1" t="s">
        <v>34</v>
      </c>
      <c r="G80" s="1" t="s">
        <v>35</v>
      </c>
      <c r="I80" s="1">
        <v>1</v>
      </c>
      <c r="J80" s="1" t="s">
        <v>36</v>
      </c>
      <c r="K80" s="1" t="s">
        <v>27</v>
      </c>
      <c r="L80" s="1" t="s">
        <v>64</v>
      </c>
      <c r="M80" s="1">
        <v>6</v>
      </c>
      <c r="N80" s="1">
        <v>26197073</v>
      </c>
      <c r="O80" s="1">
        <v>26197073</v>
      </c>
      <c r="P80" s="1" t="s">
        <v>38</v>
      </c>
      <c r="Q80" s="1" t="s">
        <v>28</v>
      </c>
      <c r="X80" s="1">
        <v>25</v>
      </c>
    </row>
    <row r="81" spans="1:26" x14ac:dyDescent="0.2">
      <c r="A81" s="1" t="s">
        <v>2660</v>
      </c>
      <c r="B81" s="1" t="s">
        <v>2912</v>
      </c>
      <c r="C81" s="1" t="s">
        <v>262</v>
      </c>
      <c r="D81" s="1" t="s">
        <v>2232</v>
      </c>
      <c r="E81" s="1" t="s">
        <v>26</v>
      </c>
      <c r="F81" s="1" t="s">
        <v>34</v>
      </c>
      <c r="G81" s="1" t="s">
        <v>35</v>
      </c>
      <c r="H81" s="1" t="s">
        <v>2437</v>
      </c>
      <c r="J81" s="1" t="s">
        <v>56</v>
      </c>
      <c r="K81" s="1" t="s">
        <v>27</v>
      </c>
      <c r="L81" s="1" t="s">
        <v>2663</v>
      </c>
      <c r="M81" s="1">
        <v>6</v>
      </c>
      <c r="N81" s="1">
        <v>26197438</v>
      </c>
      <c r="O81" s="1">
        <v>26197438</v>
      </c>
      <c r="P81" s="1" t="s">
        <v>38</v>
      </c>
      <c r="Q81" s="1" t="s">
        <v>28</v>
      </c>
      <c r="R81" s="1">
        <v>0.05</v>
      </c>
      <c r="T81" s="1">
        <v>29</v>
      </c>
      <c r="U81" s="1">
        <v>507</v>
      </c>
      <c r="W81" s="1">
        <v>1319</v>
      </c>
      <c r="X81" s="1">
        <v>94</v>
      </c>
      <c r="Y81" s="2">
        <v>43466</v>
      </c>
      <c r="Z81" s="1" t="s">
        <v>2913</v>
      </c>
    </row>
    <row r="82" spans="1:26" x14ac:dyDescent="0.2">
      <c r="A82" s="1" t="s">
        <v>2660</v>
      </c>
      <c r="B82" s="1" t="s">
        <v>2914</v>
      </c>
      <c r="C82" s="1" t="s">
        <v>262</v>
      </c>
      <c r="D82" s="1" t="s">
        <v>2232</v>
      </c>
      <c r="E82" s="1" t="s">
        <v>26</v>
      </c>
      <c r="F82" s="1" t="s">
        <v>34</v>
      </c>
      <c r="G82" s="1" t="s">
        <v>35</v>
      </c>
      <c r="H82" s="1" t="s">
        <v>2437</v>
      </c>
      <c r="J82" s="1" t="s">
        <v>56</v>
      </c>
      <c r="K82" s="1" t="s">
        <v>27</v>
      </c>
      <c r="L82" s="1" t="s">
        <v>2663</v>
      </c>
      <c r="M82" s="1">
        <v>6</v>
      </c>
      <c r="N82" s="1">
        <v>26197438</v>
      </c>
      <c r="O82" s="1">
        <v>26197438</v>
      </c>
      <c r="P82" s="1" t="s">
        <v>38</v>
      </c>
      <c r="Q82" s="1" t="s">
        <v>28</v>
      </c>
      <c r="R82" s="1">
        <v>0.17</v>
      </c>
      <c r="T82" s="1">
        <v>149</v>
      </c>
      <c r="U82" s="1">
        <v>703</v>
      </c>
      <c r="W82" s="1">
        <v>1319</v>
      </c>
      <c r="X82" s="1">
        <v>55</v>
      </c>
      <c r="Y82" s="2">
        <v>43466</v>
      </c>
      <c r="Z82" s="1" t="s">
        <v>2913</v>
      </c>
    </row>
    <row r="83" spans="1:26" x14ac:dyDescent="0.2">
      <c r="A83" s="1" t="s">
        <v>2455</v>
      </c>
      <c r="B83" s="1" t="s">
        <v>2915</v>
      </c>
      <c r="C83" s="1" t="s">
        <v>1368</v>
      </c>
      <c r="D83" s="1" t="s">
        <v>805</v>
      </c>
      <c r="E83" s="1" t="s">
        <v>26</v>
      </c>
      <c r="F83" s="1" t="s">
        <v>34</v>
      </c>
      <c r="G83" s="1" t="s">
        <v>35</v>
      </c>
      <c r="H83" s="1" t="s">
        <v>2440</v>
      </c>
      <c r="I83" s="1">
        <v>2</v>
      </c>
      <c r="J83" s="1" t="s">
        <v>94</v>
      </c>
      <c r="K83" s="1" t="s">
        <v>94</v>
      </c>
      <c r="L83" s="1" t="s">
        <v>94</v>
      </c>
      <c r="M83" s="1">
        <v>6</v>
      </c>
      <c r="N83" s="1">
        <v>26197399</v>
      </c>
      <c r="O83" s="1">
        <v>26197399</v>
      </c>
      <c r="P83" s="1" t="s">
        <v>38</v>
      </c>
      <c r="Q83" s="1" t="s">
        <v>29</v>
      </c>
      <c r="R83" s="1">
        <v>0.08</v>
      </c>
      <c r="T83" s="1">
        <v>8</v>
      </c>
      <c r="U83" s="1">
        <v>92</v>
      </c>
      <c r="W83" s="1">
        <v>67</v>
      </c>
      <c r="X83" s="1">
        <v>53</v>
      </c>
      <c r="Y83" s="2">
        <v>43466</v>
      </c>
      <c r="Z83" s="1" t="s">
        <v>2916</v>
      </c>
    </row>
    <row r="84" spans="1:26" x14ac:dyDescent="0.2">
      <c r="A84" s="1" t="s">
        <v>2460</v>
      </c>
      <c r="B84" s="1" t="s">
        <v>2917</v>
      </c>
      <c r="C84" s="1" t="s">
        <v>242</v>
      </c>
      <c r="D84" s="1" t="s">
        <v>805</v>
      </c>
      <c r="E84" s="1" t="s">
        <v>26</v>
      </c>
      <c r="F84" s="1" t="s">
        <v>34</v>
      </c>
      <c r="G84" s="1" t="s">
        <v>35</v>
      </c>
      <c r="H84" s="1" t="s">
        <v>2440</v>
      </c>
      <c r="I84" s="1">
        <v>2</v>
      </c>
      <c r="J84" s="1" t="s">
        <v>94</v>
      </c>
      <c r="K84" s="1" t="s">
        <v>94</v>
      </c>
      <c r="L84" s="1" t="s">
        <v>94</v>
      </c>
      <c r="M84" s="1">
        <v>6</v>
      </c>
      <c r="N84" s="1">
        <v>26197399</v>
      </c>
      <c r="O84" s="1">
        <v>26197399</v>
      </c>
      <c r="P84" s="1" t="s">
        <v>38</v>
      </c>
      <c r="Q84" s="1" t="s">
        <v>29</v>
      </c>
      <c r="R84" s="1">
        <v>0.19</v>
      </c>
      <c r="T84" s="1">
        <v>7</v>
      </c>
      <c r="U84" s="1">
        <v>30</v>
      </c>
      <c r="W84" s="1">
        <v>20</v>
      </c>
      <c r="X84" s="1">
        <v>105</v>
      </c>
      <c r="Y84" s="2">
        <v>43466</v>
      </c>
      <c r="Z84" s="1" t="s">
        <v>2916</v>
      </c>
    </row>
    <row r="85" spans="1:26" x14ac:dyDescent="0.2">
      <c r="A85" s="1" t="s">
        <v>2523</v>
      </c>
      <c r="B85" s="1" t="s">
        <v>2918</v>
      </c>
      <c r="C85" s="1" t="s">
        <v>2919</v>
      </c>
      <c r="D85" s="1" t="s">
        <v>805</v>
      </c>
      <c r="E85" s="1" t="s">
        <v>26</v>
      </c>
      <c r="F85" s="1" t="s">
        <v>34</v>
      </c>
      <c r="G85" s="1" t="s">
        <v>35</v>
      </c>
      <c r="H85" s="1" t="s">
        <v>2440</v>
      </c>
      <c r="I85" s="1">
        <v>2</v>
      </c>
      <c r="J85" s="1" t="s">
        <v>94</v>
      </c>
      <c r="K85" s="1" t="s">
        <v>94</v>
      </c>
      <c r="L85" s="1" t="s">
        <v>94</v>
      </c>
      <c r="M85" s="1">
        <v>6</v>
      </c>
      <c r="N85" s="1">
        <v>26197399</v>
      </c>
      <c r="O85" s="1">
        <v>26197399</v>
      </c>
      <c r="P85" s="1" t="s">
        <v>38</v>
      </c>
      <c r="Q85" s="1" t="s">
        <v>29</v>
      </c>
      <c r="R85" s="1">
        <v>0.1</v>
      </c>
      <c r="T85" s="1">
        <v>5</v>
      </c>
      <c r="U85" s="1">
        <v>43</v>
      </c>
      <c r="W85" s="1">
        <v>25</v>
      </c>
      <c r="X85" s="1">
        <v>43</v>
      </c>
      <c r="Y85" s="2">
        <v>43466</v>
      </c>
      <c r="Z85" s="1" t="s">
        <v>2916</v>
      </c>
    </row>
    <row r="86" spans="1:26" x14ac:dyDescent="0.2">
      <c r="A86" s="1" t="s">
        <v>2529</v>
      </c>
      <c r="B86" s="1" t="s">
        <v>2920</v>
      </c>
      <c r="C86" s="1" t="s">
        <v>151</v>
      </c>
      <c r="D86" s="1" t="s">
        <v>807</v>
      </c>
      <c r="E86" s="1" t="s">
        <v>26</v>
      </c>
      <c r="F86" s="1" t="s">
        <v>34</v>
      </c>
      <c r="G86" s="1" t="s">
        <v>35</v>
      </c>
      <c r="I86" s="1">
        <v>2</v>
      </c>
      <c r="J86" s="1" t="s">
        <v>27</v>
      </c>
      <c r="K86" s="1" t="s">
        <v>27</v>
      </c>
      <c r="L86" s="1" t="s">
        <v>27</v>
      </c>
      <c r="M86" s="1">
        <v>6</v>
      </c>
      <c r="N86" s="1">
        <v>26197399</v>
      </c>
      <c r="O86" s="1">
        <v>26197399</v>
      </c>
      <c r="P86" s="1" t="s">
        <v>38</v>
      </c>
      <c r="Q86" s="1" t="s">
        <v>28</v>
      </c>
      <c r="R86" s="1">
        <v>0.13</v>
      </c>
      <c r="T86" s="1">
        <v>23</v>
      </c>
      <c r="U86" s="1">
        <v>154</v>
      </c>
      <c r="X86" s="1">
        <v>505</v>
      </c>
      <c r="Y86" s="2">
        <v>43466</v>
      </c>
      <c r="Z86" s="1" t="s">
        <v>2921</v>
      </c>
    </row>
    <row r="87" spans="1:26" x14ac:dyDescent="0.2">
      <c r="A87" s="1" t="s">
        <v>2529</v>
      </c>
      <c r="B87" s="1" t="s">
        <v>2810</v>
      </c>
      <c r="C87" s="1" t="s">
        <v>71</v>
      </c>
      <c r="D87" s="1" t="s">
        <v>651</v>
      </c>
      <c r="E87" s="1" t="s">
        <v>26</v>
      </c>
      <c r="F87" s="1" t="s">
        <v>34</v>
      </c>
      <c r="G87" s="1" t="s">
        <v>35</v>
      </c>
      <c r="J87" s="1" t="s">
        <v>27</v>
      </c>
      <c r="K87" s="1" t="s">
        <v>27</v>
      </c>
      <c r="L87" s="1" t="s">
        <v>27</v>
      </c>
      <c r="M87" s="1">
        <v>6</v>
      </c>
      <c r="N87" s="1">
        <v>26197391</v>
      </c>
      <c r="O87" s="1">
        <v>26197391</v>
      </c>
      <c r="P87" s="1" t="s">
        <v>38</v>
      </c>
      <c r="Q87" s="1" t="s">
        <v>28</v>
      </c>
      <c r="R87" s="1">
        <v>0.31</v>
      </c>
      <c r="T87" s="1">
        <v>96</v>
      </c>
      <c r="U87" s="1">
        <v>209</v>
      </c>
      <c r="X87" s="1">
        <v>2581</v>
      </c>
      <c r="Y87" s="2">
        <v>43466</v>
      </c>
      <c r="Z87" s="1" t="s">
        <v>2922</v>
      </c>
    </row>
    <row r="88" spans="1:26" x14ac:dyDescent="0.2">
      <c r="A88" s="1" t="s">
        <v>2434</v>
      </c>
      <c r="B88" s="1" t="s">
        <v>823</v>
      </c>
      <c r="C88" s="1" t="s">
        <v>71</v>
      </c>
      <c r="D88" s="1" t="s">
        <v>257</v>
      </c>
      <c r="E88" s="1" t="s">
        <v>26</v>
      </c>
      <c r="F88" s="1" t="s">
        <v>34</v>
      </c>
      <c r="G88" s="1" t="s">
        <v>35</v>
      </c>
      <c r="H88" s="1" t="s">
        <v>2440</v>
      </c>
      <c r="J88" s="1" t="s">
        <v>94</v>
      </c>
      <c r="K88" s="1" t="s">
        <v>94</v>
      </c>
      <c r="L88" s="1" t="s">
        <v>94</v>
      </c>
      <c r="M88" s="1">
        <v>6</v>
      </c>
      <c r="N88" s="1">
        <v>26197376</v>
      </c>
      <c r="O88" s="1">
        <v>26197376</v>
      </c>
      <c r="P88" s="1" t="s">
        <v>38</v>
      </c>
      <c r="Q88" s="1" t="s">
        <v>28</v>
      </c>
      <c r="R88" s="1">
        <v>0.27</v>
      </c>
      <c r="T88" s="1">
        <v>18</v>
      </c>
      <c r="U88" s="1">
        <v>48</v>
      </c>
      <c r="W88" s="1">
        <v>52</v>
      </c>
      <c r="X88" s="1">
        <v>1749</v>
      </c>
      <c r="Y88" s="2">
        <v>43466</v>
      </c>
      <c r="Z88" s="1" t="s">
        <v>2923</v>
      </c>
    </row>
    <row r="89" spans="1:26" x14ac:dyDescent="0.2">
      <c r="A89" s="1" t="s">
        <v>2529</v>
      </c>
      <c r="B89" s="1" t="s">
        <v>2920</v>
      </c>
      <c r="C89" s="1" t="s">
        <v>151</v>
      </c>
      <c r="D89" s="1" t="s">
        <v>304</v>
      </c>
      <c r="E89" s="1" t="s">
        <v>26</v>
      </c>
      <c r="F89" s="1" t="s">
        <v>34</v>
      </c>
      <c r="G89" s="1" t="s">
        <v>35</v>
      </c>
      <c r="J89" s="1" t="s">
        <v>27</v>
      </c>
      <c r="K89" s="1" t="s">
        <v>27</v>
      </c>
      <c r="L89" s="1" t="s">
        <v>27</v>
      </c>
      <c r="M89" s="1">
        <v>6</v>
      </c>
      <c r="N89" s="1">
        <v>26197326</v>
      </c>
      <c r="O89" s="1">
        <v>26197326</v>
      </c>
      <c r="P89" s="1" t="s">
        <v>38</v>
      </c>
      <c r="Q89" s="1" t="s">
        <v>29</v>
      </c>
      <c r="R89" s="1">
        <v>0.1</v>
      </c>
      <c r="T89" s="1">
        <v>14</v>
      </c>
      <c r="U89" s="1">
        <v>126</v>
      </c>
      <c r="X89" s="1">
        <v>505</v>
      </c>
      <c r="Y89" s="2">
        <v>43466</v>
      </c>
      <c r="Z89" s="1" t="s">
        <v>2924</v>
      </c>
    </row>
    <row r="90" spans="1:26" x14ac:dyDescent="0.2">
      <c r="A90" s="1" t="s">
        <v>2460</v>
      </c>
      <c r="B90" s="1" t="s">
        <v>2860</v>
      </c>
      <c r="C90" s="1" t="s">
        <v>156</v>
      </c>
      <c r="D90" s="1" t="s">
        <v>118</v>
      </c>
      <c r="E90" s="1" t="s">
        <v>26</v>
      </c>
      <c r="F90" s="1" t="s">
        <v>34</v>
      </c>
      <c r="G90" s="1" t="s">
        <v>35</v>
      </c>
      <c r="H90" s="1" t="s">
        <v>2437</v>
      </c>
      <c r="J90" s="1" t="s">
        <v>94</v>
      </c>
      <c r="K90" s="1" t="s">
        <v>94</v>
      </c>
      <c r="L90" s="1" t="s">
        <v>94</v>
      </c>
      <c r="M90" s="1">
        <v>6</v>
      </c>
      <c r="N90" s="1">
        <v>26197322</v>
      </c>
      <c r="O90" s="1">
        <v>26197322</v>
      </c>
      <c r="P90" s="1" t="s">
        <v>29</v>
      </c>
      <c r="Q90" s="1" t="s">
        <v>51</v>
      </c>
      <c r="R90" s="1">
        <v>0.4</v>
      </c>
      <c r="T90" s="1">
        <v>65</v>
      </c>
      <c r="U90" s="1">
        <v>99</v>
      </c>
      <c r="W90" s="1">
        <v>150</v>
      </c>
      <c r="X90" s="1">
        <v>7854</v>
      </c>
      <c r="Y90" s="2">
        <v>43466</v>
      </c>
      <c r="Z90" s="1" t="s">
        <v>2925</v>
      </c>
    </row>
    <row r="91" spans="1:26" x14ac:dyDescent="0.2">
      <c r="A91" s="1" t="s">
        <v>2481</v>
      </c>
      <c r="B91" s="1" t="s">
        <v>2926</v>
      </c>
      <c r="C91" s="1" t="s">
        <v>825</v>
      </c>
      <c r="D91" s="1" t="s">
        <v>2635</v>
      </c>
      <c r="E91" s="1" t="s">
        <v>26</v>
      </c>
      <c r="F91" s="1" t="s">
        <v>34</v>
      </c>
      <c r="G91" s="1" t="s">
        <v>35</v>
      </c>
      <c r="J91" s="1" t="s">
        <v>27</v>
      </c>
      <c r="K91" s="1" t="s">
        <v>27</v>
      </c>
      <c r="L91" s="1" t="s">
        <v>64</v>
      </c>
      <c r="M91" s="1">
        <v>6</v>
      </c>
      <c r="N91" s="1">
        <v>26197298</v>
      </c>
      <c r="O91" s="1">
        <v>26197298</v>
      </c>
      <c r="P91" s="1" t="s">
        <v>29</v>
      </c>
      <c r="Q91" s="1" t="s">
        <v>38</v>
      </c>
      <c r="R91" s="1">
        <v>0.09</v>
      </c>
      <c r="T91" s="1">
        <v>12</v>
      </c>
      <c r="U91" s="1">
        <v>118</v>
      </c>
      <c r="X91" s="1">
        <v>147</v>
      </c>
      <c r="Y91" s="2">
        <v>43466</v>
      </c>
      <c r="Z91" s="1" t="s">
        <v>2927</v>
      </c>
    </row>
    <row r="92" spans="1:26" x14ac:dyDescent="0.2">
      <c r="A92" s="1" t="s">
        <v>2660</v>
      </c>
      <c r="B92" s="1" t="s">
        <v>2928</v>
      </c>
      <c r="C92" s="1" t="s">
        <v>262</v>
      </c>
      <c r="D92" s="1" t="s">
        <v>2929</v>
      </c>
      <c r="E92" s="1" t="s">
        <v>26</v>
      </c>
      <c r="F92" s="1" t="s">
        <v>34</v>
      </c>
      <c r="G92" s="1" t="s">
        <v>35</v>
      </c>
      <c r="H92" s="1" t="s">
        <v>2437</v>
      </c>
      <c r="J92" s="1" t="s">
        <v>56</v>
      </c>
      <c r="K92" s="1" t="s">
        <v>27</v>
      </c>
      <c r="L92" s="1" t="s">
        <v>2663</v>
      </c>
      <c r="M92" s="1">
        <v>6</v>
      </c>
      <c r="N92" s="1">
        <v>26197282</v>
      </c>
      <c r="O92" s="1">
        <v>26197282</v>
      </c>
      <c r="P92" s="1" t="s">
        <v>51</v>
      </c>
      <c r="Q92" s="1" t="s">
        <v>28</v>
      </c>
      <c r="R92" s="1">
        <v>0.06</v>
      </c>
      <c r="T92" s="1">
        <v>50</v>
      </c>
      <c r="U92" s="1">
        <v>753</v>
      </c>
      <c r="W92" s="1">
        <v>637</v>
      </c>
      <c r="X92" s="1">
        <v>8</v>
      </c>
      <c r="Y92" s="2">
        <v>43466</v>
      </c>
      <c r="Z92" s="1" t="s">
        <v>2930</v>
      </c>
    </row>
    <row r="93" spans="1:26" x14ac:dyDescent="0.2">
      <c r="A93" s="1" t="s">
        <v>2931</v>
      </c>
      <c r="B93" s="1" t="s">
        <v>2932</v>
      </c>
      <c r="C93" s="1" t="s">
        <v>235</v>
      </c>
      <c r="D93" s="1" t="s">
        <v>1168</v>
      </c>
      <c r="E93" s="1" t="s">
        <v>26</v>
      </c>
      <c r="F93" s="1" t="s">
        <v>34</v>
      </c>
      <c r="G93" s="1" t="s">
        <v>35</v>
      </c>
      <c r="H93" s="1" t="s">
        <v>2440</v>
      </c>
      <c r="J93" s="1" t="s">
        <v>94</v>
      </c>
      <c r="K93" s="1" t="s">
        <v>94</v>
      </c>
      <c r="L93" s="1" t="s">
        <v>94</v>
      </c>
      <c r="M93" s="1">
        <v>6</v>
      </c>
      <c r="N93" s="1">
        <v>26197264</v>
      </c>
      <c r="O93" s="1">
        <v>26197264</v>
      </c>
      <c r="P93" s="1" t="s">
        <v>51</v>
      </c>
      <c r="Q93" s="1" t="s">
        <v>38</v>
      </c>
      <c r="R93" s="1">
        <v>0.18</v>
      </c>
      <c r="S93" s="1">
        <v>0.01</v>
      </c>
      <c r="T93" s="1">
        <v>59</v>
      </c>
      <c r="U93" s="1">
        <v>262</v>
      </c>
      <c r="V93" s="1">
        <v>1</v>
      </c>
      <c r="W93" s="1">
        <v>184</v>
      </c>
      <c r="X93" s="1">
        <v>685</v>
      </c>
      <c r="Y93" s="2">
        <v>43466</v>
      </c>
      <c r="Z93" s="1" t="s">
        <v>2933</v>
      </c>
    </row>
    <row r="94" spans="1:26" x14ac:dyDescent="0.2">
      <c r="A94" s="1" t="s">
        <v>2460</v>
      </c>
      <c r="B94" s="1" t="s">
        <v>2934</v>
      </c>
      <c r="C94" s="1" t="s">
        <v>156</v>
      </c>
      <c r="D94" s="1" t="s">
        <v>1014</v>
      </c>
      <c r="E94" s="1" t="s">
        <v>26</v>
      </c>
      <c r="F94" s="1" t="s">
        <v>34</v>
      </c>
      <c r="G94" s="1" t="s">
        <v>35</v>
      </c>
      <c r="H94" s="1" t="s">
        <v>2437</v>
      </c>
      <c r="J94" s="1" t="s">
        <v>94</v>
      </c>
      <c r="K94" s="1" t="s">
        <v>94</v>
      </c>
      <c r="L94" s="1" t="s">
        <v>94</v>
      </c>
      <c r="M94" s="1">
        <v>6</v>
      </c>
      <c r="N94" s="1">
        <v>26197213</v>
      </c>
      <c r="O94" s="1">
        <v>26197213</v>
      </c>
      <c r="P94" s="1" t="s">
        <v>29</v>
      </c>
      <c r="Q94" s="1" t="s">
        <v>51</v>
      </c>
      <c r="R94" s="1">
        <v>0.27</v>
      </c>
      <c r="T94" s="1">
        <v>23</v>
      </c>
      <c r="U94" s="1">
        <v>62</v>
      </c>
      <c r="W94" s="1">
        <v>97</v>
      </c>
      <c r="X94" s="1">
        <v>10318</v>
      </c>
      <c r="Y94" s="2">
        <v>43466</v>
      </c>
      <c r="Z94" s="1" t="s">
        <v>2935</v>
      </c>
    </row>
    <row r="95" spans="1:26" x14ac:dyDescent="0.2">
      <c r="A95" s="1" t="s">
        <v>2660</v>
      </c>
      <c r="B95" s="1" t="s">
        <v>2936</v>
      </c>
      <c r="C95" s="1" t="s">
        <v>262</v>
      </c>
      <c r="D95" s="1" t="s">
        <v>2937</v>
      </c>
      <c r="E95" s="1" t="s">
        <v>26</v>
      </c>
      <c r="F95" s="1" t="s">
        <v>34</v>
      </c>
      <c r="G95" s="1" t="s">
        <v>35</v>
      </c>
      <c r="H95" s="1" t="s">
        <v>2437</v>
      </c>
      <c r="J95" s="1" t="s">
        <v>56</v>
      </c>
      <c r="K95" s="1" t="s">
        <v>27</v>
      </c>
      <c r="L95" s="1" t="s">
        <v>2663</v>
      </c>
      <c r="M95" s="1">
        <v>6</v>
      </c>
      <c r="N95" s="1">
        <v>26197205</v>
      </c>
      <c r="O95" s="1">
        <v>26197205</v>
      </c>
      <c r="P95" s="1" t="s">
        <v>38</v>
      </c>
      <c r="Q95" s="1" t="s">
        <v>28</v>
      </c>
      <c r="R95" s="1">
        <v>0.33</v>
      </c>
      <c r="T95" s="1">
        <v>220</v>
      </c>
      <c r="U95" s="1">
        <v>446</v>
      </c>
      <c r="W95" s="1">
        <v>358</v>
      </c>
      <c r="X95" s="1">
        <v>33</v>
      </c>
      <c r="Y95" s="2">
        <v>43466</v>
      </c>
      <c r="Z95" s="1" t="s">
        <v>2938</v>
      </c>
    </row>
    <row r="96" spans="1:26" x14ac:dyDescent="0.2">
      <c r="A96" s="1" t="s">
        <v>2692</v>
      </c>
      <c r="B96" s="1" t="s">
        <v>2939</v>
      </c>
      <c r="C96" s="1" t="s">
        <v>54</v>
      </c>
      <c r="D96" s="1" t="s">
        <v>167</v>
      </c>
      <c r="E96" s="1" t="s">
        <v>26</v>
      </c>
      <c r="F96" s="1" t="s">
        <v>34</v>
      </c>
      <c r="G96" s="1" t="s">
        <v>35</v>
      </c>
      <c r="H96" s="1" t="s">
        <v>2437</v>
      </c>
      <c r="I96" s="1">
        <v>1</v>
      </c>
      <c r="J96" s="1" t="s">
        <v>94</v>
      </c>
      <c r="K96" s="1" t="s">
        <v>94</v>
      </c>
      <c r="L96" s="1" t="s">
        <v>94</v>
      </c>
      <c r="M96" s="1">
        <v>6</v>
      </c>
      <c r="N96" s="1">
        <v>26197189</v>
      </c>
      <c r="O96" s="1">
        <v>26197189</v>
      </c>
      <c r="P96" s="1" t="s">
        <v>38</v>
      </c>
      <c r="Q96" s="1" t="s">
        <v>28</v>
      </c>
      <c r="R96" s="1">
        <v>0.08</v>
      </c>
      <c r="T96" s="1">
        <v>9</v>
      </c>
      <c r="U96" s="1">
        <v>103</v>
      </c>
      <c r="W96" s="1">
        <v>58</v>
      </c>
      <c r="X96" s="1">
        <v>323</v>
      </c>
      <c r="Y96" s="2">
        <v>43466</v>
      </c>
      <c r="Z96" s="1" t="s">
        <v>2940</v>
      </c>
    </row>
    <row r="97" spans="1:26" x14ac:dyDescent="0.2">
      <c r="A97" s="1" t="s">
        <v>24</v>
      </c>
      <c r="B97" s="1" t="s">
        <v>777</v>
      </c>
      <c r="C97" s="1" t="s">
        <v>151</v>
      </c>
      <c r="D97" s="1" t="s">
        <v>167</v>
      </c>
      <c r="E97" s="1" t="s">
        <v>26</v>
      </c>
      <c r="F97" s="1" t="s">
        <v>34</v>
      </c>
      <c r="G97" s="1" t="s">
        <v>35</v>
      </c>
      <c r="H97" s="1" t="s">
        <v>2437</v>
      </c>
      <c r="I97" s="1">
        <v>1</v>
      </c>
      <c r="J97" s="1" t="s">
        <v>27</v>
      </c>
      <c r="K97" s="1" t="s">
        <v>27</v>
      </c>
      <c r="L97" s="1" t="s">
        <v>27</v>
      </c>
      <c r="M97" s="1">
        <v>6</v>
      </c>
      <c r="N97" s="1">
        <v>26197189</v>
      </c>
      <c r="O97" s="1">
        <v>26197189</v>
      </c>
      <c r="P97" s="1" t="s">
        <v>38</v>
      </c>
      <c r="Q97" s="1" t="s">
        <v>28</v>
      </c>
      <c r="R97" s="1">
        <v>0.34</v>
      </c>
      <c r="T97" s="1">
        <v>747</v>
      </c>
      <c r="U97" s="1">
        <v>1444</v>
      </c>
      <c r="X97" s="1">
        <v>62</v>
      </c>
      <c r="Y97" s="2">
        <v>43466</v>
      </c>
      <c r="Z97" s="1" t="s">
        <v>2940</v>
      </c>
    </row>
    <row r="98" spans="1:26" x14ac:dyDescent="0.2">
      <c r="A98" s="1" t="s">
        <v>2460</v>
      </c>
      <c r="B98" s="1" t="s">
        <v>2548</v>
      </c>
      <c r="C98" s="1" t="s">
        <v>156</v>
      </c>
      <c r="D98" s="1" t="s">
        <v>478</v>
      </c>
      <c r="E98" s="1" t="s">
        <v>26</v>
      </c>
      <c r="F98" s="1" t="s">
        <v>34</v>
      </c>
      <c r="G98" s="1" t="s">
        <v>35</v>
      </c>
      <c r="H98" s="1" t="s">
        <v>2437</v>
      </c>
      <c r="J98" s="1" t="s">
        <v>94</v>
      </c>
      <c r="K98" s="1" t="s">
        <v>94</v>
      </c>
      <c r="L98" s="1" t="s">
        <v>94</v>
      </c>
      <c r="M98" s="1">
        <v>6</v>
      </c>
      <c r="N98" s="1">
        <v>26197166</v>
      </c>
      <c r="O98" s="1">
        <v>26197166</v>
      </c>
      <c r="P98" s="1" t="s">
        <v>51</v>
      </c>
      <c r="Q98" s="1" t="s">
        <v>29</v>
      </c>
      <c r="R98" s="1">
        <v>0.41</v>
      </c>
      <c r="T98" s="1">
        <v>40</v>
      </c>
      <c r="U98" s="1">
        <v>57</v>
      </c>
      <c r="W98" s="1">
        <v>86</v>
      </c>
      <c r="X98" s="1">
        <v>8511</v>
      </c>
      <c r="Y98" s="2">
        <v>43466</v>
      </c>
      <c r="Z98" s="1" t="s">
        <v>2941</v>
      </c>
    </row>
    <row r="99" spans="1:26" x14ac:dyDescent="0.2">
      <c r="A99" s="1" t="s">
        <v>2523</v>
      </c>
      <c r="B99" s="1" t="s">
        <v>350</v>
      </c>
      <c r="C99" s="1" t="s">
        <v>41</v>
      </c>
      <c r="D99" s="1" t="s">
        <v>483</v>
      </c>
      <c r="E99" s="1" t="s">
        <v>26</v>
      </c>
      <c r="F99" s="1" t="s">
        <v>34</v>
      </c>
      <c r="G99" s="1" t="s">
        <v>35</v>
      </c>
      <c r="H99" s="1" t="s">
        <v>2437</v>
      </c>
      <c r="I99" s="1">
        <v>2</v>
      </c>
      <c r="J99" s="1" t="s">
        <v>94</v>
      </c>
      <c r="K99" s="1" t="s">
        <v>94</v>
      </c>
      <c r="L99" s="1" t="s">
        <v>94</v>
      </c>
      <c r="M99" s="1">
        <v>6</v>
      </c>
      <c r="N99" s="1">
        <v>26197163</v>
      </c>
      <c r="O99" s="1">
        <v>26197163</v>
      </c>
      <c r="P99" s="1" t="s">
        <v>38</v>
      </c>
      <c r="Q99" s="1" t="s">
        <v>28</v>
      </c>
      <c r="R99" s="1">
        <v>0.09</v>
      </c>
      <c r="T99" s="1">
        <v>5</v>
      </c>
      <c r="U99" s="1">
        <v>50</v>
      </c>
      <c r="W99" s="1">
        <v>68</v>
      </c>
      <c r="X99" s="1">
        <v>61</v>
      </c>
      <c r="Y99" s="2">
        <v>43466</v>
      </c>
      <c r="Z99" s="1" t="s">
        <v>2942</v>
      </c>
    </row>
    <row r="100" spans="1:26" x14ac:dyDescent="0.2">
      <c r="A100" s="1" t="s">
        <v>2692</v>
      </c>
      <c r="B100" s="1" t="s">
        <v>775</v>
      </c>
      <c r="C100" s="1" t="s">
        <v>54</v>
      </c>
      <c r="D100" s="1" t="s">
        <v>494</v>
      </c>
      <c r="E100" s="1" t="s">
        <v>26</v>
      </c>
      <c r="F100" s="1" t="s">
        <v>34</v>
      </c>
      <c r="G100" s="1" t="s">
        <v>35</v>
      </c>
      <c r="H100" s="1" t="s">
        <v>2440</v>
      </c>
      <c r="I100" s="1">
        <v>2</v>
      </c>
      <c r="J100" s="1" t="s">
        <v>94</v>
      </c>
      <c r="K100" s="1" t="s">
        <v>94</v>
      </c>
      <c r="L100" s="1" t="s">
        <v>94</v>
      </c>
      <c r="M100" s="1">
        <v>6</v>
      </c>
      <c r="N100" s="1">
        <v>26197163</v>
      </c>
      <c r="O100" s="1">
        <v>26197163</v>
      </c>
      <c r="P100" s="1" t="s">
        <v>38</v>
      </c>
      <c r="Q100" s="1" t="s">
        <v>29</v>
      </c>
      <c r="R100" s="1">
        <v>0.16</v>
      </c>
      <c r="T100" s="1">
        <v>27</v>
      </c>
      <c r="U100" s="1">
        <v>142</v>
      </c>
      <c r="W100" s="1">
        <v>111</v>
      </c>
      <c r="X100" s="1">
        <v>1389</v>
      </c>
      <c r="Y100" s="2">
        <v>43466</v>
      </c>
      <c r="Z100" s="1" t="s">
        <v>2943</v>
      </c>
    </row>
    <row r="101" spans="1:26" x14ac:dyDescent="0.2">
      <c r="A101" s="1" t="s">
        <v>2516</v>
      </c>
      <c r="B101" s="1" t="s">
        <v>778</v>
      </c>
      <c r="C101" s="1" t="s">
        <v>59</v>
      </c>
      <c r="D101" s="1" t="s">
        <v>494</v>
      </c>
      <c r="E101" s="1" t="s">
        <v>26</v>
      </c>
      <c r="F101" s="1" t="s">
        <v>34</v>
      </c>
      <c r="G101" s="1" t="s">
        <v>35</v>
      </c>
      <c r="H101" s="1" t="s">
        <v>2440</v>
      </c>
      <c r="I101" s="1">
        <v>2</v>
      </c>
      <c r="J101" s="1" t="s">
        <v>94</v>
      </c>
      <c r="K101" s="1" t="s">
        <v>94</v>
      </c>
      <c r="L101" s="1" t="s">
        <v>94</v>
      </c>
      <c r="M101" s="1">
        <v>6</v>
      </c>
      <c r="N101" s="1">
        <v>26197163</v>
      </c>
      <c r="O101" s="1">
        <v>26197163</v>
      </c>
      <c r="P101" s="1" t="s">
        <v>38</v>
      </c>
      <c r="Q101" s="1" t="s">
        <v>29</v>
      </c>
      <c r="R101" s="1">
        <v>0.45</v>
      </c>
      <c r="T101" s="1">
        <v>53</v>
      </c>
      <c r="U101" s="1">
        <v>66</v>
      </c>
      <c r="W101" s="1">
        <v>100</v>
      </c>
      <c r="X101" s="1">
        <v>1029</v>
      </c>
      <c r="Y101" s="2">
        <v>43466</v>
      </c>
      <c r="Z101" s="1" t="s">
        <v>2943</v>
      </c>
    </row>
    <row r="102" spans="1:26" x14ac:dyDescent="0.2">
      <c r="A102" s="1" t="s">
        <v>2931</v>
      </c>
      <c r="B102" s="1" t="s">
        <v>2944</v>
      </c>
      <c r="C102" s="1" t="s">
        <v>235</v>
      </c>
      <c r="D102" s="1" t="s">
        <v>2945</v>
      </c>
      <c r="E102" s="1" t="s">
        <v>26</v>
      </c>
      <c r="F102" s="1" t="s">
        <v>34</v>
      </c>
      <c r="G102" s="1" t="s">
        <v>35</v>
      </c>
      <c r="H102" s="1" t="s">
        <v>2437</v>
      </c>
      <c r="J102" s="1" t="s">
        <v>94</v>
      </c>
      <c r="K102" s="1" t="s">
        <v>94</v>
      </c>
      <c r="L102" s="1" t="s">
        <v>94</v>
      </c>
      <c r="M102" s="1">
        <v>6</v>
      </c>
      <c r="N102" s="1">
        <v>26197153</v>
      </c>
      <c r="O102" s="1">
        <v>26197153</v>
      </c>
      <c r="P102" s="1" t="s">
        <v>28</v>
      </c>
      <c r="Q102" s="1" t="s">
        <v>38</v>
      </c>
      <c r="R102" s="1">
        <v>0.3</v>
      </c>
      <c r="T102" s="1">
        <v>36</v>
      </c>
      <c r="U102" s="1">
        <v>86</v>
      </c>
      <c r="W102" s="1">
        <v>342</v>
      </c>
      <c r="X102" s="1">
        <v>98</v>
      </c>
      <c r="Y102" s="2">
        <v>43466</v>
      </c>
      <c r="Z102" s="1" t="s">
        <v>2946</v>
      </c>
    </row>
    <row r="103" spans="1:26" x14ac:dyDescent="0.2">
      <c r="A103" s="1" t="s">
        <v>2523</v>
      </c>
      <c r="B103" s="1" t="s">
        <v>599</v>
      </c>
      <c r="C103" s="1" t="s">
        <v>41</v>
      </c>
      <c r="D103" s="1" t="s">
        <v>2947</v>
      </c>
      <c r="E103" s="1" t="s">
        <v>26</v>
      </c>
      <c r="F103" s="1" t="s">
        <v>34</v>
      </c>
      <c r="G103" s="1" t="s">
        <v>35</v>
      </c>
      <c r="H103" s="1" t="s">
        <v>2437</v>
      </c>
      <c r="J103" s="1" t="s">
        <v>94</v>
      </c>
      <c r="K103" s="1" t="s">
        <v>94</v>
      </c>
      <c r="L103" s="1" t="s">
        <v>94</v>
      </c>
      <c r="M103" s="1">
        <v>6</v>
      </c>
      <c r="N103" s="1">
        <v>26197144</v>
      </c>
      <c r="O103" s="1">
        <v>26197144</v>
      </c>
      <c r="P103" s="1" t="s">
        <v>29</v>
      </c>
      <c r="Q103" s="1" t="s">
        <v>28</v>
      </c>
      <c r="R103" s="1">
        <v>0.26</v>
      </c>
      <c r="S103" s="1">
        <v>0.01</v>
      </c>
      <c r="T103" s="1">
        <v>18</v>
      </c>
      <c r="U103" s="1">
        <v>52</v>
      </c>
      <c r="V103" s="1">
        <v>1</v>
      </c>
      <c r="W103" s="1">
        <v>85</v>
      </c>
      <c r="X103" s="1">
        <v>4261</v>
      </c>
      <c r="Y103" s="2">
        <v>43466</v>
      </c>
      <c r="Z103" s="1" t="s">
        <v>2948</v>
      </c>
    </row>
    <row r="104" spans="1:26" x14ac:dyDescent="0.2">
      <c r="A104" s="1" t="s">
        <v>2692</v>
      </c>
      <c r="B104" s="1" t="s">
        <v>2939</v>
      </c>
      <c r="C104" s="1" t="s">
        <v>54</v>
      </c>
      <c r="D104" s="1" t="s">
        <v>528</v>
      </c>
      <c r="E104" s="1" t="s">
        <v>26</v>
      </c>
      <c r="F104" s="1" t="s">
        <v>34</v>
      </c>
      <c r="G104" s="1" t="s">
        <v>35</v>
      </c>
      <c r="H104" s="1" t="s">
        <v>2437</v>
      </c>
      <c r="J104" s="1" t="s">
        <v>94</v>
      </c>
      <c r="K104" s="1" t="s">
        <v>94</v>
      </c>
      <c r="L104" s="1" t="s">
        <v>94</v>
      </c>
      <c r="M104" s="1">
        <v>6</v>
      </c>
      <c r="N104" s="1">
        <v>26197129</v>
      </c>
      <c r="O104" s="1">
        <v>26197129</v>
      </c>
      <c r="P104" s="1" t="s">
        <v>38</v>
      </c>
      <c r="Q104" s="1" t="s">
        <v>28</v>
      </c>
      <c r="R104" s="1">
        <v>0.06</v>
      </c>
      <c r="T104" s="1">
        <v>6</v>
      </c>
      <c r="U104" s="1">
        <v>101</v>
      </c>
      <c r="W104" s="1">
        <v>74</v>
      </c>
      <c r="X104" s="1">
        <v>323</v>
      </c>
      <c r="Y104" s="2">
        <v>43466</v>
      </c>
      <c r="Z104" s="1" t="s">
        <v>2949</v>
      </c>
    </row>
    <row r="105" spans="1:26" x14ac:dyDescent="0.2">
      <c r="A105" s="1" t="s">
        <v>2434</v>
      </c>
      <c r="B105" s="1" t="s">
        <v>899</v>
      </c>
      <c r="C105" s="1" t="s">
        <v>71</v>
      </c>
      <c r="D105" s="1" t="s">
        <v>2531</v>
      </c>
      <c r="E105" s="1" t="s">
        <v>26</v>
      </c>
      <c r="F105" s="1" t="s">
        <v>34</v>
      </c>
      <c r="G105" s="1" t="s">
        <v>35</v>
      </c>
      <c r="H105" s="1" t="s">
        <v>2440</v>
      </c>
      <c r="J105" s="1" t="s">
        <v>94</v>
      </c>
      <c r="K105" s="1" t="s">
        <v>94</v>
      </c>
      <c r="L105" s="1" t="s">
        <v>94</v>
      </c>
      <c r="M105" s="1">
        <v>6</v>
      </c>
      <c r="N105" s="1">
        <v>26197082</v>
      </c>
      <c r="O105" s="1">
        <v>26197082</v>
      </c>
      <c r="P105" s="1" t="s">
        <v>38</v>
      </c>
      <c r="Q105" s="1" t="s">
        <v>28</v>
      </c>
      <c r="R105" s="1">
        <v>0.22</v>
      </c>
      <c r="T105" s="1">
        <v>17</v>
      </c>
      <c r="U105" s="1">
        <v>60</v>
      </c>
      <c r="W105" s="1">
        <v>92</v>
      </c>
      <c r="X105" s="1">
        <v>3096</v>
      </c>
      <c r="Y105" s="2">
        <v>43466</v>
      </c>
      <c r="Z105" s="1" t="s">
        <v>2950</v>
      </c>
    </row>
  </sheetData>
  <autoFilter ref="A1:X80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opLeftCell="A64" workbookViewId="0">
      <selection activeCell="D93" sqref="D93:D94"/>
    </sheetView>
  </sheetViews>
  <sheetFormatPr defaultColWidth="11.44140625" defaultRowHeight="15" x14ac:dyDescent="0.2"/>
  <cols>
    <col min="1" max="16384" width="11.4414062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154</v>
      </c>
      <c r="B2" s="1" t="s">
        <v>905</v>
      </c>
      <c r="C2" s="1" t="s">
        <v>156</v>
      </c>
      <c r="D2" s="1" t="s">
        <v>906</v>
      </c>
      <c r="E2" s="1" t="s">
        <v>471</v>
      </c>
      <c r="F2" s="1" t="s">
        <v>907</v>
      </c>
      <c r="G2" s="1" t="s">
        <v>35</v>
      </c>
      <c r="I2" s="1">
        <v>1</v>
      </c>
      <c r="J2" s="1" t="s">
        <v>36</v>
      </c>
      <c r="K2" s="1" t="s">
        <v>43</v>
      </c>
      <c r="L2" s="1" t="s">
        <v>44</v>
      </c>
      <c r="M2" s="1">
        <v>6</v>
      </c>
      <c r="N2" s="1">
        <v>26225387</v>
      </c>
      <c r="O2" s="1">
        <v>26225387</v>
      </c>
      <c r="P2" s="1" t="s">
        <v>38</v>
      </c>
      <c r="Q2" s="1" t="s">
        <v>28</v>
      </c>
      <c r="T2" s="1">
        <v>16</v>
      </c>
      <c r="U2" s="1">
        <v>18</v>
      </c>
      <c r="W2" s="1">
        <v>47</v>
      </c>
      <c r="X2" s="1">
        <v>162</v>
      </c>
    </row>
    <row r="3" spans="1:24" x14ac:dyDescent="0.2">
      <c r="A3" s="1" t="s">
        <v>90</v>
      </c>
      <c r="B3" s="1" t="s">
        <v>908</v>
      </c>
      <c r="C3" s="1" t="s">
        <v>110</v>
      </c>
      <c r="D3" s="1" t="s">
        <v>906</v>
      </c>
      <c r="E3" s="1" t="s">
        <v>471</v>
      </c>
      <c r="F3" s="1" t="s">
        <v>907</v>
      </c>
      <c r="G3" s="1" t="s">
        <v>35</v>
      </c>
      <c r="I3" s="1">
        <v>1</v>
      </c>
      <c r="J3" s="1" t="s">
        <v>94</v>
      </c>
      <c r="K3" s="1" t="s">
        <v>94</v>
      </c>
      <c r="L3" s="1" t="s">
        <v>94</v>
      </c>
      <c r="M3" s="1">
        <v>6</v>
      </c>
      <c r="N3" s="1">
        <v>26225387</v>
      </c>
      <c r="O3" s="1">
        <v>26225387</v>
      </c>
      <c r="P3" s="1" t="s">
        <v>38</v>
      </c>
      <c r="Q3" s="1" t="s">
        <v>28</v>
      </c>
      <c r="T3" s="1">
        <v>28</v>
      </c>
      <c r="U3" s="1">
        <v>157</v>
      </c>
      <c r="W3" s="1">
        <v>260</v>
      </c>
      <c r="X3" s="1">
        <v>1002</v>
      </c>
    </row>
    <row r="4" spans="1:24" x14ac:dyDescent="0.2">
      <c r="A4" s="1" t="s">
        <v>105</v>
      </c>
      <c r="B4" s="1" t="s">
        <v>909</v>
      </c>
      <c r="C4" s="1" t="s">
        <v>75</v>
      </c>
      <c r="D4" s="1" t="s">
        <v>33</v>
      </c>
      <c r="E4" s="1" t="s">
        <v>26</v>
      </c>
      <c r="F4" s="1" t="s">
        <v>910</v>
      </c>
      <c r="G4" s="1" t="s">
        <v>35</v>
      </c>
      <c r="J4" s="1" t="s">
        <v>27</v>
      </c>
      <c r="K4" s="1" t="s">
        <v>27</v>
      </c>
      <c r="L4" s="1" t="s">
        <v>108</v>
      </c>
      <c r="M4" s="1">
        <v>6</v>
      </c>
      <c r="N4" s="1">
        <v>26225389</v>
      </c>
      <c r="O4" s="1">
        <v>26225389</v>
      </c>
      <c r="P4" s="1" t="s">
        <v>38</v>
      </c>
      <c r="Q4" s="1" t="s">
        <v>28</v>
      </c>
      <c r="X4" s="1">
        <v>642</v>
      </c>
    </row>
    <row r="5" spans="1:24" x14ac:dyDescent="0.2">
      <c r="A5" s="1" t="s">
        <v>105</v>
      </c>
      <c r="B5" s="1" t="s">
        <v>911</v>
      </c>
      <c r="C5" s="1" t="s">
        <v>75</v>
      </c>
      <c r="D5" s="1" t="s">
        <v>602</v>
      </c>
      <c r="E5" s="1" t="s">
        <v>26</v>
      </c>
      <c r="F5" s="1" t="s">
        <v>912</v>
      </c>
      <c r="G5" s="1" t="s">
        <v>35</v>
      </c>
      <c r="J5" s="1" t="s">
        <v>27</v>
      </c>
      <c r="K5" s="1" t="s">
        <v>27</v>
      </c>
      <c r="L5" s="1" t="s">
        <v>108</v>
      </c>
      <c r="M5" s="1">
        <v>6</v>
      </c>
      <c r="N5" s="1">
        <v>26225390</v>
      </c>
      <c r="O5" s="1">
        <v>26225390</v>
      </c>
      <c r="P5" s="1" t="s">
        <v>29</v>
      </c>
      <c r="Q5" s="1" t="s">
        <v>51</v>
      </c>
      <c r="X5" s="1">
        <v>587</v>
      </c>
    </row>
    <row r="6" spans="1:24" x14ac:dyDescent="0.2">
      <c r="A6" s="1" t="s">
        <v>61</v>
      </c>
      <c r="B6" s="1" t="s">
        <v>913</v>
      </c>
      <c r="C6" s="1" t="s">
        <v>54</v>
      </c>
      <c r="D6" s="1" t="s">
        <v>914</v>
      </c>
      <c r="E6" s="1" t="s">
        <v>471</v>
      </c>
      <c r="F6" s="1" t="s">
        <v>915</v>
      </c>
      <c r="G6" s="1" t="s">
        <v>35</v>
      </c>
      <c r="I6" s="1">
        <v>1</v>
      </c>
      <c r="J6" s="1" t="s">
        <v>36</v>
      </c>
      <c r="K6" s="1" t="s">
        <v>27</v>
      </c>
      <c r="L6" s="1" t="s">
        <v>64</v>
      </c>
      <c r="M6" s="1">
        <v>6</v>
      </c>
      <c r="N6" s="1">
        <v>26225393</v>
      </c>
      <c r="O6" s="1">
        <v>26225393</v>
      </c>
      <c r="P6" s="1" t="s">
        <v>38</v>
      </c>
      <c r="Q6" s="1" t="s">
        <v>29</v>
      </c>
      <c r="T6" s="1">
        <v>24</v>
      </c>
      <c r="U6" s="1">
        <v>84</v>
      </c>
      <c r="W6" s="1">
        <v>91</v>
      </c>
      <c r="X6" s="1">
        <v>556</v>
      </c>
    </row>
    <row r="7" spans="1:24" x14ac:dyDescent="0.2">
      <c r="A7" s="1" t="s">
        <v>24</v>
      </c>
      <c r="B7" s="1" t="s">
        <v>916</v>
      </c>
      <c r="C7" s="1" t="s">
        <v>79</v>
      </c>
      <c r="D7" s="1" t="s">
        <v>917</v>
      </c>
      <c r="E7" s="1" t="s">
        <v>26</v>
      </c>
      <c r="F7" s="1" t="s">
        <v>918</v>
      </c>
      <c r="G7" s="1" t="s">
        <v>35</v>
      </c>
      <c r="J7" s="1" t="s">
        <v>27</v>
      </c>
      <c r="K7" s="1" t="s">
        <v>27</v>
      </c>
      <c r="L7" s="1" t="s">
        <v>27</v>
      </c>
      <c r="M7" s="1">
        <v>6</v>
      </c>
      <c r="N7" s="1">
        <v>26225395</v>
      </c>
      <c r="O7" s="1">
        <v>26225395</v>
      </c>
      <c r="P7" s="1" t="s">
        <v>51</v>
      </c>
      <c r="Q7" s="1" t="s">
        <v>29</v>
      </c>
      <c r="U7" s="1">
        <v>1019</v>
      </c>
      <c r="X7" s="1">
        <v>16</v>
      </c>
    </row>
    <row r="8" spans="1:24" x14ac:dyDescent="0.2">
      <c r="A8" s="1" t="s">
        <v>541</v>
      </c>
      <c r="B8" s="1" t="s">
        <v>919</v>
      </c>
      <c r="C8" s="1" t="s">
        <v>543</v>
      </c>
      <c r="D8" s="1" t="s">
        <v>204</v>
      </c>
      <c r="E8" s="1" t="s">
        <v>471</v>
      </c>
      <c r="F8" s="1" t="s">
        <v>920</v>
      </c>
      <c r="G8" s="1" t="s">
        <v>35</v>
      </c>
      <c r="J8" s="1" t="s">
        <v>36</v>
      </c>
      <c r="K8" s="1" t="s">
        <v>43</v>
      </c>
      <c r="L8" s="1" t="s">
        <v>544</v>
      </c>
      <c r="M8" s="1">
        <v>6</v>
      </c>
      <c r="N8" s="1">
        <v>26225400</v>
      </c>
      <c r="O8" s="1">
        <v>26225400</v>
      </c>
      <c r="P8" s="1" t="s">
        <v>29</v>
      </c>
      <c r="Q8" s="1" t="s">
        <v>38</v>
      </c>
      <c r="T8" s="1">
        <v>88</v>
      </c>
      <c r="U8" s="1">
        <v>222</v>
      </c>
      <c r="W8" s="1">
        <v>300</v>
      </c>
      <c r="X8" s="1">
        <v>179</v>
      </c>
    </row>
    <row r="9" spans="1:24" x14ac:dyDescent="0.2">
      <c r="A9" s="1" t="s">
        <v>921</v>
      </c>
      <c r="B9" s="1" t="s">
        <v>922</v>
      </c>
      <c r="C9" s="1" t="s">
        <v>178</v>
      </c>
      <c r="D9" s="1" t="s">
        <v>923</v>
      </c>
      <c r="E9" s="1" t="s">
        <v>471</v>
      </c>
      <c r="F9" s="1" t="s">
        <v>924</v>
      </c>
      <c r="G9" s="1" t="s">
        <v>35</v>
      </c>
      <c r="I9" s="1">
        <v>1</v>
      </c>
      <c r="J9" s="1" t="s">
        <v>27</v>
      </c>
      <c r="K9" s="1" t="s">
        <v>27</v>
      </c>
      <c r="L9" s="1" t="s">
        <v>925</v>
      </c>
      <c r="M9" s="1">
        <v>6</v>
      </c>
      <c r="N9" s="1">
        <v>26225401</v>
      </c>
      <c r="O9" s="1">
        <v>26225401</v>
      </c>
      <c r="P9" s="1" t="s">
        <v>51</v>
      </c>
      <c r="Q9" s="1" t="s">
        <v>29</v>
      </c>
      <c r="T9" s="1">
        <v>42</v>
      </c>
      <c r="U9" s="1">
        <v>58</v>
      </c>
      <c r="W9" s="1">
        <v>102</v>
      </c>
      <c r="X9" s="1">
        <v>1529</v>
      </c>
    </row>
    <row r="10" spans="1:24" x14ac:dyDescent="0.2">
      <c r="A10" s="1" t="s">
        <v>24</v>
      </c>
      <c r="B10" s="1" t="s">
        <v>928</v>
      </c>
      <c r="C10" s="1" t="s">
        <v>54</v>
      </c>
      <c r="D10" s="1" t="s">
        <v>929</v>
      </c>
      <c r="E10" s="1" t="s">
        <v>26</v>
      </c>
      <c r="F10" s="1" t="s">
        <v>930</v>
      </c>
      <c r="G10" s="1" t="s">
        <v>35</v>
      </c>
      <c r="J10" s="1" t="s">
        <v>27</v>
      </c>
      <c r="K10" s="1" t="s">
        <v>27</v>
      </c>
      <c r="L10" s="1" t="s">
        <v>27</v>
      </c>
      <c r="M10" s="1">
        <v>6</v>
      </c>
      <c r="N10" s="1">
        <v>26225408</v>
      </c>
      <c r="O10" s="1">
        <v>26225408</v>
      </c>
      <c r="P10" s="1" t="s">
        <v>29</v>
      </c>
      <c r="Q10" s="1" t="s">
        <v>51</v>
      </c>
      <c r="U10" s="1">
        <v>1656</v>
      </c>
      <c r="X10" s="1">
        <v>6</v>
      </c>
    </row>
    <row r="11" spans="1:24" x14ac:dyDescent="0.2">
      <c r="A11" s="1" t="s">
        <v>24</v>
      </c>
      <c r="B11" s="1" t="s">
        <v>931</v>
      </c>
      <c r="C11" s="1" t="s">
        <v>92</v>
      </c>
      <c r="D11" s="1" t="s">
        <v>932</v>
      </c>
      <c r="E11" s="1" t="s">
        <v>26</v>
      </c>
      <c r="F11" s="1" t="s">
        <v>933</v>
      </c>
      <c r="G11" s="1" t="s">
        <v>35</v>
      </c>
      <c r="J11" s="1" t="s">
        <v>27</v>
      </c>
      <c r="K11" s="1" t="s">
        <v>27</v>
      </c>
      <c r="L11" s="1" t="s">
        <v>27</v>
      </c>
      <c r="M11" s="1">
        <v>6</v>
      </c>
      <c r="N11" s="1">
        <v>26225411</v>
      </c>
      <c r="O11" s="1">
        <v>26225411</v>
      </c>
      <c r="P11" s="1" t="s">
        <v>51</v>
      </c>
      <c r="Q11" s="1" t="s">
        <v>29</v>
      </c>
      <c r="U11" s="1">
        <v>1241</v>
      </c>
      <c r="X11" s="1">
        <v>9</v>
      </c>
    </row>
    <row r="12" spans="1:24" x14ac:dyDescent="0.2">
      <c r="A12" s="1" t="s">
        <v>24</v>
      </c>
      <c r="B12" s="1" t="s">
        <v>934</v>
      </c>
      <c r="C12" s="1" t="s">
        <v>156</v>
      </c>
      <c r="D12" s="1" t="s">
        <v>935</v>
      </c>
      <c r="E12" s="1" t="s">
        <v>26</v>
      </c>
      <c r="F12" s="1" t="s">
        <v>936</v>
      </c>
      <c r="G12" s="1" t="s">
        <v>35</v>
      </c>
      <c r="J12" s="1" t="s">
        <v>27</v>
      </c>
      <c r="K12" s="1" t="s">
        <v>27</v>
      </c>
      <c r="L12" s="1" t="s">
        <v>27</v>
      </c>
      <c r="M12" s="1">
        <v>6</v>
      </c>
      <c r="N12" s="1">
        <v>26225411</v>
      </c>
      <c r="O12" s="1">
        <v>26225411</v>
      </c>
      <c r="P12" s="1" t="s">
        <v>51</v>
      </c>
      <c r="Q12" s="1" t="s">
        <v>38</v>
      </c>
      <c r="U12" s="1">
        <v>1584</v>
      </c>
      <c r="X12" s="1">
        <v>162</v>
      </c>
    </row>
    <row r="13" spans="1:24" x14ac:dyDescent="0.2">
      <c r="A13" s="1" t="s">
        <v>24</v>
      </c>
      <c r="B13" s="1" t="s">
        <v>937</v>
      </c>
      <c r="C13" s="1" t="s">
        <v>508</v>
      </c>
      <c r="D13" s="1" t="s">
        <v>632</v>
      </c>
      <c r="E13" s="1" t="s">
        <v>26</v>
      </c>
      <c r="F13" s="1" t="s">
        <v>938</v>
      </c>
      <c r="G13" s="1" t="s">
        <v>35</v>
      </c>
      <c r="J13" s="1" t="s">
        <v>27</v>
      </c>
      <c r="K13" s="1" t="s">
        <v>27</v>
      </c>
      <c r="L13" s="1" t="s">
        <v>27</v>
      </c>
      <c r="M13" s="1">
        <v>6</v>
      </c>
      <c r="N13" s="1">
        <v>26225432</v>
      </c>
      <c r="O13" s="1">
        <v>26225432</v>
      </c>
      <c r="P13" s="1" t="s">
        <v>38</v>
      </c>
      <c r="Q13" s="1" t="s">
        <v>28</v>
      </c>
      <c r="U13" s="1">
        <v>1490</v>
      </c>
      <c r="X13" s="1">
        <v>28</v>
      </c>
    </row>
    <row r="14" spans="1:24" x14ac:dyDescent="0.2">
      <c r="A14" s="1" t="s">
        <v>24</v>
      </c>
      <c r="B14" s="1" t="s">
        <v>939</v>
      </c>
      <c r="C14" s="1" t="s">
        <v>500</v>
      </c>
      <c r="D14" s="1" t="s">
        <v>940</v>
      </c>
      <c r="E14" s="1" t="s">
        <v>26</v>
      </c>
      <c r="F14" s="1" t="s">
        <v>941</v>
      </c>
      <c r="G14" s="1" t="s">
        <v>35</v>
      </c>
      <c r="J14" s="1" t="s">
        <v>27</v>
      </c>
      <c r="K14" s="1" t="s">
        <v>27</v>
      </c>
      <c r="L14" s="1" t="s">
        <v>27</v>
      </c>
      <c r="M14" s="1">
        <v>6</v>
      </c>
      <c r="N14" s="1">
        <v>26225431</v>
      </c>
      <c r="O14" s="1">
        <v>26225431</v>
      </c>
      <c r="P14" s="1" t="s">
        <v>38</v>
      </c>
      <c r="Q14" s="1" t="s">
        <v>51</v>
      </c>
      <c r="U14" s="1">
        <v>1136</v>
      </c>
      <c r="X14" s="1">
        <v>22</v>
      </c>
    </row>
    <row r="15" spans="1:24" x14ac:dyDescent="0.2">
      <c r="A15" s="1" t="s">
        <v>176</v>
      </c>
      <c r="B15" s="1" t="s">
        <v>942</v>
      </c>
      <c r="C15" s="1" t="s">
        <v>178</v>
      </c>
      <c r="D15" s="1" t="s">
        <v>217</v>
      </c>
      <c r="E15" s="1" t="s">
        <v>26</v>
      </c>
      <c r="F15" s="1" t="s">
        <v>943</v>
      </c>
      <c r="G15" s="1" t="s">
        <v>35</v>
      </c>
      <c r="I15" s="1">
        <v>1</v>
      </c>
      <c r="J15" s="1" t="s">
        <v>36</v>
      </c>
      <c r="K15" s="1" t="s">
        <v>43</v>
      </c>
      <c r="L15" s="1" t="s">
        <v>44</v>
      </c>
      <c r="M15" s="1">
        <v>6</v>
      </c>
      <c r="N15" s="1">
        <v>26225435</v>
      </c>
      <c r="O15" s="1">
        <v>26225435</v>
      </c>
      <c r="P15" s="1" t="s">
        <v>29</v>
      </c>
      <c r="Q15" s="1" t="s">
        <v>28</v>
      </c>
      <c r="T15" s="1">
        <v>50</v>
      </c>
      <c r="U15" s="1">
        <v>21</v>
      </c>
      <c r="W15" s="1">
        <v>110</v>
      </c>
      <c r="X15" s="1">
        <v>50</v>
      </c>
    </row>
    <row r="16" spans="1:24" x14ac:dyDescent="0.2">
      <c r="A16" s="1" t="s">
        <v>82</v>
      </c>
      <c r="B16" s="1" t="s">
        <v>944</v>
      </c>
      <c r="C16" s="1" t="s">
        <v>84</v>
      </c>
      <c r="D16" s="1" t="s">
        <v>945</v>
      </c>
      <c r="E16" s="1" t="s">
        <v>26</v>
      </c>
      <c r="F16" s="1" t="s">
        <v>946</v>
      </c>
      <c r="G16" s="1" t="s">
        <v>35</v>
      </c>
      <c r="J16" s="1" t="s">
        <v>27</v>
      </c>
      <c r="K16" s="1" t="s">
        <v>27</v>
      </c>
      <c r="L16" s="1" t="s">
        <v>64</v>
      </c>
      <c r="M16" s="1">
        <v>6</v>
      </c>
      <c r="N16" s="1">
        <v>26225455</v>
      </c>
      <c r="O16" s="1">
        <v>26225455</v>
      </c>
      <c r="P16" s="1" t="s">
        <v>29</v>
      </c>
      <c r="Q16" s="1" t="s">
        <v>51</v>
      </c>
      <c r="X16" s="1">
        <v>3894</v>
      </c>
    </row>
    <row r="17" spans="1:24" x14ac:dyDescent="0.2">
      <c r="A17" s="1" t="s">
        <v>61</v>
      </c>
      <c r="B17" s="1" t="s">
        <v>947</v>
      </c>
      <c r="C17" s="1" t="s">
        <v>54</v>
      </c>
      <c r="D17" s="1" t="s">
        <v>948</v>
      </c>
      <c r="E17" s="1" t="s">
        <v>26</v>
      </c>
      <c r="F17" s="1" t="s">
        <v>949</v>
      </c>
      <c r="G17" s="1" t="s">
        <v>35</v>
      </c>
      <c r="I17" s="1">
        <v>1</v>
      </c>
      <c r="J17" s="1" t="s">
        <v>36</v>
      </c>
      <c r="K17" s="1" t="s">
        <v>27</v>
      </c>
      <c r="L17" s="1" t="s">
        <v>64</v>
      </c>
      <c r="M17" s="1">
        <v>6</v>
      </c>
      <c r="N17" s="1">
        <v>26225469</v>
      </c>
      <c r="O17" s="1">
        <v>26225469</v>
      </c>
      <c r="P17" s="1" t="s">
        <v>38</v>
      </c>
      <c r="Q17" s="1" t="s">
        <v>51</v>
      </c>
      <c r="T17" s="1">
        <v>17</v>
      </c>
      <c r="U17" s="1">
        <v>71</v>
      </c>
      <c r="W17" s="1">
        <v>98</v>
      </c>
      <c r="X17" s="1">
        <v>283</v>
      </c>
    </row>
    <row r="18" spans="1:24" x14ac:dyDescent="0.2">
      <c r="A18" s="1" t="s">
        <v>237</v>
      </c>
      <c r="B18" s="1" t="s">
        <v>950</v>
      </c>
      <c r="C18" s="1" t="s">
        <v>113</v>
      </c>
      <c r="D18" s="1" t="s">
        <v>951</v>
      </c>
      <c r="E18" s="1" t="s">
        <v>26</v>
      </c>
      <c r="F18" s="1" t="s">
        <v>952</v>
      </c>
      <c r="G18" s="1" t="s">
        <v>35</v>
      </c>
      <c r="J18" s="1" t="s">
        <v>36</v>
      </c>
      <c r="K18" s="1" t="s">
        <v>27</v>
      </c>
      <c r="L18" s="1" t="s">
        <v>64</v>
      </c>
      <c r="M18" s="1">
        <v>6</v>
      </c>
      <c r="N18" s="1">
        <v>26225488</v>
      </c>
      <c r="O18" s="1">
        <v>26225488</v>
      </c>
      <c r="P18" s="1" t="s">
        <v>29</v>
      </c>
      <c r="Q18" s="1" t="s">
        <v>51</v>
      </c>
      <c r="T18" s="1">
        <v>31</v>
      </c>
      <c r="U18" s="1">
        <v>24</v>
      </c>
      <c r="X18" s="1">
        <v>388</v>
      </c>
    </row>
    <row r="19" spans="1:24" x14ac:dyDescent="0.2">
      <c r="A19" s="1" t="s">
        <v>237</v>
      </c>
      <c r="B19" s="1" t="s">
        <v>953</v>
      </c>
      <c r="C19" s="1" t="s">
        <v>113</v>
      </c>
      <c r="D19" s="1" t="s">
        <v>660</v>
      </c>
      <c r="E19" s="1" t="s">
        <v>26</v>
      </c>
      <c r="F19" s="1" t="s">
        <v>954</v>
      </c>
      <c r="G19" s="1" t="s">
        <v>35</v>
      </c>
      <c r="J19" s="1" t="s">
        <v>36</v>
      </c>
      <c r="K19" s="1" t="s">
        <v>27</v>
      </c>
      <c r="L19" s="1" t="s">
        <v>64</v>
      </c>
      <c r="M19" s="1">
        <v>6</v>
      </c>
      <c r="N19" s="1">
        <v>26225492</v>
      </c>
      <c r="O19" s="1">
        <v>26225492</v>
      </c>
      <c r="P19" s="1" t="s">
        <v>51</v>
      </c>
      <c r="Q19" s="1" t="s">
        <v>28</v>
      </c>
      <c r="T19" s="1">
        <v>87</v>
      </c>
      <c r="U19" s="1">
        <v>56</v>
      </c>
      <c r="X19" s="1">
        <v>153</v>
      </c>
    </row>
    <row r="20" spans="1:24" x14ac:dyDescent="0.2">
      <c r="A20" s="1" t="s">
        <v>77</v>
      </c>
      <c r="B20" s="1" t="s">
        <v>955</v>
      </c>
      <c r="C20" s="1" t="s">
        <v>79</v>
      </c>
      <c r="D20" s="1" t="s">
        <v>677</v>
      </c>
      <c r="E20" s="1" t="s">
        <v>26</v>
      </c>
      <c r="F20" s="1" t="s">
        <v>956</v>
      </c>
      <c r="G20" s="1" t="s">
        <v>35</v>
      </c>
      <c r="J20" s="1" t="s">
        <v>27</v>
      </c>
      <c r="K20" s="1" t="s">
        <v>27</v>
      </c>
      <c r="L20" s="1" t="s">
        <v>81</v>
      </c>
      <c r="M20" s="1">
        <v>6</v>
      </c>
      <c r="N20" s="1">
        <v>26225503</v>
      </c>
      <c r="O20" s="1">
        <v>26225503</v>
      </c>
      <c r="P20" s="1" t="s">
        <v>38</v>
      </c>
      <c r="Q20" s="1" t="s">
        <v>28</v>
      </c>
      <c r="X20" s="1">
        <v>344</v>
      </c>
    </row>
    <row r="21" spans="1:24" x14ac:dyDescent="0.2">
      <c r="A21" s="1" t="s">
        <v>105</v>
      </c>
      <c r="B21" s="1" t="s">
        <v>957</v>
      </c>
      <c r="C21" s="1" t="s">
        <v>75</v>
      </c>
      <c r="D21" s="1" t="s">
        <v>677</v>
      </c>
      <c r="E21" s="1" t="s">
        <v>26</v>
      </c>
      <c r="F21" s="1" t="s">
        <v>956</v>
      </c>
      <c r="G21" s="1" t="s">
        <v>35</v>
      </c>
      <c r="J21" s="1" t="s">
        <v>27</v>
      </c>
      <c r="K21" s="1" t="s">
        <v>27</v>
      </c>
      <c r="L21" s="1" t="s">
        <v>108</v>
      </c>
      <c r="M21" s="1">
        <v>6</v>
      </c>
      <c r="N21" s="1">
        <v>26225503</v>
      </c>
      <c r="O21" s="1">
        <v>26225503</v>
      </c>
      <c r="P21" s="1" t="s">
        <v>38</v>
      </c>
      <c r="Q21" s="1" t="s">
        <v>28</v>
      </c>
      <c r="X21" s="1">
        <v>846</v>
      </c>
    </row>
    <row r="22" spans="1:24" x14ac:dyDescent="0.2">
      <c r="A22" s="1" t="s">
        <v>24</v>
      </c>
      <c r="B22" s="1" t="s">
        <v>958</v>
      </c>
      <c r="C22" s="1" t="s">
        <v>959</v>
      </c>
      <c r="D22" s="1" t="s">
        <v>114</v>
      </c>
      <c r="E22" s="1" t="s">
        <v>26</v>
      </c>
      <c r="F22" s="1" t="s">
        <v>960</v>
      </c>
      <c r="G22" s="1" t="s">
        <v>35</v>
      </c>
      <c r="J22" s="1" t="s">
        <v>27</v>
      </c>
      <c r="K22" s="1" t="s">
        <v>27</v>
      </c>
      <c r="L22" s="1" t="s">
        <v>27</v>
      </c>
      <c r="M22" s="1">
        <v>6</v>
      </c>
      <c r="N22" s="1">
        <v>26225507</v>
      </c>
      <c r="O22" s="1">
        <v>26225507</v>
      </c>
      <c r="P22" s="1" t="s">
        <v>51</v>
      </c>
      <c r="Q22" s="1" t="s">
        <v>29</v>
      </c>
      <c r="U22" s="1">
        <v>2112</v>
      </c>
      <c r="X22" s="1">
        <v>99</v>
      </c>
    </row>
    <row r="23" spans="1:24" x14ac:dyDescent="0.2">
      <c r="A23" s="1" t="s">
        <v>73</v>
      </c>
      <c r="B23" s="1" t="s">
        <v>961</v>
      </c>
      <c r="C23" s="1" t="s">
        <v>75</v>
      </c>
      <c r="D23" s="1" t="s">
        <v>114</v>
      </c>
      <c r="E23" s="1" t="s">
        <v>26</v>
      </c>
      <c r="F23" s="1" t="s">
        <v>960</v>
      </c>
      <c r="G23" s="1" t="s">
        <v>35</v>
      </c>
      <c r="J23" s="1" t="s">
        <v>56</v>
      </c>
      <c r="K23" s="1" t="s">
        <v>49</v>
      </c>
      <c r="L23" s="1" t="s">
        <v>57</v>
      </c>
      <c r="M23" s="1">
        <v>6</v>
      </c>
      <c r="N23" s="1">
        <v>26225507</v>
      </c>
      <c r="O23" s="1">
        <v>26225507</v>
      </c>
      <c r="P23" s="1" t="s">
        <v>51</v>
      </c>
      <c r="Q23" s="1" t="s">
        <v>29</v>
      </c>
      <c r="T23" s="1">
        <v>57</v>
      </c>
      <c r="U23" s="1">
        <v>309</v>
      </c>
      <c r="W23" s="1">
        <v>374</v>
      </c>
      <c r="X23" s="1">
        <v>91</v>
      </c>
    </row>
    <row r="24" spans="1:24" x14ac:dyDescent="0.2">
      <c r="A24" s="1" t="s">
        <v>90</v>
      </c>
      <c r="B24" s="1" t="s">
        <v>962</v>
      </c>
      <c r="C24" s="1" t="s">
        <v>92</v>
      </c>
      <c r="D24" s="1" t="s">
        <v>684</v>
      </c>
      <c r="E24" s="1" t="s">
        <v>26</v>
      </c>
      <c r="F24" s="1" t="s">
        <v>963</v>
      </c>
      <c r="G24" s="1" t="s">
        <v>35</v>
      </c>
      <c r="I24" s="1">
        <v>1</v>
      </c>
      <c r="J24" s="1" t="s">
        <v>94</v>
      </c>
      <c r="K24" s="1" t="s">
        <v>94</v>
      </c>
      <c r="L24" s="1" t="s">
        <v>94</v>
      </c>
      <c r="M24" s="1">
        <v>6</v>
      </c>
      <c r="N24" s="1">
        <v>26225516</v>
      </c>
      <c r="O24" s="1">
        <v>26225516</v>
      </c>
      <c r="P24" s="1" t="s">
        <v>29</v>
      </c>
      <c r="Q24" s="1" t="s">
        <v>38</v>
      </c>
      <c r="T24" s="1">
        <v>9</v>
      </c>
      <c r="U24" s="1">
        <v>32</v>
      </c>
      <c r="W24" s="1">
        <v>81</v>
      </c>
      <c r="X24" s="1">
        <v>1536</v>
      </c>
    </row>
    <row r="25" spans="1:24" x14ac:dyDescent="0.2">
      <c r="A25" s="1" t="s">
        <v>24</v>
      </c>
      <c r="B25" s="1" t="s">
        <v>964</v>
      </c>
      <c r="C25" s="1" t="s">
        <v>178</v>
      </c>
      <c r="D25" s="1" t="s">
        <v>965</v>
      </c>
      <c r="E25" s="1" t="s">
        <v>26</v>
      </c>
      <c r="F25" s="1" t="s">
        <v>966</v>
      </c>
      <c r="G25" s="1" t="s">
        <v>35</v>
      </c>
      <c r="J25" s="1" t="s">
        <v>27</v>
      </c>
      <c r="K25" s="1" t="s">
        <v>27</v>
      </c>
      <c r="L25" s="1" t="s">
        <v>27</v>
      </c>
      <c r="M25" s="1">
        <v>6</v>
      </c>
      <c r="N25" s="1">
        <v>26225519</v>
      </c>
      <c r="O25" s="1">
        <v>26225519</v>
      </c>
      <c r="P25" s="1" t="s">
        <v>38</v>
      </c>
      <c r="Q25" s="1" t="s">
        <v>28</v>
      </c>
      <c r="U25" s="1">
        <v>1381</v>
      </c>
      <c r="X25" s="1">
        <v>63</v>
      </c>
    </row>
    <row r="26" spans="1:24" x14ac:dyDescent="0.2">
      <c r="A26" s="1" t="s">
        <v>24</v>
      </c>
      <c r="B26" s="1" t="s">
        <v>967</v>
      </c>
      <c r="C26" s="1" t="s">
        <v>54</v>
      </c>
      <c r="D26" s="1" t="s">
        <v>968</v>
      </c>
      <c r="E26" s="1" t="s">
        <v>26</v>
      </c>
      <c r="F26" s="1" t="s">
        <v>969</v>
      </c>
      <c r="G26" s="1" t="s">
        <v>35</v>
      </c>
      <c r="J26" s="1" t="s">
        <v>27</v>
      </c>
      <c r="K26" s="1" t="s">
        <v>27</v>
      </c>
      <c r="L26" s="1" t="s">
        <v>27</v>
      </c>
      <c r="M26" s="1">
        <v>6</v>
      </c>
      <c r="N26" s="1">
        <v>26225519</v>
      </c>
      <c r="O26" s="1">
        <v>26225519</v>
      </c>
      <c r="P26" s="1" t="s">
        <v>38</v>
      </c>
      <c r="Q26" s="1" t="s">
        <v>51</v>
      </c>
      <c r="U26" s="1">
        <v>1460</v>
      </c>
      <c r="X26" s="1">
        <v>40</v>
      </c>
    </row>
    <row r="27" spans="1:24" x14ac:dyDescent="0.2">
      <c r="A27" s="1" t="s">
        <v>105</v>
      </c>
      <c r="B27" s="1" t="s">
        <v>970</v>
      </c>
      <c r="C27" s="1" t="s">
        <v>75</v>
      </c>
      <c r="D27" s="1" t="s">
        <v>292</v>
      </c>
      <c r="E27" s="1" t="s">
        <v>26</v>
      </c>
      <c r="F27" s="1" t="s">
        <v>971</v>
      </c>
      <c r="G27" s="1" t="s">
        <v>35</v>
      </c>
      <c r="J27" s="1" t="s">
        <v>27</v>
      </c>
      <c r="K27" s="1" t="s">
        <v>27</v>
      </c>
      <c r="L27" s="1" t="s">
        <v>108</v>
      </c>
      <c r="M27" s="1">
        <v>6</v>
      </c>
      <c r="N27" s="1">
        <v>26225521</v>
      </c>
      <c r="O27" s="1">
        <v>26225521</v>
      </c>
      <c r="P27" s="1" t="s">
        <v>29</v>
      </c>
      <c r="Q27" s="1" t="s">
        <v>51</v>
      </c>
      <c r="X27" s="1">
        <v>135</v>
      </c>
    </row>
    <row r="28" spans="1:24" x14ac:dyDescent="0.2">
      <c r="A28" s="1" t="s">
        <v>61</v>
      </c>
      <c r="B28" s="1" t="s">
        <v>130</v>
      </c>
      <c r="C28" s="1" t="s">
        <v>59</v>
      </c>
      <c r="D28" s="1" t="s">
        <v>296</v>
      </c>
      <c r="E28" s="1" t="s">
        <v>26</v>
      </c>
      <c r="F28" s="1" t="s">
        <v>972</v>
      </c>
      <c r="G28" s="1" t="s">
        <v>35</v>
      </c>
      <c r="I28" s="1">
        <v>1</v>
      </c>
      <c r="J28" s="1" t="s">
        <v>36</v>
      </c>
      <c r="K28" s="1" t="s">
        <v>27</v>
      </c>
      <c r="L28" s="1" t="s">
        <v>64</v>
      </c>
      <c r="M28" s="1">
        <v>6</v>
      </c>
      <c r="N28" s="1">
        <v>26225524</v>
      </c>
      <c r="O28" s="1">
        <v>26225524</v>
      </c>
      <c r="P28" s="1" t="s">
        <v>29</v>
      </c>
      <c r="Q28" s="1" t="s">
        <v>28</v>
      </c>
      <c r="T28" s="1">
        <v>63</v>
      </c>
      <c r="U28" s="1">
        <v>22</v>
      </c>
      <c r="W28" s="1">
        <v>98</v>
      </c>
      <c r="X28" s="1">
        <v>1140</v>
      </c>
    </row>
    <row r="29" spans="1:24" x14ac:dyDescent="0.2">
      <c r="A29" s="1" t="s">
        <v>24</v>
      </c>
      <c r="B29" s="1" t="s">
        <v>973</v>
      </c>
      <c r="C29" s="1" t="s">
        <v>92</v>
      </c>
      <c r="D29" s="1" t="s">
        <v>689</v>
      </c>
      <c r="E29" s="1" t="s">
        <v>26</v>
      </c>
      <c r="F29" s="1" t="s">
        <v>974</v>
      </c>
      <c r="G29" s="1" t="s">
        <v>35</v>
      </c>
      <c r="J29" s="1" t="s">
        <v>27</v>
      </c>
      <c r="K29" s="1" t="s">
        <v>27</v>
      </c>
      <c r="L29" s="1" t="s">
        <v>27</v>
      </c>
      <c r="M29" s="1">
        <v>6</v>
      </c>
      <c r="N29" s="1">
        <v>26225530</v>
      </c>
      <c r="O29" s="1">
        <v>26225530</v>
      </c>
      <c r="P29" s="1" t="s">
        <v>38</v>
      </c>
      <c r="Q29" s="1" t="s">
        <v>28</v>
      </c>
      <c r="U29" s="1">
        <v>582</v>
      </c>
      <c r="X29" s="1">
        <v>70</v>
      </c>
    </row>
    <row r="30" spans="1:24" x14ac:dyDescent="0.2">
      <c r="A30" s="1" t="s">
        <v>24</v>
      </c>
      <c r="B30" s="1" t="s">
        <v>975</v>
      </c>
      <c r="C30" s="1" t="s">
        <v>75</v>
      </c>
      <c r="D30" s="1" t="s">
        <v>118</v>
      </c>
      <c r="E30" s="1" t="s">
        <v>26</v>
      </c>
      <c r="F30" s="1" t="s">
        <v>976</v>
      </c>
      <c r="G30" s="1" t="s">
        <v>35</v>
      </c>
      <c r="I30" s="1">
        <v>1</v>
      </c>
      <c r="J30" s="1" t="s">
        <v>27</v>
      </c>
      <c r="K30" s="1" t="s">
        <v>27</v>
      </c>
      <c r="L30" s="1" t="s">
        <v>27</v>
      </c>
      <c r="M30" s="1">
        <v>6</v>
      </c>
      <c r="N30" s="1">
        <v>26225539</v>
      </c>
      <c r="O30" s="1">
        <v>26225539</v>
      </c>
      <c r="P30" s="1" t="s">
        <v>38</v>
      </c>
      <c r="Q30" s="1" t="s">
        <v>28</v>
      </c>
      <c r="U30" s="1">
        <v>1180</v>
      </c>
      <c r="X30" s="1">
        <v>351</v>
      </c>
    </row>
    <row r="31" spans="1:24" x14ac:dyDescent="0.2">
      <c r="A31" s="1" t="s">
        <v>670</v>
      </c>
      <c r="B31" s="1" t="s">
        <v>977</v>
      </c>
      <c r="C31" s="1" t="s">
        <v>140</v>
      </c>
      <c r="D31" s="1" t="s">
        <v>118</v>
      </c>
      <c r="E31" s="1" t="s">
        <v>26</v>
      </c>
      <c r="F31" s="1" t="s">
        <v>976</v>
      </c>
      <c r="G31" s="1" t="s">
        <v>35</v>
      </c>
      <c r="I31" s="1">
        <v>1</v>
      </c>
      <c r="J31" s="1" t="s">
        <v>36</v>
      </c>
      <c r="K31" s="1" t="s">
        <v>27</v>
      </c>
      <c r="L31" s="1" t="s">
        <v>64</v>
      </c>
      <c r="M31" s="1">
        <v>6</v>
      </c>
      <c r="N31" s="1">
        <v>26225539</v>
      </c>
      <c r="O31" s="1">
        <v>26225539</v>
      </c>
      <c r="P31" s="1" t="s">
        <v>38</v>
      </c>
      <c r="Q31" s="1" t="s">
        <v>28</v>
      </c>
      <c r="T31" s="1">
        <v>49</v>
      </c>
      <c r="U31" s="1">
        <v>60</v>
      </c>
      <c r="X31" s="1">
        <v>59</v>
      </c>
    </row>
    <row r="32" spans="1:24" x14ac:dyDescent="0.2">
      <c r="A32" s="1" t="s">
        <v>61</v>
      </c>
      <c r="B32" s="1" t="s">
        <v>482</v>
      </c>
      <c r="C32" s="1" t="s">
        <v>54</v>
      </c>
      <c r="D32" s="1" t="s">
        <v>978</v>
      </c>
      <c r="E32" s="1" t="s">
        <v>26</v>
      </c>
      <c r="F32" s="1" t="s">
        <v>979</v>
      </c>
      <c r="G32" s="1" t="s">
        <v>35</v>
      </c>
      <c r="I32" s="1">
        <v>1</v>
      </c>
      <c r="J32" s="1" t="s">
        <v>36</v>
      </c>
      <c r="K32" s="1" t="s">
        <v>27</v>
      </c>
      <c r="L32" s="1" t="s">
        <v>64</v>
      </c>
      <c r="M32" s="1">
        <v>6</v>
      </c>
      <c r="N32" s="1">
        <v>26225539</v>
      </c>
      <c r="O32" s="1">
        <v>26225539</v>
      </c>
      <c r="P32" s="1" t="s">
        <v>38</v>
      </c>
      <c r="Q32" s="1" t="s">
        <v>51</v>
      </c>
      <c r="T32" s="1">
        <v>11</v>
      </c>
      <c r="U32" s="1">
        <v>45</v>
      </c>
      <c r="W32" s="1">
        <v>70</v>
      </c>
      <c r="X32" s="1">
        <v>813</v>
      </c>
    </row>
    <row r="33" spans="1:24" x14ac:dyDescent="0.2">
      <c r="A33" s="1" t="s">
        <v>237</v>
      </c>
      <c r="B33" s="1" t="s">
        <v>980</v>
      </c>
      <c r="C33" s="1" t="s">
        <v>113</v>
      </c>
      <c r="D33" s="1" t="s">
        <v>128</v>
      </c>
      <c r="E33" s="1" t="s">
        <v>26</v>
      </c>
      <c r="F33" s="1" t="s">
        <v>981</v>
      </c>
      <c r="G33" s="1" t="s">
        <v>35</v>
      </c>
      <c r="J33" s="1" t="s">
        <v>36</v>
      </c>
      <c r="K33" s="1" t="s">
        <v>27</v>
      </c>
      <c r="L33" s="1" t="s">
        <v>64</v>
      </c>
      <c r="M33" s="1">
        <v>6</v>
      </c>
      <c r="N33" s="1">
        <v>26225550</v>
      </c>
      <c r="O33" s="1">
        <v>26225550</v>
      </c>
      <c r="P33" s="1" t="s">
        <v>29</v>
      </c>
      <c r="Q33" s="1" t="s">
        <v>38</v>
      </c>
      <c r="T33" s="1">
        <v>24</v>
      </c>
      <c r="U33" s="1">
        <v>87</v>
      </c>
      <c r="X33" s="1">
        <v>91</v>
      </c>
    </row>
    <row r="34" spans="1:24" x14ac:dyDescent="0.2">
      <c r="A34" s="1" t="s">
        <v>24</v>
      </c>
      <c r="B34" s="1" t="s">
        <v>982</v>
      </c>
      <c r="C34" s="1" t="s">
        <v>983</v>
      </c>
      <c r="D34" s="1" t="s">
        <v>984</v>
      </c>
      <c r="E34" s="1" t="s">
        <v>26</v>
      </c>
      <c r="F34" s="1" t="s">
        <v>985</v>
      </c>
      <c r="G34" s="1" t="s">
        <v>35</v>
      </c>
      <c r="J34" s="1" t="s">
        <v>27</v>
      </c>
      <c r="K34" s="1" t="s">
        <v>27</v>
      </c>
      <c r="L34" s="1" t="s">
        <v>27</v>
      </c>
      <c r="M34" s="1">
        <v>6</v>
      </c>
      <c r="N34" s="1">
        <v>26225572</v>
      </c>
      <c r="O34" s="1">
        <v>26225572</v>
      </c>
      <c r="P34" s="1" t="s">
        <v>38</v>
      </c>
      <c r="Q34" s="1" t="s">
        <v>29</v>
      </c>
      <c r="U34" s="1">
        <v>861</v>
      </c>
      <c r="X34" s="1">
        <v>7</v>
      </c>
    </row>
    <row r="35" spans="1:24" x14ac:dyDescent="0.2">
      <c r="A35" s="1" t="s">
        <v>245</v>
      </c>
      <c r="B35" s="1">
        <v>587336</v>
      </c>
      <c r="C35" s="1" t="s">
        <v>75</v>
      </c>
      <c r="D35" s="1" t="s">
        <v>986</v>
      </c>
      <c r="E35" s="1" t="s">
        <v>26</v>
      </c>
      <c r="F35" s="1" t="s">
        <v>987</v>
      </c>
      <c r="G35" s="1" t="s">
        <v>35</v>
      </c>
      <c r="I35" s="1">
        <v>1</v>
      </c>
      <c r="J35" s="1" t="s">
        <v>27</v>
      </c>
      <c r="K35" s="1" t="s">
        <v>27</v>
      </c>
      <c r="L35" s="1" t="s">
        <v>248</v>
      </c>
      <c r="M35" s="1">
        <v>6</v>
      </c>
      <c r="N35" s="1">
        <v>26225582</v>
      </c>
      <c r="O35" s="1">
        <v>26225582</v>
      </c>
      <c r="P35" s="1" t="s">
        <v>38</v>
      </c>
      <c r="Q35" s="1" t="s">
        <v>51</v>
      </c>
      <c r="X35" s="1">
        <v>761</v>
      </c>
    </row>
    <row r="36" spans="1:24" x14ac:dyDescent="0.2">
      <c r="A36" s="1" t="s">
        <v>24</v>
      </c>
      <c r="B36" s="1" t="s">
        <v>988</v>
      </c>
      <c r="C36" s="1" t="s">
        <v>492</v>
      </c>
      <c r="D36" s="1" t="s">
        <v>850</v>
      </c>
      <c r="E36" s="1" t="s">
        <v>26</v>
      </c>
      <c r="F36" s="1" t="s">
        <v>989</v>
      </c>
      <c r="G36" s="1" t="s">
        <v>35</v>
      </c>
      <c r="J36" s="1" t="s">
        <v>27</v>
      </c>
      <c r="K36" s="1" t="s">
        <v>27</v>
      </c>
      <c r="L36" s="1" t="s">
        <v>27</v>
      </c>
      <c r="M36" s="1">
        <v>6</v>
      </c>
      <c r="N36" s="1">
        <v>26225585</v>
      </c>
      <c r="O36" s="1">
        <v>26225585</v>
      </c>
      <c r="P36" s="1" t="s">
        <v>28</v>
      </c>
      <c r="Q36" s="1" t="s">
        <v>51</v>
      </c>
      <c r="U36" s="1">
        <v>1372</v>
      </c>
      <c r="X36" s="1">
        <v>22</v>
      </c>
    </row>
    <row r="37" spans="1:24" x14ac:dyDescent="0.2">
      <c r="A37" s="1" t="s">
        <v>73</v>
      </c>
      <c r="B37" s="1" t="s">
        <v>990</v>
      </c>
      <c r="C37" s="1" t="s">
        <v>75</v>
      </c>
      <c r="D37" s="1" t="s">
        <v>712</v>
      </c>
      <c r="E37" s="1" t="s">
        <v>26</v>
      </c>
      <c r="F37" s="1" t="s">
        <v>991</v>
      </c>
      <c r="G37" s="1" t="s">
        <v>35</v>
      </c>
      <c r="J37" s="1" t="s">
        <v>56</v>
      </c>
      <c r="K37" s="1" t="s">
        <v>49</v>
      </c>
      <c r="L37" s="1" t="s">
        <v>57</v>
      </c>
      <c r="M37" s="1">
        <v>6</v>
      </c>
      <c r="N37" s="1">
        <v>26225591</v>
      </c>
      <c r="O37" s="1">
        <v>26225591</v>
      </c>
      <c r="P37" s="1" t="s">
        <v>29</v>
      </c>
      <c r="Q37" s="1" t="s">
        <v>51</v>
      </c>
      <c r="T37" s="1">
        <v>319</v>
      </c>
      <c r="U37" s="1">
        <v>1757</v>
      </c>
      <c r="V37" s="1">
        <v>1</v>
      </c>
      <c r="W37" s="1">
        <v>1395</v>
      </c>
      <c r="X37" s="1">
        <v>82</v>
      </c>
    </row>
    <row r="38" spans="1:24" x14ac:dyDescent="0.2">
      <c r="A38" s="1" t="s">
        <v>105</v>
      </c>
      <c r="B38" s="1" t="s">
        <v>992</v>
      </c>
      <c r="C38" s="1" t="s">
        <v>75</v>
      </c>
      <c r="D38" s="1" t="s">
        <v>141</v>
      </c>
      <c r="E38" s="1" t="s">
        <v>26</v>
      </c>
      <c r="F38" s="1" t="s">
        <v>993</v>
      </c>
      <c r="G38" s="1" t="s">
        <v>35</v>
      </c>
      <c r="J38" s="1" t="s">
        <v>27</v>
      </c>
      <c r="K38" s="1" t="s">
        <v>27</v>
      </c>
      <c r="L38" s="1" t="s">
        <v>108</v>
      </c>
      <c r="M38" s="1">
        <v>6</v>
      </c>
      <c r="N38" s="1">
        <v>26225604</v>
      </c>
      <c r="O38" s="1">
        <v>26225604</v>
      </c>
      <c r="P38" s="1" t="s">
        <v>51</v>
      </c>
      <c r="Q38" s="1" t="s">
        <v>38</v>
      </c>
      <c r="X38" s="1">
        <v>776</v>
      </c>
    </row>
    <row r="39" spans="1:24" x14ac:dyDescent="0.2">
      <c r="A39" s="1" t="s">
        <v>176</v>
      </c>
      <c r="B39" s="1" t="s">
        <v>994</v>
      </c>
      <c r="C39" s="1" t="s">
        <v>307</v>
      </c>
      <c r="D39" s="1" t="s">
        <v>145</v>
      </c>
      <c r="E39" s="1" t="s">
        <v>26</v>
      </c>
      <c r="F39" s="1" t="s">
        <v>995</v>
      </c>
      <c r="G39" s="1" t="s">
        <v>35</v>
      </c>
      <c r="J39" s="1" t="s">
        <v>36</v>
      </c>
      <c r="K39" s="1" t="s">
        <v>43</v>
      </c>
      <c r="L39" s="1" t="s">
        <v>44</v>
      </c>
      <c r="M39" s="1">
        <v>6</v>
      </c>
      <c r="N39" s="1">
        <v>26225602</v>
      </c>
      <c r="O39" s="1">
        <v>26225602</v>
      </c>
      <c r="P39" s="1" t="s">
        <v>29</v>
      </c>
      <c r="Q39" s="1" t="s">
        <v>38</v>
      </c>
      <c r="T39" s="1">
        <v>21</v>
      </c>
      <c r="U39" s="1">
        <v>119</v>
      </c>
      <c r="W39" s="1">
        <v>106</v>
      </c>
      <c r="X39" s="1">
        <v>245</v>
      </c>
    </row>
    <row r="40" spans="1:24" x14ac:dyDescent="0.2">
      <c r="A40" s="1" t="s">
        <v>183</v>
      </c>
      <c r="B40" s="1" t="s">
        <v>996</v>
      </c>
      <c r="C40" s="1" t="s">
        <v>54</v>
      </c>
      <c r="D40" s="1" t="s">
        <v>997</v>
      </c>
      <c r="E40" s="1" t="s">
        <v>26</v>
      </c>
      <c r="F40" s="1" t="s">
        <v>998</v>
      </c>
      <c r="G40" s="1" t="s">
        <v>35</v>
      </c>
      <c r="J40" s="1" t="s">
        <v>56</v>
      </c>
      <c r="K40" s="1" t="s">
        <v>49</v>
      </c>
      <c r="L40" s="1" t="s">
        <v>57</v>
      </c>
      <c r="M40" s="1">
        <v>6</v>
      </c>
      <c r="N40" s="1">
        <v>26225608</v>
      </c>
      <c r="O40" s="1">
        <v>26225608</v>
      </c>
      <c r="P40" s="1" t="s">
        <v>29</v>
      </c>
      <c r="Q40" s="1" t="s">
        <v>28</v>
      </c>
      <c r="T40" s="1">
        <v>278</v>
      </c>
      <c r="U40" s="1">
        <v>1892</v>
      </c>
      <c r="V40" s="1">
        <v>1</v>
      </c>
      <c r="W40" s="1">
        <v>1207</v>
      </c>
      <c r="X40" s="1">
        <v>9</v>
      </c>
    </row>
    <row r="41" spans="1:24" x14ac:dyDescent="0.2">
      <c r="A41" s="1" t="s">
        <v>24</v>
      </c>
      <c r="B41" s="1" t="s">
        <v>999</v>
      </c>
      <c r="C41" s="1" t="s">
        <v>852</v>
      </c>
      <c r="D41" s="1" t="s">
        <v>1000</v>
      </c>
      <c r="E41" s="1" t="s">
        <v>26</v>
      </c>
      <c r="F41" s="1" t="s">
        <v>1001</v>
      </c>
      <c r="G41" s="1" t="s">
        <v>35</v>
      </c>
      <c r="J41" s="1" t="s">
        <v>27</v>
      </c>
      <c r="K41" s="1" t="s">
        <v>27</v>
      </c>
      <c r="L41" s="1" t="s">
        <v>27</v>
      </c>
      <c r="M41" s="1">
        <v>6</v>
      </c>
      <c r="N41" s="1">
        <v>26225611</v>
      </c>
      <c r="O41" s="1">
        <v>26225611</v>
      </c>
      <c r="P41" s="1" t="s">
        <v>38</v>
      </c>
      <c r="Q41" s="1" t="s">
        <v>29</v>
      </c>
      <c r="U41" s="1">
        <v>446</v>
      </c>
      <c r="X41" s="1">
        <v>5</v>
      </c>
    </row>
    <row r="42" spans="1:24" x14ac:dyDescent="0.2">
      <c r="A42" s="1" t="s">
        <v>237</v>
      </c>
      <c r="B42" s="1" t="s">
        <v>1002</v>
      </c>
      <c r="C42" s="1" t="s">
        <v>113</v>
      </c>
      <c r="D42" s="1" t="s">
        <v>386</v>
      </c>
      <c r="E42" s="1" t="s">
        <v>26</v>
      </c>
      <c r="F42" s="1" t="s">
        <v>1003</v>
      </c>
      <c r="G42" s="1" t="s">
        <v>35</v>
      </c>
      <c r="J42" s="1" t="s">
        <v>36</v>
      </c>
      <c r="K42" s="1" t="s">
        <v>27</v>
      </c>
      <c r="L42" s="1" t="s">
        <v>64</v>
      </c>
      <c r="M42" s="1">
        <v>6</v>
      </c>
      <c r="N42" s="1">
        <v>26225622</v>
      </c>
      <c r="O42" s="1">
        <v>26225622</v>
      </c>
      <c r="P42" s="1" t="s">
        <v>29</v>
      </c>
      <c r="Q42" s="1" t="s">
        <v>38</v>
      </c>
      <c r="T42" s="1">
        <v>29</v>
      </c>
      <c r="U42" s="1">
        <v>84</v>
      </c>
      <c r="X42" s="1">
        <v>163</v>
      </c>
    </row>
    <row r="43" spans="1:24" x14ac:dyDescent="0.2">
      <c r="A43" s="1" t="s">
        <v>459</v>
      </c>
      <c r="B43" s="1" t="s">
        <v>1004</v>
      </c>
      <c r="C43" s="1" t="s">
        <v>25</v>
      </c>
      <c r="D43" s="1" t="s">
        <v>408</v>
      </c>
      <c r="E43" s="1" t="s">
        <v>26</v>
      </c>
      <c r="F43" s="1" t="s">
        <v>1005</v>
      </c>
      <c r="G43" s="1" t="s">
        <v>35</v>
      </c>
      <c r="I43" s="1">
        <v>1</v>
      </c>
      <c r="J43" s="1" t="s">
        <v>36</v>
      </c>
      <c r="K43" s="1" t="s">
        <v>27</v>
      </c>
      <c r="L43" s="1" t="s">
        <v>64</v>
      </c>
      <c r="M43" s="1">
        <v>6</v>
      </c>
      <c r="N43" s="1">
        <v>26225632</v>
      </c>
      <c r="O43" s="1">
        <v>26225632</v>
      </c>
      <c r="P43" s="1" t="s">
        <v>38</v>
      </c>
      <c r="Q43" s="1" t="s">
        <v>28</v>
      </c>
      <c r="T43" s="1">
        <v>18</v>
      </c>
      <c r="U43" s="1">
        <v>35</v>
      </c>
      <c r="X43" s="1">
        <v>6525</v>
      </c>
    </row>
    <row r="44" spans="1:24" x14ac:dyDescent="0.2">
      <c r="A44" s="1" t="s">
        <v>154</v>
      </c>
      <c r="B44" s="1" t="s">
        <v>1006</v>
      </c>
      <c r="C44" s="1" t="s">
        <v>156</v>
      </c>
      <c r="D44" s="1" t="s">
        <v>408</v>
      </c>
      <c r="E44" s="1" t="s">
        <v>26</v>
      </c>
      <c r="F44" s="1" t="s">
        <v>1005</v>
      </c>
      <c r="G44" s="1" t="s">
        <v>35</v>
      </c>
      <c r="I44" s="1">
        <v>1</v>
      </c>
      <c r="J44" s="1" t="s">
        <v>36</v>
      </c>
      <c r="K44" s="1" t="s">
        <v>43</v>
      </c>
      <c r="L44" s="1" t="s">
        <v>44</v>
      </c>
      <c r="M44" s="1">
        <v>6</v>
      </c>
      <c r="N44" s="1">
        <v>26225632</v>
      </c>
      <c r="O44" s="1">
        <v>26225632</v>
      </c>
      <c r="P44" s="1" t="s">
        <v>38</v>
      </c>
      <c r="Q44" s="1" t="s">
        <v>28</v>
      </c>
      <c r="T44" s="1">
        <v>45</v>
      </c>
      <c r="U44" s="1">
        <v>153</v>
      </c>
      <c r="W44" s="1">
        <v>183</v>
      </c>
      <c r="X44" s="1">
        <v>9247</v>
      </c>
    </row>
    <row r="45" spans="1:24" x14ac:dyDescent="0.2">
      <c r="A45" s="1" t="s">
        <v>378</v>
      </c>
      <c r="B45" s="1" t="s">
        <v>1007</v>
      </c>
      <c r="C45" s="1" t="s">
        <v>372</v>
      </c>
      <c r="D45" s="1" t="s">
        <v>1008</v>
      </c>
      <c r="E45" s="1" t="s">
        <v>26</v>
      </c>
      <c r="F45" s="1" t="s">
        <v>1009</v>
      </c>
      <c r="G45" s="1" t="s">
        <v>35</v>
      </c>
      <c r="J45" s="1" t="s">
        <v>36</v>
      </c>
      <c r="K45" s="1" t="s">
        <v>43</v>
      </c>
      <c r="L45" s="1" t="s">
        <v>236</v>
      </c>
      <c r="M45" s="1">
        <v>6</v>
      </c>
      <c r="N45" s="1">
        <v>26225645</v>
      </c>
      <c r="O45" s="1">
        <v>26225645</v>
      </c>
      <c r="P45" s="1" t="s">
        <v>38</v>
      </c>
      <c r="Q45" s="1" t="s">
        <v>28</v>
      </c>
      <c r="T45" s="1">
        <v>15</v>
      </c>
      <c r="U45" s="1">
        <v>119</v>
      </c>
      <c r="W45" s="1">
        <v>123</v>
      </c>
      <c r="X45" s="1">
        <v>2007</v>
      </c>
    </row>
    <row r="46" spans="1:24" x14ac:dyDescent="0.2">
      <c r="A46" s="1" t="s">
        <v>24</v>
      </c>
      <c r="B46" s="1" t="s">
        <v>1010</v>
      </c>
      <c r="C46" s="1" t="s">
        <v>84</v>
      </c>
      <c r="D46" s="1" t="s">
        <v>1011</v>
      </c>
      <c r="E46" s="1" t="s">
        <v>26</v>
      </c>
      <c r="F46" s="1" t="s">
        <v>1012</v>
      </c>
      <c r="G46" s="1" t="s">
        <v>35</v>
      </c>
      <c r="J46" s="1" t="s">
        <v>27</v>
      </c>
      <c r="K46" s="1" t="s">
        <v>27</v>
      </c>
      <c r="L46" s="1" t="s">
        <v>27</v>
      </c>
      <c r="M46" s="1">
        <v>6</v>
      </c>
      <c r="N46" s="1">
        <v>26225645</v>
      </c>
      <c r="O46" s="1">
        <v>26225645</v>
      </c>
      <c r="P46" s="1" t="s">
        <v>38</v>
      </c>
      <c r="Q46" s="1" t="s">
        <v>51</v>
      </c>
      <c r="U46" s="1">
        <v>1470</v>
      </c>
      <c r="X46" s="1">
        <v>25</v>
      </c>
    </row>
    <row r="47" spans="1:24" x14ac:dyDescent="0.2">
      <c r="A47" s="1" t="s">
        <v>105</v>
      </c>
      <c r="B47" s="1" t="s">
        <v>1013</v>
      </c>
      <c r="C47" s="1" t="s">
        <v>75</v>
      </c>
      <c r="D47" s="1" t="s">
        <v>1014</v>
      </c>
      <c r="E47" s="1" t="s">
        <v>26</v>
      </c>
      <c r="F47" s="1" t="s">
        <v>1015</v>
      </c>
      <c r="G47" s="1" t="s">
        <v>35</v>
      </c>
      <c r="J47" s="1" t="s">
        <v>27</v>
      </c>
      <c r="K47" s="1" t="s">
        <v>27</v>
      </c>
      <c r="L47" s="1" t="s">
        <v>108</v>
      </c>
      <c r="M47" s="1">
        <v>6</v>
      </c>
      <c r="N47" s="1">
        <v>26225648</v>
      </c>
      <c r="O47" s="1">
        <v>26225648</v>
      </c>
      <c r="P47" s="1" t="s">
        <v>38</v>
      </c>
      <c r="Q47" s="1" t="s">
        <v>28</v>
      </c>
      <c r="X47" s="1">
        <v>799</v>
      </c>
    </row>
    <row r="48" spans="1:24" x14ac:dyDescent="0.2">
      <c r="A48" s="1" t="s">
        <v>105</v>
      </c>
      <c r="B48" s="1" t="s">
        <v>1016</v>
      </c>
      <c r="C48" s="1" t="s">
        <v>75</v>
      </c>
      <c r="D48" s="1" t="s">
        <v>1017</v>
      </c>
      <c r="E48" s="1" t="s">
        <v>26</v>
      </c>
      <c r="F48" s="1" t="s">
        <v>1018</v>
      </c>
      <c r="G48" s="1" t="s">
        <v>35</v>
      </c>
      <c r="J48" s="1" t="s">
        <v>27</v>
      </c>
      <c r="K48" s="1" t="s">
        <v>27</v>
      </c>
      <c r="L48" s="1" t="s">
        <v>108</v>
      </c>
      <c r="M48" s="1">
        <v>6</v>
      </c>
      <c r="N48" s="1">
        <v>26225657</v>
      </c>
      <c r="O48" s="1">
        <v>26225657</v>
      </c>
      <c r="P48" s="1" t="s">
        <v>38</v>
      </c>
      <c r="Q48" s="1" t="s">
        <v>28</v>
      </c>
      <c r="X48" s="1">
        <v>371</v>
      </c>
    </row>
    <row r="49" spans="1:24" x14ac:dyDescent="0.2">
      <c r="A49" s="1" t="s">
        <v>24</v>
      </c>
      <c r="B49" s="1" t="s">
        <v>1019</v>
      </c>
      <c r="C49" s="1" t="s">
        <v>1020</v>
      </c>
      <c r="D49" s="1" t="s">
        <v>1021</v>
      </c>
      <c r="E49" s="1" t="s">
        <v>26</v>
      </c>
      <c r="F49" s="1" t="s">
        <v>1022</v>
      </c>
      <c r="G49" s="1" t="s">
        <v>35</v>
      </c>
      <c r="J49" s="1" t="s">
        <v>27</v>
      </c>
      <c r="K49" s="1" t="s">
        <v>27</v>
      </c>
      <c r="L49" s="1" t="s">
        <v>27</v>
      </c>
      <c r="M49" s="1">
        <v>6</v>
      </c>
      <c r="N49" s="1">
        <v>26225667</v>
      </c>
      <c r="O49" s="1">
        <v>26225667</v>
      </c>
      <c r="P49" s="1" t="s">
        <v>29</v>
      </c>
      <c r="Q49" s="1" t="s">
        <v>28</v>
      </c>
      <c r="U49" s="1">
        <v>1553</v>
      </c>
      <c r="X49" s="1">
        <v>67</v>
      </c>
    </row>
    <row r="50" spans="1:24" x14ac:dyDescent="0.2">
      <c r="A50" s="1" t="s">
        <v>149</v>
      </c>
      <c r="B50" s="1" t="s">
        <v>1023</v>
      </c>
      <c r="C50" s="1" t="s">
        <v>151</v>
      </c>
      <c r="D50" s="1" t="s">
        <v>463</v>
      </c>
      <c r="E50" s="1" t="s">
        <v>26</v>
      </c>
      <c r="F50" s="1" t="s">
        <v>1024</v>
      </c>
      <c r="G50" s="1" t="s">
        <v>35</v>
      </c>
      <c r="I50" s="1">
        <v>1</v>
      </c>
      <c r="J50" s="1" t="s">
        <v>36</v>
      </c>
      <c r="K50" s="1" t="s">
        <v>153</v>
      </c>
      <c r="L50" s="1" t="s">
        <v>64</v>
      </c>
      <c r="M50" s="1">
        <v>6</v>
      </c>
      <c r="N50" s="1">
        <v>26225674</v>
      </c>
      <c r="O50" s="1">
        <v>26225674</v>
      </c>
      <c r="P50" s="1" t="s">
        <v>29</v>
      </c>
      <c r="Q50" s="1" t="s">
        <v>51</v>
      </c>
      <c r="U50" s="1">
        <v>88</v>
      </c>
      <c r="X50" s="1">
        <v>292</v>
      </c>
    </row>
    <row r="51" spans="1:24" x14ac:dyDescent="0.2">
      <c r="A51" s="1" t="s">
        <v>149</v>
      </c>
      <c r="B51" s="1" t="s">
        <v>1025</v>
      </c>
      <c r="C51" s="1" t="s">
        <v>151</v>
      </c>
      <c r="D51" s="1" t="s">
        <v>463</v>
      </c>
      <c r="E51" s="1" t="s">
        <v>26</v>
      </c>
      <c r="F51" s="1" t="s">
        <v>1024</v>
      </c>
      <c r="G51" s="1" t="s">
        <v>35</v>
      </c>
      <c r="I51" s="1">
        <v>1</v>
      </c>
      <c r="J51" s="1" t="s">
        <v>36</v>
      </c>
      <c r="K51" s="1" t="s">
        <v>153</v>
      </c>
      <c r="L51" s="1" t="s">
        <v>64</v>
      </c>
      <c r="M51" s="1">
        <v>6</v>
      </c>
      <c r="N51" s="1">
        <v>26225674</v>
      </c>
      <c r="O51" s="1">
        <v>26225674</v>
      </c>
      <c r="P51" s="1" t="s">
        <v>29</v>
      </c>
      <c r="Q51" s="1" t="s">
        <v>51</v>
      </c>
      <c r="U51" s="1">
        <v>44</v>
      </c>
      <c r="X51" s="1">
        <v>206</v>
      </c>
    </row>
    <row r="52" spans="1:24" x14ac:dyDescent="0.2">
      <c r="A52" s="1" t="s">
        <v>237</v>
      </c>
      <c r="B52" s="1" t="s">
        <v>1026</v>
      </c>
      <c r="C52" s="1" t="s">
        <v>113</v>
      </c>
      <c r="D52" s="1" t="s">
        <v>463</v>
      </c>
      <c r="E52" s="1" t="s">
        <v>26</v>
      </c>
      <c r="F52" s="1" t="s">
        <v>1024</v>
      </c>
      <c r="G52" s="1" t="s">
        <v>35</v>
      </c>
      <c r="I52" s="1">
        <v>1</v>
      </c>
      <c r="J52" s="1" t="s">
        <v>36</v>
      </c>
      <c r="K52" s="1" t="s">
        <v>27</v>
      </c>
      <c r="L52" s="1" t="s">
        <v>64</v>
      </c>
      <c r="M52" s="1">
        <v>6</v>
      </c>
      <c r="N52" s="1">
        <v>26225674</v>
      </c>
      <c r="O52" s="1">
        <v>26225674</v>
      </c>
      <c r="P52" s="1" t="s">
        <v>29</v>
      </c>
      <c r="Q52" s="1" t="s">
        <v>51</v>
      </c>
      <c r="T52" s="1">
        <v>16</v>
      </c>
      <c r="U52" s="1">
        <v>42</v>
      </c>
      <c r="X52" s="1">
        <v>321</v>
      </c>
    </row>
    <row r="53" spans="1:24" x14ac:dyDescent="0.2">
      <c r="A53" s="1" t="s">
        <v>24</v>
      </c>
      <c r="B53" s="1" t="s">
        <v>1027</v>
      </c>
      <c r="C53" s="1" t="s">
        <v>41</v>
      </c>
      <c r="D53" s="1" t="s">
        <v>733</v>
      </c>
      <c r="E53" s="1" t="s">
        <v>26</v>
      </c>
      <c r="F53" s="1" t="s">
        <v>1028</v>
      </c>
      <c r="G53" s="1" t="s">
        <v>35</v>
      </c>
      <c r="I53" s="1">
        <v>1</v>
      </c>
      <c r="J53" s="1" t="s">
        <v>27</v>
      </c>
      <c r="K53" s="1" t="s">
        <v>27</v>
      </c>
      <c r="L53" s="1" t="s">
        <v>27</v>
      </c>
      <c r="M53" s="1">
        <v>6</v>
      </c>
      <c r="N53" s="1">
        <v>26225674</v>
      </c>
      <c r="O53" s="1">
        <v>26225674</v>
      </c>
      <c r="P53" s="1" t="s">
        <v>29</v>
      </c>
      <c r="Q53" s="1" t="s">
        <v>38</v>
      </c>
      <c r="U53" s="1">
        <v>531</v>
      </c>
      <c r="X53" s="1">
        <v>17</v>
      </c>
    </row>
    <row r="54" spans="1:24" x14ac:dyDescent="0.2">
      <c r="A54" s="1" t="s">
        <v>77</v>
      </c>
      <c r="B54" s="1" t="s">
        <v>1029</v>
      </c>
      <c r="C54" s="1" t="s">
        <v>79</v>
      </c>
      <c r="D54" s="1" t="s">
        <v>466</v>
      </c>
      <c r="E54" s="1" t="s">
        <v>26</v>
      </c>
      <c r="F54" s="1" t="s">
        <v>1030</v>
      </c>
      <c r="G54" s="1" t="s">
        <v>35</v>
      </c>
      <c r="J54" s="1" t="s">
        <v>27</v>
      </c>
      <c r="K54" s="1" t="s">
        <v>27</v>
      </c>
      <c r="L54" s="1" t="s">
        <v>81</v>
      </c>
      <c r="M54" s="1">
        <v>6</v>
      </c>
      <c r="N54" s="1">
        <v>26225681</v>
      </c>
      <c r="O54" s="1">
        <v>26225681</v>
      </c>
      <c r="P54" s="1" t="s">
        <v>51</v>
      </c>
      <c r="Q54" s="1" t="s">
        <v>28</v>
      </c>
      <c r="X54" s="1">
        <v>196</v>
      </c>
    </row>
    <row r="55" spans="1:24" x14ac:dyDescent="0.2">
      <c r="A55" s="1" t="s">
        <v>24</v>
      </c>
      <c r="B55" s="1" t="s">
        <v>1031</v>
      </c>
      <c r="C55" s="1" t="s">
        <v>54</v>
      </c>
      <c r="D55" s="1" t="s">
        <v>1032</v>
      </c>
      <c r="E55" s="1" t="s">
        <v>26</v>
      </c>
      <c r="F55" s="1" t="s">
        <v>1033</v>
      </c>
      <c r="G55" s="1" t="s">
        <v>35</v>
      </c>
      <c r="J55" s="1" t="s">
        <v>27</v>
      </c>
      <c r="K55" s="1" t="s">
        <v>27</v>
      </c>
      <c r="L55" s="1" t="s">
        <v>27</v>
      </c>
      <c r="M55" s="1">
        <v>6</v>
      </c>
      <c r="N55" s="1">
        <v>26225685</v>
      </c>
      <c r="O55" s="1">
        <v>26225685</v>
      </c>
      <c r="P55" s="1" t="s">
        <v>29</v>
      </c>
      <c r="Q55" s="1" t="s">
        <v>28</v>
      </c>
      <c r="U55" s="1">
        <v>382</v>
      </c>
      <c r="X55" s="1">
        <v>3</v>
      </c>
    </row>
    <row r="56" spans="1:24" x14ac:dyDescent="0.2">
      <c r="A56" s="1" t="s">
        <v>24</v>
      </c>
      <c r="B56" s="1" t="s">
        <v>1034</v>
      </c>
      <c r="C56" s="1" t="s">
        <v>41</v>
      </c>
      <c r="D56" s="1" t="s">
        <v>1035</v>
      </c>
      <c r="E56" s="1" t="s">
        <v>26</v>
      </c>
      <c r="F56" s="1" t="s">
        <v>1036</v>
      </c>
      <c r="G56" s="1" t="s">
        <v>35</v>
      </c>
      <c r="J56" s="1" t="s">
        <v>27</v>
      </c>
      <c r="K56" s="1" t="s">
        <v>27</v>
      </c>
      <c r="L56" s="1" t="s">
        <v>27</v>
      </c>
      <c r="M56" s="1">
        <v>6</v>
      </c>
      <c r="N56" s="1">
        <v>26225687</v>
      </c>
      <c r="O56" s="1">
        <v>26225687</v>
      </c>
      <c r="P56" s="1" t="s">
        <v>28</v>
      </c>
      <c r="Q56" s="1" t="s">
        <v>29</v>
      </c>
      <c r="U56" s="1">
        <v>2063</v>
      </c>
      <c r="X56" s="1">
        <v>6</v>
      </c>
    </row>
    <row r="57" spans="1:24" x14ac:dyDescent="0.2">
      <c r="A57" s="1" t="s">
        <v>105</v>
      </c>
      <c r="B57" s="1" t="s">
        <v>1037</v>
      </c>
      <c r="C57" s="1" t="s">
        <v>75</v>
      </c>
      <c r="D57" s="1" t="s">
        <v>1038</v>
      </c>
      <c r="E57" s="1" t="s">
        <v>26</v>
      </c>
      <c r="F57" s="1" t="s">
        <v>1039</v>
      </c>
      <c r="G57" s="1" t="s">
        <v>35</v>
      </c>
      <c r="I57" s="1">
        <v>1</v>
      </c>
      <c r="J57" s="1" t="s">
        <v>27</v>
      </c>
      <c r="K57" s="1" t="s">
        <v>27</v>
      </c>
      <c r="L57" s="1" t="s">
        <v>108</v>
      </c>
      <c r="M57" s="1">
        <v>6</v>
      </c>
      <c r="N57" s="1">
        <v>26225699</v>
      </c>
      <c r="O57" s="1">
        <v>26225699</v>
      </c>
      <c r="P57" s="1" t="s">
        <v>51</v>
      </c>
      <c r="Q57" s="1" t="s">
        <v>29</v>
      </c>
      <c r="X57" s="1">
        <v>475</v>
      </c>
    </row>
    <row r="58" spans="1:24" x14ac:dyDescent="0.2">
      <c r="A58" s="1" t="s">
        <v>176</v>
      </c>
      <c r="B58" s="1" t="s">
        <v>1040</v>
      </c>
      <c r="C58" s="1" t="s">
        <v>178</v>
      </c>
      <c r="D58" s="1" t="s">
        <v>483</v>
      </c>
      <c r="E58" s="1" t="s">
        <v>26</v>
      </c>
      <c r="F58" s="1" t="s">
        <v>1041</v>
      </c>
      <c r="G58" s="1" t="s">
        <v>35</v>
      </c>
      <c r="I58" s="1">
        <v>1</v>
      </c>
      <c r="J58" s="1" t="s">
        <v>36</v>
      </c>
      <c r="K58" s="1" t="s">
        <v>43</v>
      </c>
      <c r="L58" s="1" t="s">
        <v>44</v>
      </c>
      <c r="M58" s="1">
        <v>6</v>
      </c>
      <c r="N58" s="1">
        <v>26225698</v>
      </c>
      <c r="O58" s="1">
        <v>26225698</v>
      </c>
      <c r="P58" s="1" t="s">
        <v>29</v>
      </c>
      <c r="Q58" s="1" t="s">
        <v>51</v>
      </c>
      <c r="T58" s="1">
        <v>45</v>
      </c>
      <c r="U58" s="1">
        <v>39</v>
      </c>
      <c r="W58" s="1">
        <v>175</v>
      </c>
      <c r="X58" s="1">
        <v>2463</v>
      </c>
    </row>
    <row r="59" spans="1:24" x14ac:dyDescent="0.2">
      <c r="A59" s="1" t="s">
        <v>24</v>
      </c>
      <c r="B59" s="1" t="s">
        <v>1042</v>
      </c>
      <c r="C59" s="1" t="s">
        <v>428</v>
      </c>
      <c r="D59" s="1" t="s">
        <v>483</v>
      </c>
      <c r="E59" s="1" t="s">
        <v>26</v>
      </c>
      <c r="F59" s="1" t="s">
        <v>1041</v>
      </c>
      <c r="G59" s="1" t="s">
        <v>35</v>
      </c>
      <c r="I59" s="1">
        <v>1</v>
      </c>
      <c r="J59" s="1" t="s">
        <v>27</v>
      </c>
      <c r="K59" s="1" t="s">
        <v>27</v>
      </c>
      <c r="L59" s="1" t="s">
        <v>27</v>
      </c>
      <c r="M59" s="1">
        <v>6</v>
      </c>
      <c r="N59" s="1">
        <v>26225698</v>
      </c>
      <c r="O59" s="1">
        <v>26225698</v>
      </c>
      <c r="P59" s="1" t="s">
        <v>29</v>
      </c>
      <c r="Q59" s="1" t="s">
        <v>51</v>
      </c>
      <c r="U59" s="1">
        <v>1171</v>
      </c>
      <c r="X59" s="1">
        <v>9</v>
      </c>
    </row>
    <row r="60" spans="1:24" x14ac:dyDescent="0.2">
      <c r="A60" s="1" t="s">
        <v>149</v>
      </c>
      <c r="B60" s="1" t="s">
        <v>1043</v>
      </c>
      <c r="C60" s="1" t="s">
        <v>151</v>
      </c>
      <c r="D60" s="1" t="s">
        <v>483</v>
      </c>
      <c r="E60" s="1" t="s">
        <v>26</v>
      </c>
      <c r="F60" s="1" t="s">
        <v>1041</v>
      </c>
      <c r="G60" s="1" t="s">
        <v>35</v>
      </c>
      <c r="I60" s="1">
        <v>1</v>
      </c>
      <c r="J60" s="1" t="s">
        <v>36</v>
      </c>
      <c r="K60" s="1" t="s">
        <v>153</v>
      </c>
      <c r="L60" s="1" t="s">
        <v>64</v>
      </c>
      <c r="M60" s="1">
        <v>6</v>
      </c>
      <c r="N60" s="1">
        <v>26225698</v>
      </c>
      <c r="O60" s="1">
        <v>26225698</v>
      </c>
      <c r="P60" s="1" t="s">
        <v>29</v>
      </c>
      <c r="Q60" s="1" t="s">
        <v>51</v>
      </c>
      <c r="U60" s="1">
        <v>55</v>
      </c>
      <c r="X60" s="1">
        <v>267</v>
      </c>
    </row>
    <row r="61" spans="1:24" x14ac:dyDescent="0.2">
      <c r="A61" s="1" t="s">
        <v>200</v>
      </c>
      <c r="B61" s="1" t="s">
        <v>1044</v>
      </c>
      <c r="C61" s="1" t="s">
        <v>41</v>
      </c>
      <c r="D61" s="1" t="s">
        <v>483</v>
      </c>
      <c r="E61" s="1" t="s">
        <v>26</v>
      </c>
      <c r="F61" s="1" t="s">
        <v>1041</v>
      </c>
      <c r="G61" s="1" t="s">
        <v>35</v>
      </c>
      <c r="I61" s="1">
        <v>1</v>
      </c>
      <c r="J61" s="1" t="s">
        <v>36</v>
      </c>
      <c r="K61" s="1" t="s">
        <v>201</v>
      </c>
      <c r="L61" s="1" t="s">
        <v>64</v>
      </c>
      <c r="M61" s="1">
        <v>6</v>
      </c>
      <c r="N61" s="1">
        <v>26225698</v>
      </c>
      <c r="O61" s="1">
        <v>26225698</v>
      </c>
      <c r="P61" s="1" t="s">
        <v>29</v>
      </c>
      <c r="Q61" s="1" t="s">
        <v>51</v>
      </c>
      <c r="X61" s="1">
        <v>95</v>
      </c>
    </row>
    <row r="62" spans="1:24" x14ac:dyDescent="0.2">
      <c r="A62" s="1" t="s">
        <v>65</v>
      </c>
      <c r="B62" s="1" t="s">
        <v>1045</v>
      </c>
      <c r="C62" s="1" t="s">
        <v>67</v>
      </c>
      <c r="D62" s="1" t="s">
        <v>494</v>
      </c>
      <c r="E62" s="1" t="s">
        <v>26</v>
      </c>
      <c r="F62" s="1" t="s">
        <v>1046</v>
      </c>
      <c r="G62" s="1" t="s">
        <v>35</v>
      </c>
      <c r="I62" s="1">
        <v>1</v>
      </c>
      <c r="J62" s="1" t="s">
        <v>36</v>
      </c>
      <c r="K62" s="1" t="s">
        <v>43</v>
      </c>
      <c r="L62" s="1" t="s">
        <v>44</v>
      </c>
      <c r="M62" s="1">
        <v>6</v>
      </c>
      <c r="N62" s="1">
        <v>26225698</v>
      </c>
      <c r="O62" s="1">
        <v>26225698</v>
      </c>
      <c r="P62" s="1" t="s">
        <v>29</v>
      </c>
      <c r="Q62" s="1" t="s">
        <v>38</v>
      </c>
      <c r="U62" s="1">
        <v>20</v>
      </c>
      <c r="W62" s="1">
        <v>103</v>
      </c>
      <c r="X62" s="1">
        <v>69</v>
      </c>
    </row>
    <row r="63" spans="1:24" x14ac:dyDescent="0.2">
      <c r="A63" s="1" t="s">
        <v>90</v>
      </c>
      <c r="B63" s="1" t="s">
        <v>91</v>
      </c>
      <c r="C63" s="1" t="s">
        <v>92</v>
      </c>
      <c r="D63" s="1" t="s">
        <v>1047</v>
      </c>
      <c r="E63" s="1" t="s">
        <v>26</v>
      </c>
      <c r="F63" s="1" t="s">
        <v>1048</v>
      </c>
      <c r="G63" s="1" t="s">
        <v>35</v>
      </c>
      <c r="J63" s="1" t="s">
        <v>94</v>
      </c>
      <c r="K63" s="1" t="s">
        <v>94</v>
      </c>
      <c r="L63" s="1" t="s">
        <v>94</v>
      </c>
      <c r="M63" s="1">
        <v>6</v>
      </c>
      <c r="N63" s="1">
        <v>26225702</v>
      </c>
      <c r="O63" s="1">
        <v>26225702</v>
      </c>
      <c r="P63" s="1" t="s">
        <v>51</v>
      </c>
      <c r="Q63" s="1" t="s">
        <v>29</v>
      </c>
      <c r="T63" s="1">
        <v>17</v>
      </c>
      <c r="U63" s="1">
        <v>243</v>
      </c>
      <c r="W63" s="1">
        <v>204</v>
      </c>
      <c r="X63" s="1">
        <v>1966</v>
      </c>
    </row>
    <row r="64" spans="1:24" x14ac:dyDescent="0.2">
      <c r="A64" s="1" t="s">
        <v>61</v>
      </c>
      <c r="B64" s="1" t="s">
        <v>1049</v>
      </c>
      <c r="C64" s="1" t="s">
        <v>54</v>
      </c>
      <c r="D64" s="1" t="s">
        <v>509</v>
      </c>
      <c r="E64" s="1" t="s">
        <v>26</v>
      </c>
      <c r="F64" s="1" t="s">
        <v>1050</v>
      </c>
      <c r="G64" s="1" t="s">
        <v>35</v>
      </c>
      <c r="J64" s="1" t="s">
        <v>36</v>
      </c>
      <c r="K64" s="1" t="s">
        <v>27</v>
      </c>
      <c r="L64" s="1" t="s">
        <v>64</v>
      </c>
      <c r="M64" s="1">
        <v>6</v>
      </c>
      <c r="N64" s="1">
        <v>26225701</v>
      </c>
      <c r="O64" s="1">
        <v>26225701</v>
      </c>
      <c r="P64" s="1" t="s">
        <v>29</v>
      </c>
      <c r="Q64" s="1" t="s">
        <v>28</v>
      </c>
      <c r="T64" s="1">
        <v>72</v>
      </c>
      <c r="U64" s="1">
        <v>91</v>
      </c>
      <c r="W64" s="1">
        <v>112</v>
      </c>
      <c r="X64" s="1">
        <v>109</v>
      </c>
    </row>
    <row r="65" spans="1:26" x14ac:dyDescent="0.2">
      <c r="A65" s="1" t="s">
        <v>202</v>
      </c>
      <c r="B65" s="1" t="s">
        <v>1051</v>
      </c>
      <c r="C65" s="1" t="s">
        <v>71</v>
      </c>
      <c r="D65" s="1" t="s">
        <v>518</v>
      </c>
      <c r="E65" s="1" t="s">
        <v>26</v>
      </c>
      <c r="F65" s="1" t="s">
        <v>1052</v>
      </c>
      <c r="G65" s="1" t="s">
        <v>35</v>
      </c>
      <c r="I65" s="1">
        <v>1</v>
      </c>
      <c r="J65" s="1" t="s">
        <v>27</v>
      </c>
      <c r="K65" s="1" t="s">
        <v>27</v>
      </c>
      <c r="L65" s="1" t="s">
        <v>64</v>
      </c>
      <c r="M65" s="1">
        <v>6</v>
      </c>
      <c r="N65" s="1">
        <v>26225722</v>
      </c>
      <c r="O65" s="1">
        <v>26225722</v>
      </c>
      <c r="P65" s="1" t="s">
        <v>38</v>
      </c>
      <c r="Q65" s="1" t="s">
        <v>51</v>
      </c>
      <c r="X65" s="1">
        <v>268</v>
      </c>
    </row>
    <row r="66" spans="1:26" x14ac:dyDescent="0.2">
      <c r="A66" s="1" t="s">
        <v>176</v>
      </c>
      <c r="B66" s="1" t="s">
        <v>1053</v>
      </c>
      <c r="C66" s="1" t="s">
        <v>178</v>
      </c>
      <c r="D66" s="1" t="s">
        <v>1054</v>
      </c>
      <c r="E66" s="1" t="s">
        <v>26</v>
      </c>
      <c r="F66" s="1" t="s">
        <v>1055</v>
      </c>
      <c r="G66" s="1" t="s">
        <v>35</v>
      </c>
      <c r="I66" s="1">
        <v>2</v>
      </c>
      <c r="J66" s="1" t="s">
        <v>36</v>
      </c>
      <c r="K66" s="1" t="s">
        <v>43</v>
      </c>
      <c r="L66" s="1" t="s">
        <v>1056</v>
      </c>
      <c r="M66" s="1">
        <v>6</v>
      </c>
      <c r="N66" s="1">
        <v>26225731</v>
      </c>
      <c r="O66" s="1">
        <v>26225731</v>
      </c>
      <c r="P66" s="1" t="s">
        <v>38</v>
      </c>
      <c r="Q66" s="1" t="s">
        <v>28</v>
      </c>
      <c r="T66" s="1">
        <v>5</v>
      </c>
      <c r="U66" s="1">
        <v>83</v>
      </c>
      <c r="W66" s="1">
        <v>83</v>
      </c>
      <c r="X66" s="1">
        <v>6258</v>
      </c>
    </row>
    <row r="67" spans="1:26" x14ac:dyDescent="0.2">
      <c r="A67" s="1" t="s">
        <v>154</v>
      </c>
      <c r="B67" s="1" t="s">
        <v>693</v>
      </c>
      <c r="C67" s="1" t="s">
        <v>156</v>
      </c>
      <c r="D67" s="1" t="s">
        <v>1054</v>
      </c>
      <c r="E67" s="1" t="s">
        <v>26</v>
      </c>
      <c r="F67" s="1" t="s">
        <v>1055</v>
      </c>
      <c r="G67" s="1" t="s">
        <v>35</v>
      </c>
      <c r="I67" s="1">
        <v>2</v>
      </c>
      <c r="J67" s="1" t="s">
        <v>36</v>
      </c>
      <c r="K67" s="1" t="s">
        <v>43</v>
      </c>
      <c r="L67" s="1" t="s">
        <v>44</v>
      </c>
      <c r="M67" s="1">
        <v>6</v>
      </c>
      <c r="N67" s="1">
        <v>26225731</v>
      </c>
      <c r="O67" s="1">
        <v>26225731</v>
      </c>
      <c r="P67" s="1" t="s">
        <v>38</v>
      </c>
      <c r="Q67" s="1" t="s">
        <v>28</v>
      </c>
      <c r="T67" s="1">
        <v>9</v>
      </c>
      <c r="U67" s="1">
        <v>71</v>
      </c>
      <c r="W67" s="1">
        <v>87</v>
      </c>
      <c r="X67" s="1">
        <v>3869</v>
      </c>
    </row>
    <row r="68" spans="1:26" x14ac:dyDescent="0.2">
      <c r="A68" s="1" t="s">
        <v>61</v>
      </c>
      <c r="B68" s="1" t="s">
        <v>1057</v>
      </c>
      <c r="C68" s="1" t="s">
        <v>54</v>
      </c>
      <c r="D68" s="1" t="s">
        <v>1058</v>
      </c>
      <c r="E68" s="1" t="s">
        <v>26</v>
      </c>
      <c r="F68" s="1" t="s">
        <v>1059</v>
      </c>
      <c r="G68" s="1" t="s">
        <v>35</v>
      </c>
      <c r="I68" s="1">
        <v>2</v>
      </c>
      <c r="J68" s="1" t="s">
        <v>36</v>
      </c>
      <c r="K68" s="1" t="s">
        <v>27</v>
      </c>
      <c r="L68" s="1" t="s">
        <v>64</v>
      </c>
      <c r="M68" s="1">
        <v>6</v>
      </c>
      <c r="N68" s="1">
        <v>26225732</v>
      </c>
      <c r="O68" s="1">
        <v>26225732</v>
      </c>
      <c r="P68" s="1" t="s">
        <v>29</v>
      </c>
      <c r="Q68" s="1" t="s">
        <v>51</v>
      </c>
      <c r="T68" s="1">
        <v>8</v>
      </c>
      <c r="U68" s="1">
        <v>98</v>
      </c>
      <c r="W68" s="1">
        <v>110</v>
      </c>
      <c r="X68" s="1">
        <v>337</v>
      </c>
    </row>
    <row r="69" spans="1:26" x14ac:dyDescent="0.2">
      <c r="A69" s="1" t="s">
        <v>105</v>
      </c>
      <c r="B69" s="1" t="s">
        <v>1060</v>
      </c>
      <c r="C69" s="1" t="s">
        <v>75</v>
      </c>
      <c r="D69" s="1" t="s">
        <v>532</v>
      </c>
      <c r="E69" s="1" t="s">
        <v>26</v>
      </c>
      <c r="F69" s="1" t="s">
        <v>1061</v>
      </c>
      <c r="G69" s="1" t="s">
        <v>35</v>
      </c>
      <c r="J69" s="1" t="s">
        <v>27</v>
      </c>
      <c r="K69" s="1" t="s">
        <v>27</v>
      </c>
      <c r="L69" s="1" t="s">
        <v>108</v>
      </c>
      <c r="M69" s="1">
        <v>6</v>
      </c>
      <c r="N69" s="1">
        <v>26225734</v>
      </c>
      <c r="O69" s="1">
        <v>26225734</v>
      </c>
      <c r="P69" s="1" t="s">
        <v>29</v>
      </c>
      <c r="Q69" s="1" t="s">
        <v>51</v>
      </c>
      <c r="X69" s="1">
        <v>847</v>
      </c>
    </row>
    <row r="70" spans="1:26" x14ac:dyDescent="0.2">
      <c r="A70" s="1" t="s">
        <v>90</v>
      </c>
      <c r="B70" s="1" t="s">
        <v>1062</v>
      </c>
      <c r="C70" s="1" t="s">
        <v>92</v>
      </c>
      <c r="D70" s="1" t="s">
        <v>1063</v>
      </c>
      <c r="E70" s="1" t="s">
        <v>26</v>
      </c>
      <c r="F70" s="1" t="s">
        <v>1064</v>
      </c>
      <c r="G70" s="1" t="s">
        <v>35</v>
      </c>
      <c r="J70" s="1" t="s">
        <v>94</v>
      </c>
      <c r="K70" s="1" t="s">
        <v>94</v>
      </c>
      <c r="L70" s="1" t="s">
        <v>94</v>
      </c>
      <c r="M70" s="1">
        <v>6</v>
      </c>
      <c r="N70" s="1">
        <v>26225743</v>
      </c>
      <c r="O70" s="1">
        <v>26225743</v>
      </c>
      <c r="P70" s="1" t="s">
        <v>51</v>
      </c>
      <c r="Q70" s="1" t="s">
        <v>29</v>
      </c>
      <c r="T70" s="1">
        <v>31</v>
      </c>
      <c r="U70" s="1">
        <v>190</v>
      </c>
      <c r="W70" s="1">
        <v>216</v>
      </c>
      <c r="X70" s="1">
        <v>850</v>
      </c>
    </row>
    <row r="71" spans="1:26" x14ac:dyDescent="0.2">
      <c r="A71" s="1" t="s">
        <v>154</v>
      </c>
      <c r="B71" s="1" t="s">
        <v>1065</v>
      </c>
      <c r="C71" s="1" t="s">
        <v>156</v>
      </c>
      <c r="D71" s="1" t="s">
        <v>1066</v>
      </c>
      <c r="E71" s="1" t="s">
        <v>26</v>
      </c>
      <c r="F71" s="1" t="s">
        <v>1067</v>
      </c>
      <c r="G71" s="1" t="s">
        <v>35</v>
      </c>
      <c r="I71" s="1">
        <v>1</v>
      </c>
      <c r="J71" s="1" t="s">
        <v>36</v>
      </c>
      <c r="K71" s="1" t="s">
        <v>43</v>
      </c>
      <c r="L71" s="1" t="s">
        <v>44</v>
      </c>
      <c r="M71" s="1">
        <v>6</v>
      </c>
      <c r="N71" s="1">
        <v>26225768</v>
      </c>
      <c r="O71" s="1">
        <v>26225768</v>
      </c>
      <c r="P71" s="1" t="s">
        <v>29</v>
      </c>
      <c r="Q71" s="1" t="s">
        <v>51</v>
      </c>
      <c r="T71" s="1">
        <v>21</v>
      </c>
      <c r="U71" s="1">
        <v>26</v>
      </c>
      <c r="W71" s="1">
        <v>50</v>
      </c>
      <c r="X71" s="1">
        <v>8228</v>
      </c>
    </row>
    <row r="72" spans="1:26" x14ac:dyDescent="0.2">
      <c r="A72" s="1" t="s">
        <v>154</v>
      </c>
      <c r="B72" s="1" t="s">
        <v>1068</v>
      </c>
      <c r="C72" s="1" t="s">
        <v>156</v>
      </c>
      <c r="D72" s="1" t="s">
        <v>189</v>
      </c>
      <c r="E72" s="1" t="s">
        <v>26</v>
      </c>
      <c r="F72" s="1" t="s">
        <v>1069</v>
      </c>
      <c r="G72" s="1" t="s">
        <v>35</v>
      </c>
      <c r="I72" s="1">
        <v>1</v>
      </c>
      <c r="J72" s="1" t="s">
        <v>36</v>
      </c>
      <c r="K72" s="1" t="s">
        <v>43</v>
      </c>
      <c r="L72" s="1" t="s">
        <v>44</v>
      </c>
      <c r="M72" s="1">
        <v>6</v>
      </c>
      <c r="N72" s="1">
        <v>26225776</v>
      </c>
      <c r="O72" s="1">
        <v>26225776</v>
      </c>
      <c r="P72" s="1" t="s">
        <v>38</v>
      </c>
      <c r="Q72" s="1" t="s">
        <v>28</v>
      </c>
      <c r="T72" s="1">
        <v>40</v>
      </c>
      <c r="U72" s="1">
        <v>92</v>
      </c>
      <c r="W72" s="1">
        <v>236</v>
      </c>
      <c r="X72" s="1">
        <v>7816</v>
      </c>
    </row>
    <row r="73" spans="1:26" x14ac:dyDescent="0.2">
      <c r="A73" s="1" t="s">
        <v>105</v>
      </c>
      <c r="B73" s="1" t="s">
        <v>1070</v>
      </c>
      <c r="C73" s="1" t="s">
        <v>75</v>
      </c>
      <c r="D73" s="1" t="s">
        <v>1071</v>
      </c>
      <c r="E73" s="1" t="s">
        <v>26</v>
      </c>
      <c r="F73" s="1" t="s">
        <v>1072</v>
      </c>
      <c r="G73" s="1" t="s">
        <v>35</v>
      </c>
      <c r="I73" s="1">
        <v>1</v>
      </c>
      <c r="J73" s="1" t="s">
        <v>27</v>
      </c>
      <c r="K73" s="1" t="s">
        <v>27</v>
      </c>
      <c r="L73" s="1" t="s">
        <v>108</v>
      </c>
      <c r="M73" s="1">
        <v>6</v>
      </c>
      <c r="N73" s="1">
        <v>26225777</v>
      </c>
      <c r="O73" s="1">
        <v>26225777</v>
      </c>
      <c r="P73" s="1" t="s">
        <v>29</v>
      </c>
      <c r="Q73" s="1" t="s">
        <v>51</v>
      </c>
      <c r="X73" s="1">
        <v>611</v>
      </c>
    </row>
    <row r="74" spans="1:26" x14ac:dyDescent="0.2">
      <c r="A74" s="1" t="s">
        <v>73</v>
      </c>
      <c r="B74" s="1" t="s">
        <v>1073</v>
      </c>
      <c r="C74" s="1" t="s">
        <v>75</v>
      </c>
      <c r="D74" s="1" t="s">
        <v>594</v>
      </c>
      <c r="E74" s="1" t="s">
        <v>26</v>
      </c>
      <c r="F74" s="1" t="s">
        <v>1074</v>
      </c>
      <c r="G74" s="1" t="s">
        <v>35</v>
      </c>
      <c r="J74" s="1" t="s">
        <v>56</v>
      </c>
      <c r="K74" s="1" t="s">
        <v>49</v>
      </c>
      <c r="L74" s="1" t="s">
        <v>57</v>
      </c>
      <c r="M74" s="1">
        <v>6</v>
      </c>
      <c r="N74" s="1">
        <v>26225788</v>
      </c>
      <c r="O74" s="1">
        <v>26225788</v>
      </c>
      <c r="P74" s="1" t="s">
        <v>29</v>
      </c>
      <c r="Q74" s="1" t="s">
        <v>51</v>
      </c>
      <c r="T74" s="1">
        <v>487</v>
      </c>
      <c r="U74" s="1">
        <v>1318</v>
      </c>
      <c r="V74" s="1">
        <v>4</v>
      </c>
      <c r="W74" s="1">
        <v>1344</v>
      </c>
      <c r="X74" s="1">
        <v>4</v>
      </c>
    </row>
    <row r="75" spans="1:26" x14ac:dyDescent="0.2">
      <c r="A75" s="1" t="s">
        <v>105</v>
      </c>
      <c r="B75" s="1" t="s">
        <v>1075</v>
      </c>
      <c r="C75" s="1" t="s">
        <v>75</v>
      </c>
      <c r="D75" s="1" t="s">
        <v>1076</v>
      </c>
      <c r="E75" s="1" t="s">
        <v>26</v>
      </c>
      <c r="F75" s="1" t="s">
        <v>1077</v>
      </c>
      <c r="G75" s="1" t="s">
        <v>35</v>
      </c>
      <c r="J75" s="1" t="s">
        <v>27</v>
      </c>
      <c r="K75" s="1" t="s">
        <v>27</v>
      </c>
      <c r="L75" s="1" t="s">
        <v>108</v>
      </c>
      <c r="M75" s="1">
        <v>6</v>
      </c>
      <c r="N75" s="1">
        <v>26225789</v>
      </c>
      <c r="O75" s="1">
        <v>26225789</v>
      </c>
      <c r="P75" s="1" t="s">
        <v>38</v>
      </c>
      <c r="Q75" s="1" t="s">
        <v>28</v>
      </c>
      <c r="X75" s="1">
        <v>683</v>
      </c>
    </row>
    <row r="76" spans="1:26" x14ac:dyDescent="0.2">
      <c r="A76" s="1" t="s">
        <v>2460</v>
      </c>
      <c r="B76" s="1" t="s">
        <v>2865</v>
      </c>
      <c r="C76" s="1" t="s">
        <v>156</v>
      </c>
      <c r="D76" s="1" t="s">
        <v>906</v>
      </c>
      <c r="E76" s="1" t="s">
        <v>2524</v>
      </c>
      <c r="F76" s="1" t="s">
        <v>907</v>
      </c>
      <c r="G76" s="1" t="s">
        <v>35</v>
      </c>
      <c r="H76" s="1" t="s">
        <v>2437</v>
      </c>
      <c r="I76" s="1">
        <v>1</v>
      </c>
      <c r="J76" s="1" t="s">
        <v>94</v>
      </c>
      <c r="K76" s="1" t="s">
        <v>94</v>
      </c>
      <c r="L76" s="1" t="s">
        <v>94</v>
      </c>
      <c r="M76" s="1">
        <v>6</v>
      </c>
      <c r="N76" s="1">
        <v>26225387</v>
      </c>
      <c r="O76" s="1">
        <v>26225387</v>
      </c>
      <c r="P76" s="1" t="s">
        <v>38</v>
      </c>
      <c r="Q76" s="1" t="s">
        <v>28</v>
      </c>
      <c r="R76" s="1">
        <v>0.37</v>
      </c>
      <c r="T76" s="1">
        <v>10</v>
      </c>
      <c r="U76" s="1">
        <v>17</v>
      </c>
      <c r="W76" s="1">
        <v>26</v>
      </c>
      <c r="X76" s="1">
        <v>11449</v>
      </c>
      <c r="Y76" s="2">
        <v>43466</v>
      </c>
      <c r="Z76" s="1" t="s">
        <v>2866</v>
      </c>
    </row>
    <row r="77" spans="1:26" x14ac:dyDescent="0.2">
      <c r="A77" s="1" t="s">
        <v>2460</v>
      </c>
      <c r="B77" s="1" t="s">
        <v>2867</v>
      </c>
      <c r="C77" s="1" t="s">
        <v>156</v>
      </c>
      <c r="D77" s="1" t="s">
        <v>632</v>
      </c>
      <c r="E77" s="1" t="s">
        <v>26</v>
      </c>
      <c r="F77" s="1" t="s">
        <v>938</v>
      </c>
      <c r="G77" s="1" t="s">
        <v>35</v>
      </c>
      <c r="H77" s="1" t="s">
        <v>2437</v>
      </c>
      <c r="J77" s="1" t="s">
        <v>94</v>
      </c>
      <c r="K77" s="1" t="s">
        <v>94</v>
      </c>
      <c r="L77" s="1" t="s">
        <v>94</v>
      </c>
      <c r="M77" s="1">
        <v>6</v>
      </c>
      <c r="N77" s="1">
        <v>26225432</v>
      </c>
      <c r="O77" s="1">
        <v>26225432</v>
      </c>
      <c r="P77" s="1" t="s">
        <v>38</v>
      </c>
      <c r="Q77" s="1" t="s">
        <v>28</v>
      </c>
      <c r="R77" s="1">
        <v>0.42</v>
      </c>
      <c r="T77" s="1">
        <v>22</v>
      </c>
      <c r="U77" s="1">
        <v>30</v>
      </c>
      <c r="W77" s="1">
        <v>17</v>
      </c>
      <c r="X77" s="1">
        <v>845</v>
      </c>
      <c r="Y77" s="2">
        <v>43466</v>
      </c>
      <c r="Z77" s="1" t="s">
        <v>2868</v>
      </c>
    </row>
    <row r="78" spans="1:26" x14ac:dyDescent="0.2">
      <c r="A78" s="1" t="s">
        <v>2460</v>
      </c>
      <c r="B78" s="1" t="s">
        <v>2507</v>
      </c>
      <c r="C78" s="1" t="s">
        <v>156</v>
      </c>
      <c r="D78" s="1" t="s">
        <v>689</v>
      </c>
      <c r="E78" s="1" t="s">
        <v>26</v>
      </c>
      <c r="F78" s="1" t="s">
        <v>974</v>
      </c>
      <c r="G78" s="1" t="s">
        <v>35</v>
      </c>
      <c r="H78" s="1" t="s">
        <v>2437</v>
      </c>
      <c r="J78" s="1" t="s">
        <v>94</v>
      </c>
      <c r="K78" s="1" t="s">
        <v>94</v>
      </c>
      <c r="L78" s="1" t="s">
        <v>94</v>
      </c>
      <c r="M78" s="1">
        <v>6</v>
      </c>
      <c r="N78" s="1">
        <v>26225530</v>
      </c>
      <c r="O78" s="1">
        <v>26225530</v>
      </c>
      <c r="P78" s="1" t="s">
        <v>38</v>
      </c>
      <c r="Q78" s="1" t="s">
        <v>28</v>
      </c>
      <c r="R78" s="1">
        <v>0.43</v>
      </c>
      <c r="T78" s="1">
        <v>36</v>
      </c>
      <c r="U78" s="1">
        <v>48</v>
      </c>
      <c r="W78" s="1">
        <v>69</v>
      </c>
      <c r="X78" s="1">
        <v>12071</v>
      </c>
      <c r="Y78" s="2">
        <v>43466</v>
      </c>
      <c r="Z78" s="1" t="s">
        <v>2869</v>
      </c>
    </row>
    <row r="79" spans="1:26" x14ac:dyDescent="0.2">
      <c r="A79" s="1" t="s">
        <v>2523</v>
      </c>
      <c r="B79" s="1" t="s">
        <v>2870</v>
      </c>
      <c r="C79" s="1" t="s">
        <v>321</v>
      </c>
      <c r="D79" s="1" t="s">
        <v>694</v>
      </c>
      <c r="E79" s="1" t="s">
        <v>26</v>
      </c>
      <c r="F79" s="1" t="s">
        <v>2871</v>
      </c>
      <c r="G79" s="1" t="s">
        <v>35</v>
      </c>
      <c r="H79" s="1" t="s">
        <v>2437</v>
      </c>
      <c r="J79" s="1" t="s">
        <v>94</v>
      </c>
      <c r="K79" s="1" t="s">
        <v>94</v>
      </c>
      <c r="L79" s="1" t="s">
        <v>94</v>
      </c>
      <c r="M79" s="1">
        <v>6</v>
      </c>
      <c r="N79" s="1">
        <v>26225531</v>
      </c>
      <c r="O79" s="1">
        <v>26225531</v>
      </c>
      <c r="P79" s="1" t="s">
        <v>29</v>
      </c>
      <c r="Q79" s="1" t="s">
        <v>51</v>
      </c>
      <c r="R79" s="1">
        <v>0.11</v>
      </c>
      <c r="T79" s="1">
        <v>8</v>
      </c>
      <c r="U79" s="1">
        <v>65</v>
      </c>
      <c r="W79" s="1">
        <v>29</v>
      </c>
      <c r="X79" s="1">
        <v>79</v>
      </c>
      <c r="Y79" s="2">
        <v>43466</v>
      </c>
      <c r="Z79" s="1" t="s">
        <v>2872</v>
      </c>
    </row>
    <row r="80" spans="1:26" x14ac:dyDescent="0.2">
      <c r="A80" s="1" t="s">
        <v>2434</v>
      </c>
      <c r="B80" s="1" t="s">
        <v>2873</v>
      </c>
      <c r="C80" s="1" t="s">
        <v>71</v>
      </c>
      <c r="D80" s="1" t="s">
        <v>978</v>
      </c>
      <c r="E80" s="1" t="s">
        <v>26</v>
      </c>
      <c r="F80" s="1" t="s">
        <v>979</v>
      </c>
      <c r="G80" s="1" t="s">
        <v>35</v>
      </c>
      <c r="H80" s="1" t="s">
        <v>2437</v>
      </c>
      <c r="I80" s="1">
        <v>1</v>
      </c>
      <c r="J80" s="1" t="s">
        <v>94</v>
      </c>
      <c r="K80" s="1" t="s">
        <v>94</v>
      </c>
      <c r="L80" s="1" t="s">
        <v>94</v>
      </c>
      <c r="M80" s="1">
        <v>6</v>
      </c>
      <c r="N80" s="1">
        <v>26225539</v>
      </c>
      <c r="O80" s="1">
        <v>26225539</v>
      </c>
      <c r="P80" s="1" t="s">
        <v>38</v>
      </c>
      <c r="Q80" s="1" t="s">
        <v>51</v>
      </c>
      <c r="R80" s="1">
        <v>0.11</v>
      </c>
      <c r="T80" s="1">
        <v>4</v>
      </c>
      <c r="U80" s="1">
        <v>32</v>
      </c>
      <c r="W80" s="1">
        <v>40</v>
      </c>
      <c r="X80" s="1">
        <v>1445</v>
      </c>
      <c r="Y80" s="2">
        <v>43466</v>
      </c>
      <c r="Z80" s="1" t="s">
        <v>2874</v>
      </c>
    </row>
    <row r="81" spans="1:26" x14ac:dyDescent="0.2">
      <c r="A81" s="1" t="s">
        <v>2790</v>
      </c>
      <c r="B81" s="1" t="s">
        <v>2875</v>
      </c>
      <c r="C81" s="1" t="s">
        <v>41</v>
      </c>
      <c r="D81" s="1" t="s">
        <v>2876</v>
      </c>
      <c r="E81" s="1" t="s">
        <v>26</v>
      </c>
      <c r="F81" s="1" t="s">
        <v>2877</v>
      </c>
      <c r="G81" s="1" t="s">
        <v>35</v>
      </c>
      <c r="H81" s="1" t="s">
        <v>2440</v>
      </c>
      <c r="J81" s="1" t="s">
        <v>36</v>
      </c>
      <c r="K81" s="1" t="s">
        <v>27</v>
      </c>
      <c r="L81" s="1" t="s">
        <v>64</v>
      </c>
      <c r="M81" s="1">
        <v>6</v>
      </c>
      <c r="N81" s="1">
        <v>26225561</v>
      </c>
      <c r="O81" s="1">
        <v>26225561</v>
      </c>
      <c r="P81" s="1" t="s">
        <v>51</v>
      </c>
      <c r="Q81" s="1" t="s">
        <v>28</v>
      </c>
      <c r="R81" s="1">
        <v>0.08</v>
      </c>
      <c r="T81" s="1">
        <v>19</v>
      </c>
      <c r="U81" s="1">
        <v>214</v>
      </c>
      <c r="X81" s="1">
        <v>88</v>
      </c>
      <c r="Y81" s="2">
        <v>43466</v>
      </c>
      <c r="Z81" s="1" t="s">
        <v>2878</v>
      </c>
    </row>
    <row r="82" spans="1:26" x14ac:dyDescent="0.2">
      <c r="A82" s="1" t="s">
        <v>2446</v>
      </c>
      <c r="B82" s="1" t="s">
        <v>2879</v>
      </c>
      <c r="C82" s="1" t="s">
        <v>25</v>
      </c>
      <c r="D82" s="1" t="s">
        <v>335</v>
      </c>
      <c r="E82" s="1" t="s">
        <v>26</v>
      </c>
      <c r="F82" s="1" t="s">
        <v>1155</v>
      </c>
      <c r="G82" s="1" t="s">
        <v>35</v>
      </c>
      <c r="H82" s="1" t="s">
        <v>2437</v>
      </c>
      <c r="J82" s="1" t="s">
        <v>36</v>
      </c>
      <c r="K82" s="1" t="s">
        <v>43</v>
      </c>
      <c r="L82" s="1" t="s">
        <v>64</v>
      </c>
      <c r="M82" s="1">
        <v>6</v>
      </c>
      <c r="N82" s="1">
        <v>26225573</v>
      </c>
      <c r="O82" s="1">
        <v>26225573</v>
      </c>
      <c r="P82" s="1" t="s">
        <v>29</v>
      </c>
      <c r="Q82" s="1" t="s">
        <v>51</v>
      </c>
      <c r="R82" s="1">
        <v>0.01</v>
      </c>
      <c r="T82" s="1">
        <v>6</v>
      </c>
      <c r="U82" s="1">
        <v>580</v>
      </c>
      <c r="X82" s="1">
        <v>191</v>
      </c>
      <c r="Y82" s="2">
        <v>43466</v>
      </c>
      <c r="Z82" s="1" t="s">
        <v>2880</v>
      </c>
    </row>
    <row r="83" spans="1:26" x14ac:dyDescent="0.2">
      <c r="A83" s="1" t="s">
        <v>2481</v>
      </c>
      <c r="B83" s="1" t="s">
        <v>2881</v>
      </c>
      <c r="C83" s="1" t="s">
        <v>127</v>
      </c>
      <c r="D83" s="1" t="s">
        <v>133</v>
      </c>
      <c r="E83" s="1" t="s">
        <v>26</v>
      </c>
      <c r="F83" s="1" t="s">
        <v>2882</v>
      </c>
      <c r="G83" s="1" t="s">
        <v>35</v>
      </c>
      <c r="I83" s="1">
        <v>1</v>
      </c>
      <c r="J83" s="1" t="s">
        <v>27</v>
      </c>
      <c r="K83" s="1" t="s">
        <v>27</v>
      </c>
      <c r="L83" s="1" t="s">
        <v>64</v>
      </c>
      <c r="M83" s="1">
        <v>6</v>
      </c>
      <c r="N83" s="1">
        <v>26225582</v>
      </c>
      <c r="O83" s="1">
        <v>26225582</v>
      </c>
      <c r="P83" s="1" t="s">
        <v>38</v>
      </c>
      <c r="Q83" s="1" t="s">
        <v>28</v>
      </c>
      <c r="R83" s="1">
        <v>0.08</v>
      </c>
      <c r="T83" s="1">
        <v>4</v>
      </c>
      <c r="U83" s="1">
        <v>46</v>
      </c>
      <c r="X83" s="1">
        <v>56</v>
      </c>
      <c r="Y83" s="2">
        <v>43466</v>
      </c>
      <c r="Z83" s="1" t="s">
        <v>2883</v>
      </c>
    </row>
    <row r="84" spans="1:26" x14ac:dyDescent="0.2">
      <c r="A84" s="1" t="s">
        <v>2460</v>
      </c>
      <c r="B84" s="1" t="s">
        <v>2486</v>
      </c>
      <c r="C84" s="1" t="s">
        <v>242</v>
      </c>
      <c r="D84" s="1" t="s">
        <v>2884</v>
      </c>
      <c r="E84" s="1" t="s">
        <v>26</v>
      </c>
      <c r="F84" s="1" t="s">
        <v>2885</v>
      </c>
      <c r="G84" s="1" t="s">
        <v>35</v>
      </c>
      <c r="H84" s="1" t="s">
        <v>2437</v>
      </c>
      <c r="J84" s="1" t="s">
        <v>94</v>
      </c>
      <c r="K84" s="1" t="s">
        <v>94</v>
      </c>
      <c r="L84" s="1" t="s">
        <v>94</v>
      </c>
      <c r="M84" s="1">
        <v>6</v>
      </c>
      <c r="N84" s="1">
        <v>26225609</v>
      </c>
      <c r="O84" s="1">
        <v>26225609</v>
      </c>
      <c r="P84" s="1" t="s">
        <v>38</v>
      </c>
      <c r="Q84" s="1" t="s">
        <v>51</v>
      </c>
      <c r="R84" s="1">
        <v>0.1</v>
      </c>
      <c r="T84" s="1">
        <v>10</v>
      </c>
      <c r="U84" s="1">
        <v>91</v>
      </c>
      <c r="W84" s="1">
        <v>173</v>
      </c>
      <c r="X84" s="1">
        <v>10823</v>
      </c>
      <c r="Y84" s="2">
        <v>43466</v>
      </c>
      <c r="Z84" s="1" t="s">
        <v>2886</v>
      </c>
    </row>
    <row r="85" spans="1:26" x14ac:dyDescent="0.2">
      <c r="A85" s="1" t="s">
        <v>2460</v>
      </c>
      <c r="B85" s="1" t="s">
        <v>2486</v>
      </c>
      <c r="C85" s="1" t="s">
        <v>242</v>
      </c>
      <c r="D85" s="1" t="s">
        <v>2887</v>
      </c>
      <c r="E85" s="1" t="s">
        <v>26</v>
      </c>
      <c r="F85" s="1" t="s">
        <v>2888</v>
      </c>
      <c r="G85" s="1" t="s">
        <v>35</v>
      </c>
      <c r="H85" s="1" t="s">
        <v>2437</v>
      </c>
      <c r="J85" s="1" t="s">
        <v>94</v>
      </c>
      <c r="K85" s="1" t="s">
        <v>94</v>
      </c>
      <c r="L85" s="1" t="s">
        <v>94</v>
      </c>
      <c r="M85" s="1">
        <v>6</v>
      </c>
      <c r="N85" s="1">
        <v>26225636</v>
      </c>
      <c r="O85" s="1">
        <v>26225636</v>
      </c>
      <c r="P85" s="1" t="s">
        <v>28</v>
      </c>
      <c r="Q85" s="1" t="s">
        <v>51</v>
      </c>
      <c r="R85" s="1">
        <v>0.14000000000000001</v>
      </c>
      <c r="T85" s="1">
        <v>16</v>
      </c>
      <c r="U85" s="1">
        <v>102</v>
      </c>
      <c r="W85" s="1">
        <v>193</v>
      </c>
      <c r="X85" s="1">
        <v>10823</v>
      </c>
      <c r="Y85" s="2">
        <v>43466</v>
      </c>
      <c r="Z85" s="1" t="s">
        <v>2889</v>
      </c>
    </row>
    <row r="86" spans="1:26" x14ac:dyDescent="0.2">
      <c r="A86" s="1" t="s">
        <v>2455</v>
      </c>
      <c r="B86" s="1" t="s">
        <v>2456</v>
      </c>
      <c r="C86" s="1" t="s">
        <v>2457</v>
      </c>
      <c r="D86" s="1" t="s">
        <v>1017</v>
      </c>
      <c r="E86" s="1" t="s">
        <v>26</v>
      </c>
      <c r="F86" s="1" t="s">
        <v>1018</v>
      </c>
      <c r="G86" s="1" t="s">
        <v>35</v>
      </c>
      <c r="H86" s="1" t="s">
        <v>2437</v>
      </c>
      <c r="J86" s="1" t="s">
        <v>94</v>
      </c>
      <c r="K86" s="1" t="s">
        <v>94</v>
      </c>
      <c r="L86" s="1" t="s">
        <v>94</v>
      </c>
      <c r="M86" s="1">
        <v>6</v>
      </c>
      <c r="N86" s="1">
        <v>26225657</v>
      </c>
      <c r="O86" s="1">
        <v>26225657</v>
      </c>
      <c r="P86" s="1" t="s">
        <v>38</v>
      </c>
      <c r="Q86" s="1" t="s">
        <v>28</v>
      </c>
      <c r="R86" s="1">
        <v>0.25</v>
      </c>
      <c r="T86" s="1">
        <v>26</v>
      </c>
      <c r="U86" s="1">
        <v>79</v>
      </c>
      <c r="W86" s="1">
        <v>82</v>
      </c>
      <c r="X86" s="1">
        <v>1211</v>
      </c>
      <c r="Y86" s="2">
        <v>43466</v>
      </c>
      <c r="Z86" s="1" t="s">
        <v>2890</v>
      </c>
    </row>
    <row r="87" spans="1:26" x14ac:dyDescent="0.2">
      <c r="A87" s="1" t="s">
        <v>2478</v>
      </c>
      <c r="B87" s="1" t="s">
        <v>2891</v>
      </c>
      <c r="C87" s="1" t="s">
        <v>2892</v>
      </c>
      <c r="D87" s="1" t="s">
        <v>451</v>
      </c>
      <c r="E87" s="1" t="s">
        <v>26</v>
      </c>
      <c r="F87" s="1" t="s">
        <v>2893</v>
      </c>
      <c r="G87" s="1" t="s">
        <v>35</v>
      </c>
      <c r="H87" s="1" t="s">
        <v>2437</v>
      </c>
      <c r="J87" s="1" t="s">
        <v>94</v>
      </c>
      <c r="K87" s="1" t="s">
        <v>94</v>
      </c>
      <c r="L87" s="1" t="s">
        <v>94</v>
      </c>
      <c r="M87" s="1">
        <v>6</v>
      </c>
      <c r="N87" s="1">
        <v>26225665</v>
      </c>
      <c r="O87" s="1">
        <v>26225665</v>
      </c>
      <c r="P87" s="1" t="s">
        <v>29</v>
      </c>
      <c r="Q87" s="1" t="s">
        <v>51</v>
      </c>
      <c r="R87" s="1">
        <v>7.0000000000000007E-2</v>
      </c>
      <c r="T87" s="1">
        <v>5</v>
      </c>
      <c r="U87" s="1">
        <v>69</v>
      </c>
      <c r="W87" s="1">
        <v>74</v>
      </c>
      <c r="X87" s="1">
        <v>102</v>
      </c>
      <c r="Y87" s="2">
        <v>43466</v>
      </c>
      <c r="Z87" s="1" t="s">
        <v>2894</v>
      </c>
    </row>
    <row r="88" spans="1:26" x14ac:dyDescent="0.2">
      <c r="A88" s="1" t="s">
        <v>2529</v>
      </c>
      <c r="B88" s="1" t="s">
        <v>2895</v>
      </c>
      <c r="C88" s="1" t="s">
        <v>151</v>
      </c>
      <c r="D88" s="1" t="s">
        <v>167</v>
      </c>
      <c r="E88" s="1" t="s">
        <v>26</v>
      </c>
      <c r="F88" s="1" t="s">
        <v>2896</v>
      </c>
      <c r="G88" s="1" t="s">
        <v>35</v>
      </c>
      <c r="J88" s="1" t="s">
        <v>27</v>
      </c>
      <c r="K88" s="1" t="s">
        <v>27</v>
      </c>
      <c r="L88" s="1" t="s">
        <v>27</v>
      </c>
      <c r="M88" s="1">
        <v>6</v>
      </c>
      <c r="N88" s="1">
        <v>26225672</v>
      </c>
      <c r="O88" s="1">
        <v>26225672</v>
      </c>
      <c r="P88" s="1" t="s">
        <v>29</v>
      </c>
      <c r="Q88" s="1" t="s">
        <v>51</v>
      </c>
      <c r="R88" s="1">
        <v>0.35</v>
      </c>
      <c r="T88" s="1">
        <v>116</v>
      </c>
      <c r="U88" s="1">
        <v>214</v>
      </c>
      <c r="X88" s="1">
        <v>130</v>
      </c>
      <c r="Y88" s="2">
        <v>43466</v>
      </c>
      <c r="Z88" s="1" t="s">
        <v>2897</v>
      </c>
    </row>
    <row r="89" spans="1:26" x14ac:dyDescent="0.2">
      <c r="A89" s="1" t="s">
        <v>2434</v>
      </c>
      <c r="B89" s="1" t="s">
        <v>2898</v>
      </c>
      <c r="C89" s="1" t="s">
        <v>71</v>
      </c>
      <c r="D89" s="1" t="s">
        <v>2899</v>
      </c>
      <c r="E89" s="1" t="s">
        <v>26</v>
      </c>
      <c r="F89" s="1" t="s">
        <v>2900</v>
      </c>
      <c r="G89" s="1" t="s">
        <v>35</v>
      </c>
      <c r="H89" s="1" t="s">
        <v>2450</v>
      </c>
      <c r="J89" s="1" t="s">
        <v>94</v>
      </c>
      <c r="K89" s="1" t="s">
        <v>94</v>
      </c>
      <c r="L89" s="1" t="s">
        <v>94</v>
      </c>
      <c r="M89" s="1">
        <v>6</v>
      </c>
      <c r="N89" s="1">
        <v>26225689</v>
      </c>
      <c r="O89" s="1">
        <v>26225689</v>
      </c>
      <c r="P89" s="1" t="s">
        <v>29</v>
      </c>
      <c r="Q89" s="1" t="s">
        <v>28</v>
      </c>
      <c r="R89" s="1">
        <v>0.09</v>
      </c>
      <c r="S89" s="1">
        <v>0.01</v>
      </c>
      <c r="T89" s="1">
        <v>4</v>
      </c>
      <c r="U89" s="1">
        <v>39</v>
      </c>
      <c r="V89" s="1">
        <v>1</v>
      </c>
      <c r="W89" s="1">
        <v>132</v>
      </c>
      <c r="X89" s="1">
        <v>1442</v>
      </c>
      <c r="Y89" s="2">
        <v>43466</v>
      </c>
      <c r="Z89" s="1" t="s">
        <v>2901</v>
      </c>
    </row>
    <row r="90" spans="1:26" x14ac:dyDescent="0.2">
      <c r="A90" s="1" t="s">
        <v>2460</v>
      </c>
      <c r="B90" s="1" t="s">
        <v>2497</v>
      </c>
      <c r="C90" s="1" t="s">
        <v>156</v>
      </c>
      <c r="D90" s="1" t="s">
        <v>1054</v>
      </c>
      <c r="E90" s="1" t="s">
        <v>26</v>
      </c>
      <c r="F90" s="1" t="s">
        <v>1055</v>
      </c>
      <c r="G90" s="1" t="s">
        <v>35</v>
      </c>
      <c r="H90" s="1" t="s">
        <v>2437</v>
      </c>
      <c r="I90" s="1">
        <v>2</v>
      </c>
      <c r="J90" s="1" t="s">
        <v>94</v>
      </c>
      <c r="K90" s="1" t="s">
        <v>94</v>
      </c>
      <c r="L90" s="1" t="s">
        <v>94</v>
      </c>
      <c r="M90" s="1">
        <v>6</v>
      </c>
      <c r="N90" s="1">
        <v>26225731</v>
      </c>
      <c r="O90" s="1">
        <v>26225731</v>
      </c>
      <c r="P90" s="1" t="s">
        <v>38</v>
      </c>
      <c r="Q90" s="1" t="s">
        <v>28</v>
      </c>
      <c r="R90" s="1">
        <v>0.48</v>
      </c>
      <c r="T90" s="1">
        <v>78</v>
      </c>
      <c r="U90" s="1">
        <v>83</v>
      </c>
      <c r="W90" s="1">
        <v>78</v>
      </c>
      <c r="X90" s="1">
        <v>3206</v>
      </c>
      <c r="Y90" s="2">
        <v>43466</v>
      </c>
      <c r="Z90" s="1" t="s">
        <v>2902</v>
      </c>
    </row>
    <row r="91" spans="1:26" x14ac:dyDescent="0.2">
      <c r="A91" s="1" t="s">
        <v>2460</v>
      </c>
      <c r="B91" s="1" t="s">
        <v>2476</v>
      </c>
      <c r="C91" s="1" t="s">
        <v>156</v>
      </c>
      <c r="D91" s="1" t="s">
        <v>1054</v>
      </c>
      <c r="E91" s="1" t="s">
        <v>26</v>
      </c>
      <c r="F91" s="1" t="s">
        <v>1055</v>
      </c>
      <c r="G91" s="1" t="s">
        <v>35</v>
      </c>
      <c r="H91" s="1" t="s">
        <v>2437</v>
      </c>
      <c r="I91" s="1">
        <v>2</v>
      </c>
      <c r="J91" s="1" t="s">
        <v>94</v>
      </c>
      <c r="K91" s="1" t="s">
        <v>94</v>
      </c>
      <c r="L91" s="1" t="s">
        <v>94</v>
      </c>
      <c r="M91" s="1">
        <v>6</v>
      </c>
      <c r="N91" s="1">
        <v>26225731</v>
      </c>
      <c r="O91" s="1">
        <v>26225731</v>
      </c>
      <c r="P91" s="1" t="s">
        <v>38</v>
      </c>
      <c r="Q91" s="1" t="s">
        <v>28</v>
      </c>
      <c r="R91" s="1">
        <v>0.32</v>
      </c>
      <c r="T91" s="1">
        <v>49</v>
      </c>
      <c r="U91" s="1">
        <v>102</v>
      </c>
      <c r="W91" s="1">
        <v>101</v>
      </c>
      <c r="X91" s="1">
        <v>13874</v>
      </c>
      <c r="Y91" s="2">
        <v>43466</v>
      </c>
      <c r="Z91" s="1" t="s">
        <v>2902</v>
      </c>
    </row>
    <row r="92" spans="1:26" x14ac:dyDescent="0.2">
      <c r="A92" s="1" t="s">
        <v>2460</v>
      </c>
      <c r="B92" s="1" t="s">
        <v>2461</v>
      </c>
      <c r="C92" s="1" t="s">
        <v>156</v>
      </c>
      <c r="D92" s="1" t="s">
        <v>1058</v>
      </c>
      <c r="E92" s="1" t="s">
        <v>26</v>
      </c>
      <c r="F92" s="1" t="s">
        <v>1059</v>
      </c>
      <c r="G92" s="1" t="s">
        <v>35</v>
      </c>
      <c r="H92" s="1" t="s">
        <v>2437</v>
      </c>
      <c r="I92" s="1">
        <v>2</v>
      </c>
      <c r="J92" s="1" t="s">
        <v>94</v>
      </c>
      <c r="K92" s="1" t="s">
        <v>94</v>
      </c>
      <c r="L92" s="1" t="s">
        <v>94</v>
      </c>
      <c r="M92" s="1">
        <v>6</v>
      </c>
      <c r="N92" s="1">
        <v>26225732</v>
      </c>
      <c r="O92" s="1">
        <v>26225732</v>
      </c>
      <c r="P92" s="1" t="s">
        <v>29</v>
      </c>
      <c r="Q92" s="1" t="s">
        <v>51</v>
      </c>
      <c r="R92" s="1">
        <v>0.13</v>
      </c>
      <c r="T92" s="1">
        <v>12</v>
      </c>
      <c r="U92" s="1">
        <v>82</v>
      </c>
      <c r="W92" s="1">
        <v>113</v>
      </c>
      <c r="X92" s="1">
        <v>4277</v>
      </c>
      <c r="Y92" s="2">
        <v>43466</v>
      </c>
      <c r="Z92" s="1" t="s">
        <v>2903</v>
      </c>
    </row>
    <row r="93" spans="1:26" x14ac:dyDescent="0.2">
      <c r="A93" s="1" t="s">
        <v>2492</v>
      </c>
      <c r="B93" s="1" t="s">
        <v>2904</v>
      </c>
      <c r="C93" s="1" t="s">
        <v>54</v>
      </c>
      <c r="D93" s="1" t="s">
        <v>1596</v>
      </c>
      <c r="E93" s="1" t="s">
        <v>26</v>
      </c>
      <c r="F93" s="1" t="s">
        <v>2905</v>
      </c>
      <c r="G93" s="1" t="s">
        <v>35</v>
      </c>
      <c r="H93" s="1" t="s">
        <v>2437</v>
      </c>
      <c r="I93" s="1">
        <v>1</v>
      </c>
      <c r="J93" s="1" t="s">
        <v>56</v>
      </c>
      <c r="K93" s="1" t="s">
        <v>49</v>
      </c>
      <c r="L93" s="1" t="s">
        <v>57</v>
      </c>
      <c r="M93" s="1">
        <v>6</v>
      </c>
      <c r="N93" s="1">
        <v>26225777</v>
      </c>
      <c r="O93" s="1">
        <v>26225777</v>
      </c>
      <c r="P93" s="1" t="s">
        <v>29</v>
      </c>
      <c r="Q93" s="1" t="s">
        <v>38</v>
      </c>
      <c r="R93" s="1">
        <v>0.19</v>
      </c>
      <c r="T93" s="1">
        <v>162</v>
      </c>
      <c r="U93" s="1">
        <v>683</v>
      </c>
      <c r="W93" s="1">
        <v>432</v>
      </c>
      <c r="X93" s="1">
        <v>14</v>
      </c>
      <c r="Y93" s="2">
        <v>43466</v>
      </c>
      <c r="Z93" s="1" t="s">
        <v>2906</v>
      </c>
    </row>
    <row r="94" spans="1:26" x14ac:dyDescent="0.2">
      <c r="A94" s="1" t="s">
        <v>2492</v>
      </c>
      <c r="B94" s="1" t="s">
        <v>2907</v>
      </c>
      <c r="C94" s="1" t="s">
        <v>54</v>
      </c>
      <c r="D94" s="1" t="s">
        <v>1596</v>
      </c>
      <c r="E94" s="1" t="s">
        <v>26</v>
      </c>
      <c r="F94" s="1" t="s">
        <v>2905</v>
      </c>
      <c r="G94" s="1" t="s">
        <v>35</v>
      </c>
      <c r="H94" s="1" t="s">
        <v>2437</v>
      </c>
      <c r="I94" s="1">
        <v>1</v>
      </c>
      <c r="J94" s="1" t="s">
        <v>56</v>
      </c>
      <c r="K94" s="1" t="s">
        <v>27</v>
      </c>
      <c r="L94" s="1" t="s">
        <v>2496</v>
      </c>
      <c r="M94" s="1">
        <v>6</v>
      </c>
      <c r="N94" s="1">
        <v>26225777</v>
      </c>
      <c r="O94" s="1">
        <v>26225777</v>
      </c>
      <c r="P94" s="1" t="s">
        <v>29</v>
      </c>
      <c r="Q94" s="1" t="s">
        <v>38</v>
      </c>
      <c r="R94" s="1">
        <v>0.48</v>
      </c>
      <c r="T94" s="1">
        <v>125</v>
      </c>
      <c r="U94" s="1">
        <v>134</v>
      </c>
      <c r="W94" s="1">
        <v>349</v>
      </c>
      <c r="X94" s="1">
        <v>13</v>
      </c>
      <c r="Y94" s="2">
        <v>43466</v>
      </c>
      <c r="Z94" s="1" t="s">
        <v>2906</v>
      </c>
    </row>
    <row r="95" spans="1:26" x14ac:dyDescent="0.2">
      <c r="A95" s="1" t="s">
        <v>2529</v>
      </c>
      <c r="B95" s="1" t="s">
        <v>2650</v>
      </c>
      <c r="C95" s="1" t="s">
        <v>285</v>
      </c>
      <c r="D95" s="1" t="s">
        <v>901</v>
      </c>
      <c r="E95" s="1" t="s">
        <v>26</v>
      </c>
      <c r="F95" s="1" t="s">
        <v>2908</v>
      </c>
      <c r="G95" s="1" t="s">
        <v>35</v>
      </c>
      <c r="J95" s="1" t="s">
        <v>27</v>
      </c>
      <c r="K95" s="1" t="s">
        <v>27</v>
      </c>
      <c r="L95" s="1" t="s">
        <v>27</v>
      </c>
      <c r="M95" s="1">
        <v>6</v>
      </c>
      <c r="N95" s="1">
        <v>26225787</v>
      </c>
      <c r="O95" s="1">
        <v>26225787</v>
      </c>
      <c r="P95" s="1" t="s">
        <v>29</v>
      </c>
      <c r="Q95" s="1" t="s">
        <v>28</v>
      </c>
      <c r="R95" s="1">
        <v>0.38</v>
      </c>
      <c r="T95" s="1">
        <v>11</v>
      </c>
      <c r="U95" s="1">
        <v>18</v>
      </c>
      <c r="X95" s="1">
        <v>966</v>
      </c>
      <c r="Y95" s="2">
        <v>43466</v>
      </c>
      <c r="Z95" s="1" t="s">
        <v>2909</v>
      </c>
    </row>
    <row r="96" spans="1:26" x14ac:dyDescent="0.2">
      <c r="A96" s="1" t="s">
        <v>2460</v>
      </c>
      <c r="B96" s="1" t="s">
        <v>2910</v>
      </c>
      <c r="C96" s="1" t="s">
        <v>156</v>
      </c>
      <c r="D96" s="1" t="s">
        <v>1076</v>
      </c>
      <c r="E96" s="1" t="s">
        <v>26</v>
      </c>
      <c r="F96" s="1" t="s">
        <v>1077</v>
      </c>
      <c r="G96" s="1" t="s">
        <v>35</v>
      </c>
      <c r="H96" s="1" t="s">
        <v>2437</v>
      </c>
      <c r="J96" s="1" t="s">
        <v>94</v>
      </c>
      <c r="K96" s="1" t="s">
        <v>94</v>
      </c>
      <c r="L96" s="1" t="s">
        <v>94</v>
      </c>
      <c r="M96" s="1">
        <v>6</v>
      </c>
      <c r="N96" s="1">
        <v>26225789</v>
      </c>
      <c r="O96" s="1">
        <v>26225789</v>
      </c>
      <c r="P96" s="1" t="s">
        <v>38</v>
      </c>
      <c r="Q96" s="1" t="s">
        <v>28</v>
      </c>
      <c r="R96" s="1">
        <v>0.35</v>
      </c>
      <c r="T96" s="1">
        <v>31</v>
      </c>
      <c r="U96" s="1">
        <v>57</v>
      </c>
      <c r="W96" s="1">
        <v>129</v>
      </c>
      <c r="X96" s="1">
        <v>12217</v>
      </c>
      <c r="Y96" s="2">
        <v>43466</v>
      </c>
      <c r="Z96" s="1" t="s">
        <v>2911</v>
      </c>
    </row>
  </sheetData>
  <autoFilter ref="A1:X75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topLeftCell="A78" workbookViewId="0">
      <selection activeCell="D93" sqref="D93:D96"/>
    </sheetView>
  </sheetViews>
  <sheetFormatPr defaultColWidth="11.44140625" defaultRowHeight="15" x14ac:dyDescent="0.2"/>
  <cols>
    <col min="1" max="2" width="11.44140625" style="1"/>
    <col min="3" max="3" width="16.6640625" style="1" customWidth="1"/>
    <col min="4" max="16384" width="11.44140625" style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">
      <c r="A2" s="1" t="s">
        <v>149</v>
      </c>
      <c r="B2" s="1" t="s">
        <v>1078</v>
      </c>
      <c r="C2" s="1" t="s">
        <v>151</v>
      </c>
      <c r="D2" s="1" t="s">
        <v>1079</v>
      </c>
      <c r="E2" s="1" t="s">
        <v>26</v>
      </c>
      <c r="F2" s="1" t="s">
        <v>34</v>
      </c>
      <c r="G2" s="1" t="s">
        <v>35</v>
      </c>
      <c r="J2" s="1" t="s">
        <v>36</v>
      </c>
      <c r="K2" s="1" t="s">
        <v>153</v>
      </c>
      <c r="L2" s="1" t="s">
        <v>64</v>
      </c>
      <c r="M2" s="1">
        <v>6</v>
      </c>
      <c r="N2" s="1">
        <v>26250823</v>
      </c>
      <c r="O2" s="1">
        <v>26250823</v>
      </c>
      <c r="P2" s="1" t="s">
        <v>29</v>
      </c>
      <c r="Q2" s="1" t="s">
        <v>38</v>
      </c>
      <c r="U2" s="1">
        <v>62</v>
      </c>
      <c r="X2" s="1">
        <v>94</v>
      </c>
    </row>
    <row r="3" spans="1:24" x14ac:dyDescent="0.2">
      <c r="A3" s="1" t="s">
        <v>24</v>
      </c>
      <c r="B3" s="1" t="s">
        <v>1080</v>
      </c>
      <c r="C3" s="1" t="s">
        <v>151</v>
      </c>
      <c r="D3" s="1" t="s">
        <v>914</v>
      </c>
      <c r="E3" s="1" t="s">
        <v>26</v>
      </c>
      <c r="F3" s="1" t="s">
        <v>34</v>
      </c>
      <c r="G3" s="1" t="s">
        <v>35</v>
      </c>
      <c r="J3" s="1" t="s">
        <v>27</v>
      </c>
      <c r="K3" s="1" t="s">
        <v>27</v>
      </c>
      <c r="L3" s="1" t="s">
        <v>27</v>
      </c>
      <c r="M3" s="1">
        <v>6</v>
      </c>
      <c r="N3" s="1">
        <v>26250824</v>
      </c>
      <c r="O3" s="1">
        <v>26250824</v>
      </c>
      <c r="P3" s="1" t="s">
        <v>28</v>
      </c>
      <c r="Q3" s="1" t="s">
        <v>51</v>
      </c>
      <c r="U3" s="1">
        <v>926</v>
      </c>
      <c r="X3" s="1">
        <v>23</v>
      </c>
    </row>
    <row r="4" spans="1:24" x14ac:dyDescent="0.2">
      <c r="A4" s="1" t="s">
        <v>24</v>
      </c>
      <c r="B4" s="1" t="s">
        <v>1081</v>
      </c>
      <c r="C4" s="1" t="s">
        <v>151</v>
      </c>
      <c r="D4" s="1" t="s">
        <v>914</v>
      </c>
      <c r="E4" s="1" t="s">
        <v>26</v>
      </c>
      <c r="F4" s="1" t="s">
        <v>34</v>
      </c>
      <c r="G4" s="1" t="s">
        <v>35</v>
      </c>
      <c r="J4" s="1" t="s">
        <v>27</v>
      </c>
      <c r="K4" s="1" t="s">
        <v>27</v>
      </c>
      <c r="L4" s="1" t="s">
        <v>27</v>
      </c>
      <c r="M4" s="1">
        <v>6</v>
      </c>
      <c r="N4" s="1">
        <v>26250824</v>
      </c>
      <c r="O4" s="1">
        <v>26250824</v>
      </c>
      <c r="P4" s="1" t="s">
        <v>28</v>
      </c>
      <c r="Q4" s="1" t="s">
        <v>51</v>
      </c>
      <c r="U4" s="1">
        <v>1194</v>
      </c>
      <c r="X4" s="1">
        <v>24</v>
      </c>
    </row>
    <row r="5" spans="1:24" x14ac:dyDescent="0.2">
      <c r="A5" s="1" t="s">
        <v>24</v>
      </c>
      <c r="B5" s="1" t="s">
        <v>1082</v>
      </c>
      <c r="C5" s="1" t="s">
        <v>407</v>
      </c>
      <c r="D5" s="1" t="s">
        <v>1083</v>
      </c>
      <c r="E5" s="1" t="s">
        <v>26</v>
      </c>
      <c r="F5" s="1" t="s">
        <v>34</v>
      </c>
      <c r="G5" s="1" t="s">
        <v>35</v>
      </c>
      <c r="J5" s="1" t="s">
        <v>27</v>
      </c>
      <c r="K5" s="1" t="s">
        <v>27</v>
      </c>
      <c r="L5" s="1" t="s">
        <v>27</v>
      </c>
      <c r="M5" s="1">
        <v>6</v>
      </c>
      <c r="N5" s="1">
        <v>26250820</v>
      </c>
      <c r="O5" s="1">
        <v>26250820</v>
      </c>
      <c r="P5" s="1" t="s">
        <v>28</v>
      </c>
      <c r="Q5" s="1" t="s">
        <v>38</v>
      </c>
      <c r="U5" s="1">
        <v>989</v>
      </c>
      <c r="X5" s="1">
        <v>3</v>
      </c>
    </row>
    <row r="6" spans="1:24" x14ac:dyDescent="0.2">
      <c r="A6" s="1" t="s">
        <v>1084</v>
      </c>
      <c r="B6" s="1" t="s">
        <v>1004</v>
      </c>
      <c r="C6" s="1" t="s">
        <v>25</v>
      </c>
      <c r="D6" s="1" t="s">
        <v>929</v>
      </c>
      <c r="E6" s="1" t="s">
        <v>26</v>
      </c>
      <c r="F6" s="1" t="s">
        <v>1085</v>
      </c>
      <c r="G6" s="1" t="s">
        <v>35</v>
      </c>
      <c r="J6" s="1" t="s">
        <v>27</v>
      </c>
      <c r="K6" s="1" t="s">
        <v>27</v>
      </c>
      <c r="L6" s="1" t="s">
        <v>64</v>
      </c>
      <c r="M6" s="1">
        <v>6</v>
      </c>
      <c r="N6" s="1">
        <v>26271587</v>
      </c>
      <c r="O6" s="1">
        <v>26271587</v>
      </c>
      <c r="P6" s="1" t="s">
        <v>38</v>
      </c>
      <c r="Q6" s="1" t="s">
        <v>28</v>
      </c>
      <c r="T6" s="1">
        <v>5</v>
      </c>
      <c r="U6" s="1">
        <v>42</v>
      </c>
      <c r="X6" s="1">
        <v>6040</v>
      </c>
    </row>
    <row r="7" spans="1:24" x14ac:dyDescent="0.2">
      <c r="A7" s="1" t="s">
        <v>24</v>
      </c>
      <c r="B7" s="1" t="s">
        <v>1086</v>
      </c>
      <c r="C7" s="1" t="s">
        <v>140</v>
      </c>
      <c r="D7" s="1" t="s">
        <v>1087</v>
      </c>
      <c r="E7" s="1" t="s">
        <v>26</v>
      </c>
      <c r="F7" s="1" t="s">
        <v>34</v>
      </c>
      <c r="G7" s="1" t="s">
        <v>35</v>
      </c>
      <c r="J7" s="1" t="s">
        <v>27</v>
      </c>
      <c r="K7" s="1" t="s">
        <v>27</v>
      </c>
      <c r="L7" s="1" t="s">
        <v>27</v>
      </c>
      <c r="M7" s="1">
        <v>6</v>
      </c>
      <c r="N7" s="1">
        <v>26250806</v>
      </c>
      <c r="O7" s="1">
        <v>26250806</v>
      </c>
      <c r="P7" s="1" t="s">
        <v>28</v>
      </c>
      <c r="Q7" s="1" t="s">
        <v>38</v>
      </c>
      <c r="U7" s="1">
        <v>2014</v>
      </c>
      <c r="X7" s="1">
        <v>7</v>
      </c>
    </row>
    <row r="8" spans="1:24" x14ac:dyDescent="0.2">
      <c r="A8" s="1" t="s">
        <v>149</v>
      </c>
      <c r="B8" s="1" t="s">
        <v>1088</v>
      </c>
      <c r="C8" s="1" t="s">
        <v>151</v>
      </c>
      <c r="D8" s="1" t="s">
        <v>1089</v>
      </c>
      <c r="E8" s="1" t="s">
        <v>26</v>
      </c>
      <c r="F8" s="1" t="s">
        <v>34</v>
      </c>
      <c r="G8" s="1" t="s">
        <v>35</v>
      </c>
      <c r="J8" s="1" t="s">
        <v>36</v>
      </c>
      <c r="K8" s="1" t="s">
        <v>153</v>
      </c>
      <c r="L8" s="1" t="s">
        <v>64</v>
      </c>
      <c r="M8" s="1">
        <v>6</v>
      </c>
      <c r="N8" s="1">
        <v>26250797</v>
      </c>
      <c r="O8" s="1">
        <v>26250797</v>
      </c>
      <c r="P8" s="1" t="s">
        <v>38</v>
      </c>
      <c r="Q8" s="1" t="s">
        <v>28</v>
      </c>
      <c r="U8" s="1">
        <v>70</v>
      </c>
      <c r="X8" s="1">
        <v>484</v>
      </c>
    </row>
    <row r="9" spans="1:24" x14ac:dyDescent="0.2">
      <c r="A9" s="1" t="s">
        <v>24</v>
      </c>
      <c r="B9" s="1" t="s">
        <v>1090</v>
      </c>
      <c r="C9" s="1" t="s">
        <v>41</v>
      </c>
      <c r="D9" s="1" t="s">
        <v>1091</v>
      </c>
      <c r="E9" s="1" t="s">
        <v>26</v>
      </c>
      <c r="F9" s="1" t="s">
        <v>34</v>
      </c>
      <c r="G9" s="1" t="s">
        <v>35</v>
      </c>
      <c r="J9" s="1" t="s">
        <v>27</v>
      </c>
      <c r="K9" s="1" t="s">
        <v>27</v>
      </c>
      <c r="L9" s="1" t="s">
        <v>27</v>
      </c>
      <c r="M9" s="1">
        <v>6</v>
      </c>
      <c r="N9" s="1">
        <v>26250793</v>
      </c>
      <c r="O9" s="1">
        <v>26250793</v>
      </c>
      <c r="P9" s="1" t="s">
        <v>38</v>
      </c>
      <c r="Q9" s="1" t="s">
        <v>29</v>
      </c>
      <c r="U9" s="1">
        <v>1843</v>
      </c>
      <c r="X9" s="1">
        <v>4</v>
      </c>
    </row>
    <row r="10" spans="1:24" x14ac:dyDescent="0.2">
      <c r="A10" s="1" t="s">
        <v>1092</v>
      </c>
      <c r="B10" s="1">
        <v>45</v>
      </c>
      <c r="C10" s="1" t="s">
        <v>1093</v>
      </c>
      <c r="D10" s="1" t="s">
        <v>630</v>
      </c>
      <c r="E10" s="1" t="s">
        <v>26</v>
      </c>
      <c r="F10" s="1" t="s">
        <v>34</v>
      </c>
      <c r="G10" s="1" t="s">
        <v>35</v>
      </c>
      <c r="J10" s="1" t="s">
        <v>27</v>
      </c>
      <c r="K10" s="1" t="s">
        <v>27</v>
      </c>
      <c r="L10" s="1" t="s">
        <v>27</v>
      </c>
      <c r="M10" s="1">
        <v>6</v>
      </c>
      <c r="N10" s="1">
        <v>27858522</v>
      </c>
      <c r="O10" s="1">
        <v>27858522</v>
      </c>
      <c r="P10" s="1" t="s">
        <v>29</v>
      </c>
      <c r="Q10" s="1" t="s">
        <v>38</v>
      </c>
      <c r="U10" s="1">
        <v>1461</v>
      </c>
      <c r="X10" s="1">
        <v>7</v>
      </c>
    </row>
    <row r="11" spans="1:24" x14ac:dyDescent="0.2">
      <c r="A11" s="1" t="s">
        <v>24</v>
      </c>
      <c r="B11" s="1" t="s">
        <v>1094</v>
      </c>
      <c r="C11" s="1" t="s">
        <v>41</v>
      </c>
      <c r="D11" s="1" t="s">
        <v>632</v>
      </c>
      <c r="E11" s="1" t="s">
        <v>26</v>
      </c>
      <c r="F11" s="1" t="s">
        <v>34</v>
      </c>
      <c r="G11" s="1" t="s">
        <v>35</v>
      </c>
      <c r="J11" s="1" t="s">
        <v>27</v>
      </c>
      <c r="K11" s="1" t="s">
        <v>27</v>
      </c>
      <c r="L11" s="1" t="s">
        <v>27</v>
      </c>
      <c r="M11" s="1">
        <v>6</v>
      </c>
      <c r="N11" s="1">
        <v>26250784</v>
      </c>
      <c r="O11" s="1">
        <v>26250784</v>
      </c>
      <c r="P11" s="1" t="s">
        <v>29</v>
      </c>
      <c r="Q11" s="1" t="s">
        <v>51</v>
      </c>
      <c r="U11" s="1">
        <v>928</v>
      </c>
      <c r="X11" s="1">
        <v>30</v>
      </c>
    </row>
    <row r="12" spans="1:24" x14ac:dyDescent="0.2">
      <c r="A12" s="1" t="s">
        <v>1084</v>
      </c>
      <c r="B12" s="1" t="s">
        <v>637</v>
      </c>
      <c r="C12" s="1" t="s">
        <v>25</v>
      </c>
      <c r="D12" s="1" t="s">
        <v>638</v>
      </c>
      <c r="E12" s="1" t="s">
        <v>26</v>
      </c>
      <c r="F12" s="1" t="s">
        <v>34</v>
      </c>
      <c r="G12" s="1" t="s">
        <v>35</v>
      </c>
      <c r="J12" s="1" t="s">
        <v>27</v>
      </c>
      <c r="K12" s="1" t="s">
        <v>27</v>
      </c>
      <c r="L12" s="1" t="s">
        <v>64</v>
      </c>
      <c r="M12" s="1">
        <v>6</v>
      </c>
      <c r="N12" s="1">
        <v>26045693</v>
      </c>
      <c r="O12" s="1">
        <v>26045693</v>
      </c>
      <c r="P12" s="1" t="s">
        <v>51</v>
      </c>
      <c r="Q12" s="1" t="s">
        <v>38</v>
      </c>
      <c r="T12" s="1">
        <v>7</v>
      </c>
      <c r="U12" s="1">
        <v>60</v>
      </c>
      <c r="X12" s="1">
        <v>30</v>
      </c>
    </row>
    <row r="13" spans="1:24" x14ac:dyDescent="0.2">
      <c r="A13" s="1" t="s">
        <v>1084</v>
      </c>
      <c r="B13" s="1" t="s">
        <v>1095</v>
      </c>
      <c r="C13" s="1" t="s">
        <v>25</v>
      </c>
      <c r="D13" s="1" t="s">
        <v>220</v>
      </c>
      <c r="E13" s="1" t="s">
        <v>26</v>
      </c>
      <c r="F13" s="1" t="s">
        <v>34</v>
      </c>
      <c r="G13" s="1" t="s">
        <v>35</v>
      </c>
      <c r="J13" s="1" t="s">
        <v>27</v>
      </c>
      <c r="K13" s="1" t="s">
        <v>27</v>
      </c>
      <c r="L13" s="1" t="s">
        <v>64</v>
      </c>
      <c r="M13" s="1">
        <v>6</v>
      </c>
      <c r="N13" s="1">
        <v>26250769</v>
      </c>
      <c r="O13" s="1">
        <v>26250769</v>
      </c>
      <c r="P13" s="1" t="s">
        <v>29</v>
      </c>
      <c r="Q13" s="1" t="s">
        <v>51</v>
      </c>
      <c r="T13" s="1">
        <v>5</v>
      </c>
      <c r="U13" s="1">
        <v>63</v>
      </c>
      <c r="X13" s="1">
        <v>18</v>
      </c>
    </row>
    <row r="14" spans="1:24" x14ac:dyDescent="0.2">
      <c r="A14" s="1" t="s">
        <v>61</v>
      </c>
      <c r="B14" s="1" t="s">
        <v>1096</v>
      </c>
      <c r="C14" s="1" t="s">
        <v>54</v>
      </c>
      <c r="D14" s="1" t="s">
        <v>1097</v>
      </c>
      <c r="E14" s="1" t="s">
        <v>26</v>
      </c>
      <c r="F14" s="1" t="s">
        <v>34</v>
      </c>
      <c r="G14" s="1" t="s">
        <v>35</v>
      </c>
      <c r="I14" s="1">
        <v>1</v>
      </c>
      <c r="J14" s="1" t="s">
        <v>36</v>
      </c>
      <c r="K14" s="1" t="s">
        <v>27</v>
      </c>
      <c r="L14" s="1" t="s">
        <v>64</v>
      </c>
      <c r="M14" s="1">
        <v>6</v>
      </c>
      <c r="N14" s="1">
        <v>26250767</v>
      </c>
      <c r="O14" s="1">
        <v>26250767</v>
      </c>
      <c r="P14" s="1" t="s">
        <v>28</v>
      </c>
      <c r="Q14" s="1" t="s">
        <v>29</v>
      </c>
      <c r="T14" s="1">
        <v>33</v>
      </c>
      <c r="U14" s="1">
        <v>56</v>
      </c>
      <c r="W14" s="1">
        <v>120</v>
      </c>
      <c r="X14" s="1">
        <v>330</v>
      </c>
    </row>
    <row r="15" spans="1:24" x14ac:dyDescent="0.2">
      <c r="A15" s="1" t="s">
        <v>176</v>
      </c>
      <c r="B15" s="1" t="s">
        <v>1098</v>
      </c>
      <c r="C15" s="1" t="s">
        <v>178</v>
      </c>
      <c r="D15" s="1" t="s">
        <v>1099</v>
      </c>
      <c r="E15" s="1" t="s">
        <v>26</v>
      </c>
      <c r="F15" s="1" t="s">
        <v>34</v>
      </c>
      <c r="G15" s="1" t="s">
        <v>35</v>
      </c>
      <c r="I15" s="1">
        <v>1</v>
      </c>
      <c r="J15" s="1" t="s">
        <v>36</v>
      </c>
      <c r="K15" s="1" t="s">
        <v>43</v>
      </c>
      <c r="L15" s="1" t="s">
        <v>44</v>
      </c>
      <c r="M15" s="1">
        <v>6</v>
      </c>
      <c r="N15" s="1">
        <v>26250766</v>
      </c>
      <c r="O15" s="1">
        <v>26250766</v>
      </c>
      <c r="P15" s="1" t="s">
        <v>29</v>
      </c>
      <c r="Q15" s="1" t="s">
        <v>38</v>
      </c>
      <c r="T15" s="1">
        <v>8</v>
      </c>
      <c r="U15" s="1">
        <v>48</v>
      </c>
      <c r="W15" s="1">
        <v>70</v>
      </c>
      <c r="X15" s="1">
        <v>100</v>
      </c>
    </row>
    <row r="16" spans="1:24" x14ac:dyDescent="0.2">
      <c r="A16" s="1" t="s">
        <v>65</v>
      </c>
      <c r="B16" s="1" t="s">
        <v>1100</v>
      </c>
      <c r="C16" s="1" t="s">
        <v>67</v>
      </c>
      <c r="D16" s="1" t="s">
        <v>1101</v>
      </c>
      <c r="E16" s="1" t="s">
        <v>26</v>
      </c>
      <c r="F16" s="1" t="s">
        <v>34</v>
      </c>
      <c r="G16" s="1" t="s">
        <v>35</v>
      </c>
      <c r="J16" s="1" t="s">
        <v>36</v>
      </c>
      <c r="K16" s="1" t="s">
        <v>43</v>
      </c>
      <c r="L16" s="1" t="s">
        <v>44</v>
      </c>
      <c r="M16" s="1">
        <v>6</v>
      </c>
      <c r="N16" s="1">
        <v>26250758</v>
      </c>
      <c r="O16" s="1">
        <v>26250758</v>
      </c>
      <c r="P16" s="1" t="s">
        <v>38</v>
      </c>
      <c r="Q16" s="1" t="s">
        <v>28</v>
      </c>
      <c r="U16" s="1">
        <v>26</v>
      </c>
      <c r="W16" s="1">
        <v>18</v>
      </c>
      <c r="X16" s="1">
        <v>1280</v>
      </c>
    </row>
    <row r="17" spans="1:24" x14ac:dyDescent="0.2">
      <c r="A17" s="1" t="s">
        <v>926</v>
      </c>
      <c r="B17" s="1" t="s">
        <v>1102</v>
      </c>
      <c r="C17" s="1" t="s">
        <v>178</v>
      </c>
      <c r="D17" s="1" t="s">
        <v>229</v>
      </c>
      <c r="E17" s="1" t="s">
        <v>26</v>
      </c>
      <c r="F17" s="1" t="s">
        <v>34</v>
      </c>
      <c r="G17" s="1" t="s">
        <v>35</v>
      </c>
      <c r="I17" s="1">
        <v>1</v>
      </c>
      <c r="J17" s="1" t="s">
        <v>27</v>
      </c>
      <c r="K17" s="1" t="s">
        <v>27</v>
      </c>
      <c r="L17" s="1" t="s">
        <v>927</v>
      </c>
      <c r="M17" s="1">
        <v>6</v>
      </c>
      <c r="N17" s="1">
        <v>26250755</v>
      </c>
      <c r="O17" s="1">
        <v>26250755</v>
      </c>
      <c r="P17" s="1" t="s">
        <v>29</v>
      </c>
      <c r="Q17" s="1" t="s">
        <v>51</v>
      </c>
      <c r="X17" s="1">
        <v>52</v>
      </c>
    </row>
    <row r="18" spans="1:24" x14ac:dyDescent="0.2">
      <c r="A18" s="1" t="s">
        <v>24</v>
      </c>
      <c r="B18" s="1" t="s">
        <v>1103</v>
      </c>
      <c r="C18" s="1" t="s">
        <v>92</v>
      </c>
      <c r="D18" s="1" t="s">
        <v>96</v>
      </c>
      <c r="E18" s="1" t="s">
        <v>26</v>
      </c>
      <c r="F18" s="1" t="s">
        <v>34</v>
      </c>
      <c r="G18" s="1" t="s">
        <v>35</v>
      </c>
      <c r="I18" s="1">
        <v>1</v>
      </c>
      <c r="J18" s="1" t="s">
        <v>27</v>
      </c>
      <c r="K18" s="1" t="s">
        <v>27</v>
      </c>
      <c r="L18" s="1" t="s">
        <v>27</v>
      </c>
      <c r="M18" s="1">
        <v>6</v>
      </c>
      <c r="N18" s="1">
        <v>26250754</v>
      </c>
      <c r="O18" s="1">
        <v>26250754</v>
      </c>
      <c r="P18" s="1" t="s">
        <v>38</v>
      </c>
      <c r="Q18" s="1" t="s">
        <v>28</v>
      </c>
      <c r="U18" s="1">
        <v>1231</v>
      </c>
      <c r="X18" s="1">
        <v>204</v>
      </c>
    </row>
    <row r="19" spans="1:24" x14ac:dyDescent="0.2">
      <c r="A19" s="1" t="s">
        <v>1084</v>
      </c>
      <c r="B19" s="1" t="s">
        <v>1104</v>
      </c>
      <c r="C19" s="1" t="s">
        <v>25</v>
      </c>
      <c r="D19" s="1" t="s">
        <v>807</v>
      </c>
      <c r="E19" s="1" t="s">
        <v>26</v>
      </c>
      <c r="F19" s="1" t="s">
        <v>34</v>
      </c>
      <c r="G19" s="1" t="s">
        <v>35</v>
      </c>
      <c r="I19" s="1">
        <v>1</v>
      </c>
      <c r="J19" s="1" t="s">
        <v>27</v>
      </c>
      <c r="K19" s="1" t="s">
        <v>27</v>
      </c>
      <c r="L19" s="1" t="s">
        <v>64</v>
      </c>
      <c r="M19" s="1">
        <v>6</v>
      </c>
      <c r="N19" s="1">
        <v>27777931</v>
      </c>
      <c r="O19" s="1">
        <v>27777931</v>
      </c>
      <c r="P19" s="1" t="s">
        <v>29</v>
      </c>
      <c r="Q19" s="1" t="s">
        <v>51</v>
      </c>
      <c r="T19" s="1">
        <v>4</v>
      </c>
      <c r="U19" s="1">
        <v>394</v>
      </c>
      <c r="X19" s="1">
        <v>974</v>
      </c>
    </row>
    <row r="20" spans="1:24" x14ac:dyDescent="0.2">
      <c r="A20" s="1" t="s">
        <v>1105</v>
      </c>
      <c r="B20" s="1" t="s">
        <v>1106</v>
      </c>
      <c r="C20" s="1" t="s">
        <v>1107</v>
      </c>
      <c r="D20" s="1" t="s">
        <v>811</v>
      </c>
      <c r="E20" s="1" t="s">
        <v>1108</v>
      </c>
      <c r="F20" s="1" t="s">
        <v>260</v>
      </c>
      <c r="G20" s="1" t="s">
        <v>35</v>
      </c>
      <c r="J20" s="1" t="s">
        <v>27</v>
      </c>
      <c r="K20" s="1" t="s">
        <v>43</v>
      </c>
      <c r="L20" s="1" t="s">
        <v>94</v>
      </c>
      <c r="M20" s="1">
        <v>6</v>
      </c>
      <c r="N20" s="1">
        <v>26032206</v>
      </c>
      <c r="O20" s="1">
        <v>26032206</v>
      </c>
      <c r="P20" s="1" t="s">
        <v>28</v>
      </c>
      <c r="Q20" s="1" t="s">
        <v>51</v>
      </c>
      <c r="X20" s="1">
        <v>25</v>
      </c>
    </row>
    <row r="21" spans="1:24" x14ac:dyDescent="0.2">
      <c r="A21" s="1" t="s">
        <v>1105</v>
      </c>
      <c r="B21" s="1" t="s">
        <v>1109</v>
      </c>
      <c r="C21" s="1" t="s">
        <v>1107</v>
      </c>
      <c r="D21" s="1" t="s">
        <v>811</v>
      </c>
      <c r="E21" s="1" t="s">
        <v>1108</v>
      </c>
      <c r="F21" s="1" t="s">
        <v>260</v>
      </c>
      <c r="G21" s="1" t="s">
        <v>35</v>
      </c>
      <c r="J21" s="1" t="s">
        <v>27</v>
      </c>
      <c r="K21" s="1" t="s">
        <v>43</v>
      </c>
      <c r="L21" s="1" t="s">
        <v>94</v>
      </c>
      <c r="M21" s="1">
        <v>6</v>
      </c>
      <c r="N21" s="1">
        <v>26032206</v>
      </c>
      <c r="O21" s="1">
        <v>26032206</v>
      </c>
      <c r="P21" s="1" t="s">
        <v>28</v>
      </c>
      <c r="Q21" s="1" t="s">
        <v>51</v>
      </c>
      <c r="X21" s="1">
        <v>7</v>
      </c>
    </row>
    <row r="22" spans="1:24" x14ac:dyDescent="0.2">
      <c r="A22" s="1" t="s">
        <v>1105</v>
      </c>
      <c r="B22" s="1" t="s">
        <v>1110</v>
      </c>
      <c r="C22" s="1" t="s">
        <v>1107</v>
      </c>
      <c r="D22" s="1" t="s">
        <v>811</v>
      </c>
      <c r="E22" s="1" t="s">
        <v>1108</v>
      </c>
      <c r="F22" s="1" t="s">
        <v>260</v>
      </c>
      <c r="G22" s="1" t="s">
        <v>35</v>
      </c>
      <c r="J22" s="1" t="s">
        <v>27</v>
      </c>
      <c r="K22" s="1" t="s">
        <v>43</v>
      </c>
      <c r="L22" s="1" t="s">
        <v>94</v>
      </c>
      <c r="M22" s="1">
        <v>6</v>
      </c>
      <c r="N22" s="1">
        <v>26032206</v>
      </c>
      <c r="O22" s="1">
        <v>26032206</v>
      </c>
      <c r="P22" s="1" t="s">
        <v>28</v>
      </c>
      <c r="Q22" s="1" t="s">
        <v>51</v>
      </c>
      <c r="X22" s="1">
        <v>7</v>
      </c>
    </row>
    <row r="23" spans="1:24" x14ac:dyDescent="0.2">
      <c r="A23" s="1" t="s">
        <v>1105</v>
      </c>
      <c r="B23" s="1" t="s">
        <v>1111</v>
      </c>
      <c r="C23" s="1" t="s">
        <v>1107</v>
      </c>
      <c r="D23" s="1" t="s">
        <v>811</v>
      </c>
      <c r="E23" s="1" t="s">
        <v>1108</v>
      </c>
      <c r="F23" s="1" t="s">
        <v>260</v>
      </c>
      <c r="G23" s="1" t="s">
        <v>35</v>
      </c>
      <c r="J23" s="1" t="s">
        <v>27</v>
      </c>
      <c r="K23" s="1" t="s">
        <v>43</v>
      </c>
      <c r="L23" s="1" t="s">
        <v>94</v>
      </c>
      <c r="M23" s="1">
        <v>6</v>
      </c>
      <c r="N23" s="1">
        <v>26032206</v>
      </c>
      <c r="O23" s="1">
        <v>26032206</v>
      </c>
      <c r="P23" s="1" t="s">
        <v>28</v>
      </c>
      <c r="Q23" s="1" t="s">
        <v>51</v>
      </c>
      <c r="X23" s="1">
        <v>11</v>
      </c>
    </row>
    <row r="24" spans="1:24" x14ac:dyDescent="0.2">
      <c r="A24" s="1" t="s">
        <v>1105</v>
      </c>
      <c r="B24" s="1" t="s">
        <v>1112</v>
      </c>
      <c r="C24" s="1" t="s">
        <v>1107</v>
      </c>
      <c r="D24" s="1" t="s">
        <v>811</v>
      </c>
      <c r="E24" s="1" t="s">
        <v>1108</v>
      </c>
      <c r="F24" s="1" t="s">
        <v>260</v>
      </c>
      <c r="G24" s="1" t="s">
        <v>35</v>
      </c>
      <c r="J24" s="1" t="s">
        <v>27</v>
      </c>
      <c r="K24" s="1" t="s">
        <v>43</v>
      </c>
      <c r="L24" s="1" t="s">
        <v>94</v>
      </c>
      <c r="M24" s="1">
        <v>6</v>
      </c>
      <c r="N24" s="1">
        <v>26032206</v>
      </c>
      <c r="O24" s="1">
        <v>26032206</v>
      </c>
      <c r="P24" s="1" t="s">
        <v>28</v>
      </c>
      <c r="Q24" s="1" t="s">
        <v>51</v>
      </c>
      <c r="X24" s="1">
        <v>12</v>
      </c>
    </row>
    <row r="25" spans="1:24" x14ac:dyDescent="0.2">
      <c r="A25" s="1" t="s">
        <v>1105</v>
      </c>
      <c r="B25" s="1" t="s">
        <v>1113</v>
      </c>
      <c r="C25" s="1" t="s">
        <v>1107</v>
      </c>
      <c r="D25" s="1" t="s">
        <v>811</v>
      </c>
      <c r="E25" s="1" t="s">
        <v>1108</v>
      </c>
      <c r="F25" s="1" t="s">
        <v>260</v>
      </c>
      <c r="G25" s="1" t="s">
        <v>35</v>
      </c>
      <c r="J25" s="1" t="s">
        <v>27</v>
      </c>
      <c r="K25" s="1" t="s">
        <v>43</v>
      </c>
      <c r="L25" s="1" t="s">
        <v>94</v>
      </c>
      <c r="M25" s="1">
        <v>6</v>
      </c>
      <c r="N25" s="1">
        <v>26032206</v>
      </c>
      <c r="O25" s="1">
        <v>26032206</v>
      </c>
      <c r="P25" s="1" t="s">
        <v>28</v>
      </c>
      <c r="Q25" s="1" t="s">
        <v>51</v>
      </c>
      <c r="X25" s="1">
        <v>11</v>
      </c>
    </row>
    <row r="26" spans="1:24" x14ac:dyDescent="0.2">
      <c r="A26" s="1" t="s">
        <v>1105</v>
      </c>
      <c r="B26" s="1" t="s">
        <v>1114</v>
      </c>
      <c r="C26" s="1" t="s">
        <v>1107</v>
      </c>
      <c r="D26" s="1" t="s">
        <v>811</v>
      </c>
      <c r="E26" s="1" t="s">
        <v>1108</v>
      </c>
      <c r="F26" s="1" t="s">
        <v>260</v>
      </c>
      <c r="G26" s="1" t="s">
        <v>35</v>
      </c>
      <c r="J26" s="1" t="s">
        <v>27</v>
      </c>
      <c r="K26" s="1" t="s">
        <v>43</v>
      </c>
      <c r="L26" s="1" t="s">
        <v>94</v>
      </c>
      <c r="M26" s="1">
        <v>6</v>
      </c>
      <c r="N26" s="1">
        <v>26032206</v>
      </c>
      <c r="O26" s="1">
        <v>26032206</v>
      </c>
      <c r="P26" s="1" t="s">
        <v>28</v>
      </c>
      <c r="Q26" s="1" t="s">
        <v>51</v>
      </c>
      <c r="X26" s="1">
        <v>15</v>
      </c>
    </row>
    <row r="27" spans="1:24" x14ac:dyDescent="0.2">
      <c r="A27" s="1" t="s">
        <v>1105</v>
      </c>
      <c r="B27" s="1" t="s">
        <v>1115</v>
      </c>
      <c r="C27" s="1" t="s">
        <v>1107</v>
      </c>
      <c r="D27" s="1" t="s">
        <v>811</v>
      </c>
      <c r="E27" s="1" t="s">
        <v>1108</v>
      </c>
      <c r="F27" s="1" t="s">
        <v>260</v>
      </c>
      <c r="G27" s="1" t="s">
        <v>35</v>
      </c>
      <c r="J27" s="1" t="s">
        <v>27</v>
      </c>
      <c r="K27" s="1" t="s">
        <v>43</v>
      </c>
      <c r="L27" s="1" t="s">
        <v>94</v>
      </c>
      <c r="M27" s="1">
        <v>6</v>
      </c>
      <c r="N27" s="1">
        <v>26032206</v>
      </c>
      <c r="O27" s="1">
        <v>26032206</v>
      </c>
      <c r="P27" s="1" t="s">
        <v>28</v>
      </c>
      <c r="Q27" s="1" t="s">
        <v>51</v>
      </c>
      <c r="X27" s="1">
        <v>12</v>
      </c>
    </row>
    <row r="28" spans="1:24" x14ac:dyDescent="0.2">
      <c r="A28" s="1" t="s">
        <v>1105</v>
      </c>
      <c r="B28" s="1" t="s">
        <v>1116</v>
      </c>
      <c r="C28" s="1" t="s">
        <v>1107</v>
      </c>
      <c r="D28" s="1" t="s">
        <v>811</v>
      </c>
      <c r="E28" s="1" t="s">
        <v>1108</v>
      </c>
      <c r="F28" s="1" t="s">
        <v>260</v>
      </c>
      <c r="G28" s="1" t="s">
        <v>35</v>
      </c>
      <c r="J28" s="1" t="s">
        <v>27</v>
      </c>
      <c r="K28" s="1" t="s">
        <v>43</v>
      </c>
      <c r="L28" s="1" t="s">
        <v>94</v>
      </c>
      <c r="M28" s="1">
        <v>6</v>
      </c>
      <c r="N28" s="1">
        <v>26032206</v>
      </c>
      <c r="O28" s="1">
        <v>26032206</v>
      </c>
      <c r="P28" s="1" t="s">
        <v>28</v>
      </c>
      <c r="Q28" s="1" t="s">
        <v>51</v>
      </c>
      <c r="X28" s="1">
        <v>11</v>
      </c>
    </row>
    <row r="29" spans="1:24" x14ac:dyDescent="0.2">
      <c r="A29" s="1" t="s">
        <v>1105</v>
      </c>
      <c r="B29" s="1" t="s">
        <v>1117</v>
      </c>
      <c r="C29" s="1" t="s">
        <v>1107</v>
      </c>
      <c r="D29" s="1" t="s">
        <v>811</v>
      </c>
      <c r="E29" s="1" t="s">
        <v>1108</v>
      </c>
      <c r="F29" s="1" t="s">
        <v>260</v>
      </c>
      <c r="G29" s="1" t="s">
        <v>35</v>
      </c>
      <c r="J29" s="1" t="s">
        <v>27</v>
      </c>
      <c r="K29" s="1" t="s">
        <v>43</v>
      </c>
      <c r="L29" s="1" t="s">
        <v>94</v>
      </c>
      <c r="M29" s="1">
        <v>6</v>
      </c>
      <c r="N29" s="1">
        <v>26032206</v>
      </c>
      <c r="O29" s="1">
        <v>26032206</v>
      </c>
      <c r="P29" s="1" t="s">
        <v>28</v>
      </c>
      <c r="Q29" s="1" t="s">
        <v>51</v>
      </c>
      <c r="X29" s="1">
        <v>9</v>
      </c>
    </row>
    <row r="30" spans="1:24" x14ac:dyDescent="0.2">
      <c r="A30" s="1" t="s">
        <v>1105</v>
      </c>
      <c r="B30" s="1" t="s">
        <v>1118</v>
      </c>
      <c r="C30" s="1" t="s">
        <v>1107</v>
      </c>
      <c r="D30" s="1" t="s">
        <v>811</v>
      </c>
      <c r="E30" s="1" t="s">
        <v>1108</v>
      </c>
      <c r="F30" s="1" t="s">
        <v>260</v>
      </c>
      <c r="G30" s="1" t="s">
        <v>35</v>
      </c>
      <c r="J30" s="1" t="s">
        <v>27</v>
      </c>
      <c r="K30" s="1" t="s">
        <v>43</v>
      </c>
      <c r="L30" s="1" t="s">
        <v>94</v>
      </c>
      <c r="M30" s="1">
        <v>6</v>
      </c>
      <c r="N30" s="1">
        <v>26032206</v>
      </c>
      <c r="O30" s="1">
        <v>26032206</v>
      </c>
      <c r="P30" s="1" t="s">
        <v>28</v>
      </c>
      <c r="Q30" s="1" t="s">
        <v>51</v>
      </c>
      <c r="X30" s="1">
        <v>9</v>
      </c>
    </row>
    <row r="31" spans="1:24" x14ac:dyDescent="0.2">
      <c r="A31" s="1" t="s">
        <v>176</v>
      </c>
      <c r="B31" s="1" t="s">
        <v>1119</v>
      </c>
      <c r="C31" s="1" t="s">
        <v>178</v>
      </c>
      <c r="D31" s="1" t="s">
        <v>1120</v>
      </c>
      <c r="E31" s="1" t="s">
        <v>26</v>
      </c>
      <c r="F31" s="1" t="s">
        <v>34</v>
      </c>
      <c r="G31" s="1" t="s">
        <v>35</v>
      </c>
      <c r="I31" s="1">
        <v>1</v>
      </c>
      <c r="J31" s="1" t="s">
        <v>36</v>
      </c>
      <c r="K31" s="1" t="s">
        <v>43</v>
      </c>
      <c r="L31" s="1" t="s">
        <v>44</v>
      </c>
      <c r="M31" s="1">
        <v>6</v>
      </c>
      <c r="N31" s="1">
        <v>26250748</v>
      </c>
      <c r="O31" s="1">
        <v>26250748</v>
      </c>
      <c r="P31" s="1" t="s">
        <v>38</v>
      </c>
      <c r="Q31" s="1" t="s">
        <v>51</v>
      </c>
      <c r="T31" s="1">
        <v>31</v>
      </c>
      <c r="U31" s="1">
        <v>92</v>
      </c>
      <c r="W31" s="1">
        <v>166</v>
      </c>
      <c r="X31" s="1">
        <v>5381</v>
      </c>
    </row>
    <row r="32" spans="1:24" x14ac:dyDescent="0.2">
      <c r="A32" s="1" t="s">
        <v>24</v>
      </c>
      <c r="B32" s="1" t="s">
        <v>1121</v>
      </c>
      <c r="C32" s="1" t="s">
        <v>321</v>
      </c>
      <c r="D32" s="1" t="s">
        <v>103</v>
      </c>
      <c r="E32" s="1" t="s">
        <v>26</v>
      </c>
      <c r="F32" s="1" t="s">
        <v>34</v>
      </c>
      <c r="G32" s="1" t="s">
        <v>35</v>
      </c>
      <c r="J32" s="1" t="s">
        <v>27</v>
      </c>
      <c r="K32" s="1" t="s">
        <v>27</v>
      </c>
      <c r="L32" s="1" t="s">
        <v>27</v>
      </c>
      <c r="M32" s="1">
        <v>6</v>
      </c>
      <c r="N32" s="1">
        <v>26250743</v>
      </c>
      <c r="O32" s="1">
        <v>26250743</v>
      </c>
      <c r="P32" s="1" t="s">
        <v>29</v>
      </c>
      <c r="Q32" s="1" t="s">
        <v>38</v>
      </c>
      <c r="U32" s="1">
        <v>1415</v>
      </c>
      <c r="X32" s="1">
        <v>18</v>
      </c>
    </row>
    <row r="33" spans="1:24" x14ac:dyDescent="0.2">
      <c r="A33" s="1" t="s">
        <v>24</v>
      </c>
      <c r="B33" s="1" t="s">
        <v>1122</v>
      </c>
      <c r="C33" s="1" t="s">
        <v>79</v>
      </c>
      <c r="D33" s="1" t="s">
        <v>246</v>
      </c>
      <c r="E33" s="1" t="s">
        <v>26</v>
      </c>
      <c r="F33" s="1" t="s">
        <v>34</v>
      </c>
      <c r="G33" s="1" t="s">
        <v>35</v>
      </c>
      <c r="J33" s="1" t="s">
        <v>27</v>
      </c>
      <c r="K33" s="1" t="s">
        <v>27</v>
      </c>
      <c r="L33" s="1" t="s">
        <v>27</v>
      </c>
      <c r="M33" s="1">
        <v>6</v>
      </c>
      <c r="N33" s="1">
        <v>26250737</v>
      </c>
      <c r="O33" s="1">
        <v>26250737</v>
      </c>
      <c r="P33" s="1" t="s">
        <v>28</v>
      </c>
      <c r="Q33" s="1" t="s">
        <v>38</v>
      </c>
      <c r="U33" s="1">
        <v>534</v>
      </c>
      <c r="X33" s="1">
        <v>15</v>
      </c>
    </row>
    <row r="34" spans="1:24" x14ac:dyDescent="0.2">
      <c r="A34" s="1" t="s">
        <v>1084</v>
      </c>
      <c r="B34" s="1">
        <v>21011</v>
      </c>
      <c r="C34" s="1" t="s">
        <v>25</v>
      </c>
      <c r="D34" s="1" t="s">
        <v>246</v>
      </c>
      <c r="E34" s="1" t="s">
        <v>26</v>
      </c>
      <c r="F34" s="1" t="s">
        <v>34</v>
      </c>
      <c r="G34" s="1" t="s">
        <v>35</v>
      </c>
      <c r="J34" s="1" t="s">
        <v>27</v>
      </c>
      <c r="K34" s="1" t="s">
        <v>27</v>
      </c>
      <c r="L34" s="1" t="s">
        <v>64</v>
      </c>
      <c r="M34" s="1">
        <v>6</v>
      </c>
      <c r="N34" s="1">
        <v>26020814</v>
      </c>
      <c r="O34" s="1">
        <v>26020814</v>
      </c>
      <c r="P34" s="1" t="s">
        <v>51</v>
      </c>
      <c r="Q34" s="1" t="s">
        <v>29</v>
      </c>
      <c r="T34" s="1">
        <v>5</v>
      </c>
      <c r="U34" s="1">
        <v>31</v>
      </c>
      <c r="X34" s="1">
        <v>38</v>
      </c>
    </row>
    <row r="35" spans="1:24" x14ac:dyDescent="0.2">
      <c r="A35" s="1" t="s">
        <v>1123</v>
      </c>
      <c r="B35" s="1" t="s">
        <v>1124</v>
      </c>
      <c r="C35" s="1" t="s">
        <v>1125</v>
      </c>
      <c r="D35" s="1" t="s">
        <v>951</v>
      </c>
      <c r="E35" s="1" t="s">
        <v>26</v>
      </c>
      <c r="F35" s="1" t="s">
        <v>34</v>
      </c>
      <c r="G35" s="1" t="s">
        <v>35</v>
      </c>
      <c r="J35" s="1" t="s">
        <v>27</v>
      </c>
      <c r="K35" s="1" t="s">
        <v>27</v>
      </c>
      <c r="L35" s="1" t="s">
        <v>1126</v>
      </c>
      <c r="M35" s="1">
        <v>6</v>
      </c>
      <c r="N35" s="1">
        <v>26250728</v>
      </c>
      <c r="O35" s="1">
        <v>26250728</v>
      </c>
      <c r="P35" s="1" t="s">
        <v>38</v>
      </c>
      <c r="Q35" s="1" t="s">
        <v>28</v>
      </c>
      <c r="U35" s="1">
        <v>100</v>
      </c>
      <c r="X35" s="1">
        <v>751</v>
      </c>
    </row>
    <row r="36" spans="1:24" x14ac:dyDescent="0.2">
      <c r="A36" s="1" t="s">
        <v>1084</v>
      </c>
      <c r="B36" s="1" t="s">
        <v>1127</v>
      </c>
      <c r="C36" s="1" t="s">
        <v>25</v>
      </c>
      <c r="D36" s="1" t="s">
        <v>951</v>
      </c>
      <c r="E36" s="1" t="s">
        <v>26</v>
      </c>
      <c r="F36" s="1" t="s">
        <v>34</v>
      </c>
      <c r="G36" s="1" t="s">
        <v>35</v>
      </c>
      <c r="J36" s="1" t="s">
        <v>27</v>
      </c>
      <c r="K36" s="1" t="s">
        <v>27</v>
      </c>
      <c r="L36" s="1" t="s">
        <v>64</v>
      </c>
      <c r="M36" s="1">
        <v>6</v>
      </c>
      <c r="N36" s="1">
        <v>26250728</v>
      </c>
      <c r="O36" s="1">
        <v>26250728</v>
      </c>
      <c r="P36" s="1" t="s">
        <v>38</v>
      </c>
      <c r="Q36" s="1" t="s">
        <v>28</v>
      </c>
      <c r="T36" s="1">
        <v>46</v>
      </c>
      <c r="U36" s="1">
        <v>100</v>
      </c>
      <c r="X36" s="1">
        <v>931</v>
      </c>
    </row>
    <row r="37" spans="1:24" x14ac:dyDescent="0.2">
      <c r="A37" s="1" t="s">
        <v>24</v>
      </c>
      <c r="B37" s="1" t="s">
        <v>1128</v>
      </c>
      <c r="C37" s="1" t="s">
        <v>92</v>
      </c>
      <c r="D37" s="1" t="s">
        <v>668</v>
      </c>
      <c r="E37" s="1" t="s">
        <v>26</v>
      </c>
      <c r="F37" s="1" t="s">
        <v>34</v>
      </c>
      <c r="G37" s="1" t="s">
        <v>35</v>
      </c>
      <c r="J37" s="1" t="s">
        <v>27</v>
      </c>
      <c r="K37" s="1" t="s">
        <v>27</v>
      </c>
      <c r="L37" s="1" t="s">
        <v>27</v>
      </c>
      <c r="M37" s="1">
        <v>6</v>
      </c>
      <c r="N37" s="1">
        <v>26250724</v>
      </c>
      <c r="O37" s="1">
        <v>26250724</v>
      </c>
      <c r="P37" s="1" t="s">
        <v>28</v>
      </c>
      <c r="Q37" s="1" t="s">
        <v>38</v>
      </c>
      <c r="U37" s="1">
        <v>426</v>
      </c>
      <c r="X37" s="1">
        <v>70</v>
      </c>
    </row>
    <row r="38" spans="1:24" x14ac:dyDescent="0.2">
      <c r="A38" s="1" t="s">
        <v>1084</v>
      </c>
      <c r="B38" s="1" t="s">
        <v>1129</v>
      </c>
      <c r="C38" s="1" t="s">
        <v>25</v>
      </c>
      <c r="D38" s="1" t="s">
        <v>266</v>
      </c>
      <c r="E38" s="1" t="s">
        <v>26</v>
      </c>
      <c r="F38" s="1" t="s">
        <v>34</v>
      </c>
      <c r="G38" s="1" t="s">
        <v>35</v>
      </c>
      <c r="I38" s="1">
        <v>1</v>
      </c>
      <c r="J38" s="1" t="s">
        <v>27</v>
      </c>
      <c r="K38" s="1" t="s">
        <v>27</v>
      </c>
      <c r="L38" s="1" t="s">
        <v>64</v>
      </c>
      <c r="M38" s="1">
        <v>6</v>
      </c>
      <c r="N38" s="1">
        <v>26250719</v>
      </c>
      <c r="O38" s="1">
        <v>26250719</v>
      </c>
      <c r="P38" s="1" t="s">
        <v>29</v>
      </c>
      <c r="Q38" s="1" t="s">
        <v>51</v>
      </c>
      <c r="T38" s="1">
        <v>5</v>
      </c>
      <c r="U38" s="1">
        <v>482</v>
      </c>
      <c r="X38" s="1">
        <v>83</v>
      </c>
    </row>
    <row r="39" spans="1:24" x14ac:dyDescent="0.2">
      <c r="A39" s="1" t="s">
        <v>61</v>
      </c>
      <c r="B39" s="1" t="s">
        <v>1130</v>
      </c>
      <c r="C39" s="1" t="s">
        <v>54</v>
      </c>
      <c r="D39" s="1" t="s">
        <v>1131</v>
      </c>
      <c r="E39" s="1" t="s">
        <v>26</v>
      </c>
      <c r="F39" s="1" t="s">
        <v>34</v>
      </c>
      <c r="G39" s="1" t="s">
        <v>35</v>
      </c>
      <c r="I39" s="1">
        <v>1</v>
      </c>
      <c r="J39" s="1" t="s">
        <v>36</v>
      </c>
      <c r="K39" s="1" t="s">
        <v>27</v>
      </c>
      <c r="L39" s="1" t="s">
        <v>64</v>
      </c>
      <c r="M39" s="1">
        <v>6</v>
      </c>
      <c r="N39" s="1">
        <v>26250719</v>
      </c>
      <c r="O39" s="1">
        <v>26250719</v>
      </c>
      <c r="P39" s="1" t="s">
        <v>29</v>
      </c>
      <c r="Q39" s="1" t="s">
        <v>28</v>
      </c>
      <c r="T39" s="1">
        <v>27</v>
      </c>
      <c r="U39" s="1">
        <v>89</v>
      </c>
      <c r="V39" s="1">
        <v>1</v>
      </c>
      <c r="W39" s="1">
        <v>89</v>
      </c>
      <c r="X39" s="1">
        <v>55</v>
      </c>
    </row>
    <row r="40" spans="1:24" x14ac:dyDescent="0.2">
      <c r="A40" s="1" t="s">
        <v>176</v>
      </c>
      <c r="B40" s="1" t="s">
        <v>1132</v>
      </c>
      <c r="C40" s="1" t="s">
        <v>178</v>
      </c>
      <c r="D40" s="1" t="s">
        <v>1133</v>
      </c>
      <c r="E40" s="1" t="s">
        <v>26</v>
      </c>
      <c r="F40" s="1" t="s">
        <v>34</v>
      </c>
      <c r="G40" s="1" t="s">
        <v>35</v>
      </c>
      <c r="I40" s="1">
        <v>1</v>
      </c>
      <c r="J40" s="1" t="s">
        <v>36</v>
      </c>
      <c r="K40" s="1" t="s">
        <v>43</v>
      </c>
      <c r="L40" s="1" t="s">
        <v>44</v>
      </c>
      <c r="M40" s="1">
        <v>6</v>
      </c>
      <c r="N40" s="1">
        <v>26250706</v>
      </c>
      <c r="O40" s="1">
        <v>26250706</v>
      </c>
      <c r="P40" s="1" t="s">
        <v>38</v>
      </c>
      <c r="Q40" s="1" t="s">
        <v>51</v>
      </c>
      <c r="T40" s="1">
        <v>35</v>
      </c>
      <c r="U40" s="1">
        <v>116</v>
      </c>
      <c r="W40" s="1">
        <v>153</v>
      </c>
      <c r="X40" s="1">
        <v>1635</v>
      </c>
    </row>
    <row r="41" spans="1:24" x14ac:dyDescent="0.2">
      <c r="A41" s="1" t="s">
        <v>149</v>
      </c>
      <c r="B41" s="1" t="s">
        <v>1134</v>
      </c>
      <c r="C41" s="1" t="s">
        <v>151</v>
      </c>
      <c r="D41" s="1" t="s">
        <v>687</v>
      </c>
      <c r="E41" s="1" t="s">
        <v>26</v>
      </c>
      <c r="F41" s="1" t="s">
        <v>34</v>
      </c>
      <c r="G41" s="1" t="s">
        <v>35</v>
      </c>
      <c r="I41" s="1">
        <v>1</v>
      </c>
      <c r="J41" s="1" t="s">
        <v>36</v>
      </c>
      <c r="K41" s="1" t="s">
        <v>153</v>
      </c>
      <c r="L41" s="1" t="s">
        <v>64</v>
      </c>
      <c r="M41" s="1">
        <v>6</v>
      </c>
      <c r="N41" s="1">
        <v>26250692</v>
      </c>
      <c r="O41" s="1">
        <v>26250692</v>
      </c>
      <c r="P41" s="1" t="s">
        <v>38</v>
      </c>
      <c r="Q41" s="1" t="s">
        <v>28</v>
      </c>
      <c r="U41" s="1">
        <v>134</v>
      </c>
      <c r="X41" s="1">
        <v>136</v>
      </c>
    </row>
    <row r="42" spans="1:24" x14ac:dyDescent="0.2">
      <c r="A42" s="1" t="s">
        <v>24</v>
      </c>
      <c r="B42" s="1" t="s">
        <v>1135</v>
      </c>
      <c r="C42" s="1" t="s">
        <v>272</v>
      </c>
      <c r="D42" s="1" t="s">
        <v>1136</v>
      </c>
      <c r="E42" s="1" t="s">
        <v>26</v>
      </c>
      <c r="F42" s="1" t="s">
        <v>34</v>
      </c>
      <c r="G42" s="1" t="s">
        <v>35</v>
      </c>
      <c r="J42" s="1" t="s">
        <v>27</v>
      </c>
      <c r="K42" s="1" t="s">
        <v>27</v>
      </c>
      <c r="L42" s="1" t="s">
        <v>27</v>
      </c>
      <c r="M42" s="1">
        <v>6</v>
      </c>
      <c r="N42" s="1">
        <v>26250689</v>
      </c>
      <c r="O42" s="1">
        <v>26250689</v>
      </c>
      <c r="P42" s="1" t="s">
        <v>29</v>
      </c>
      <c r="Q42" s="1" t="s">
        <v>51</v>
      </c>
      <c r="U42" s="1">
        <v>1319</v>
      </c>
      <c r="X42" s="1">
        <v>8</v>
      </c>
    </row>
    <row r="43" spans="1:24" x14ac:dyDescent="0.2">
      <c r="A43" s="1" t="s">
        <v>1084</v>
      </c>
      <c r="B43" s="1" t="s">
        <v>1137</v>
      </c>
      <c r="C43" s="1" t="s">
        <v>25</v>
      </c>
      <c r="D43" s="1" t="s">
        <v>326</v>
      </c>
      <c r="E43" s="1" t="s">
        <v>26</v>
      </c>
      <c r="F43" s="1" t="s">
        <v>327</v>
      </c>
      <c r="G43" s="1" t="s">
        <v>35</v>
      </c>
      <c r="J43" s="1" t="s">
        <v>27</v>
      </c>
      <c r="K43" s="1" t="s">
        <v>27</v>
      </c>
      <c r="L43" s="1" t="s">
        <v>64</v>
      </c>
      <c r="M43" s="1">
        <v>6</v>
      </c>
      <c r="N43" s="1">
        <v>26271452</v>
      </c>
      <c r="O43" s="1">
        <v>26271452</v>
      </c>
      <c r="P43" s="1" t="s">
        <v>38</v>
      </c>
      <c r="Q43" s="1" t="s">
        <v>28</v>
      </c>
      <c r="T43" s="1">
        <v>7</v>
      </c>
      <c r="U43" s="1">
        <v>105</v>
      </c>
      <c r="X43" s="1">
        <v>39</v>
      </c>
    </row>
    <row r="44" spans="1:24" x14ac:dyDescent="0.2">
      <c r="A44" s="1" t="s">
        <v>61</v>
      </c>
      <c r="B44" s="1" t="s">
        <v>1138</v>
      </c>
      <c r="C44" s="1" t="s">
        <v>54</v>
      </c>
      <c r="D44" s="1" t="s">
        <v>1139</v>
      </c>
      <c r="E44" s="1" t="s">
        <v>26</v>
      </c>
      <c r="F44" s="1" t="s">
        <v>34</v>
      </c>
      <c r="G44" s="1" t="s">
        <v>35</v>
      </c>
      <c r="I44" s="1">
        <v>2</v>
      </c>
      <c r="J44" s="1" t="s">
        <v>36</v>
      </c>
      <c r="K44" s="1" t="s">
        <v>27</v>
      </c>
      <c r="L44" s="1" t="s">
        <v>64</v>
      </c>
      <c r="M44" s="1">
        <v>6</v>
      </c>
      <c r="N44" s="1">
        <v>26250668</v>
      </c>
      <c r="O44" s="1">
        <v>26250668</v>
      </c>
      <c r="P44" s="1" t="s">
        <v>29</v>
      </c>
      <c r="Q44" s="1" t="s">
        <v>38</v>
      </c>
      <c r="T44" s="1">
        <v>15</v>
      </c>
      <c r="U44" s="1">
        <v>183</v>
      </c>
      <c r="W44" s="1">
        <v>199</v>
      </c>
      <c r="X44" s="1">
        <v>1092</v>
      </c>
    </row>
    <row r="45" spans="1:24" x14ac:dyDescent="0.2">
      <c r="A45" s="1" t="s">
        <v>294</v>
      </c>
      <c r="B45" s="1" t="s">
        <v>1140</v>
      </c>
      <c r="C45" s="1" t="s">
        <v>54</v>
      </c>
      <c r="D45" s="1" t="s">
        <v>128</v>
      </c>
      <c r="E45" s="1" t="s">
        <v>26</v>
      </c>
      <c r="F45" s="1" t="s">
        <v>34</v>
      </c>
      <c r="G45" s="1" t="s">
        <v>35</v>
      </c>
      <c r="I45" s="1">
        <v>2</v>
      </c>
      <c r="J45" s="1" t="s">
        <v>49</v>
      </c>
      <c r="K45" s="1" t="s">
        <v>27</v>
      </c>
      <c r="L45" s="1" t="s">
        <v>64</v>
      </c>
      <c r="M45" s="1">
        <v>6</v>
      </c>
      <c r="N45" s="1">
        <v>26250666</v>
      </c>
      <c r="O45" s="1">
        <v>26250666</v>
      </c>
      <c r="P45" s="1" t="s">
        <v>38</v>
      </c>
      <c r="Q45" s="1" t="s">
        <v>51</v>
      </c>
      <c r="X45" s="1">
        <v>1467</v>
      </c>
    </row>
    <row r="46" spans="1:24" x14ac:dyDescent="0.2">
      <c r="A46" s="1" t="s">
        <v>1084</v>
      </c>
      <c r="B46" s="1" t="s">
        <v>1141</v>
      </c>
      <c r="C46" s="1" t="s">
        <v>25</v>
      </c>
      <c r="D46" s="1" t="s">
        <v>128</v>
      </c>
      <c r="E46" s="1" t="s">
        <v>26</v>
      </c>
      <c r="F46" s="1" t="s">
        <v>1142</v>
      </c>
      <c r="G46" s="1" t="s">
        <v>35</v>
      </c>
      <c r="I46" s="1">
        <v>2</v>
      </c>
      <c r="J46" s="1" t="s">
        <v>27</v>
      </c>
      <c r="K46" s="1" t="s">
        <v>27</v>
      </c>
      <c r="L46" s="1" t="s">
        <v>64</v>
      </c>
      <c r="M46" s="1">
        <v>6</v>
      </c>
      <c r="N46" s="1">
        <v>27839926</v>
      </c>
      <c r="O46" s="1">
        <v>27839926</v>
      </c>
      <c r="P46" s="1" t="s">
        <v>38</v>
      </c>
      <c r="Q46" s="1" t="s">
        <v>29</v>
      </c>
      <c r="T46" s="1">
        <v>171</v>
      </c>
      <c r="U46" s="1">
        <v>647</v>
      </c>
      <c r="X46" s="1">
        <v>52</v>
      </c>
    </row>
    <row r="47" spans="1:24" x14ac:dyDescent="0.2">
      <c r="A47" s="1" t="s">
        <v>39</v>
      </c>
      <c r="B47" s="1" t="s">
        <v>1143</v>
      </c>
      <c r="C47" s="1" t="s">
        <v>41</v>
      </c>
      <c r="D47" s="1" t="s">
        <v>845</v>
      </c>
      <c r="E47" s="1" t="s">
        <v>26</v>
      </c>
      <c r="F47" s="1" t="s">
        <v>34</v>
      </c>
      <c r="G47" s="1" t="s">
        <v>35</v>
      </c>
      <c r="I47" s="1">
        <v>1</v>
      </c>
      <c r="J47" s="1" t="s">
        <v>36</v>
      </c>
      <c r="K47" s="1" t="s">
        <v>43</v>
      </c>
      <c r="L47" s="1" t="s">
        <v>44</v>
      </c>
      <c r="M47" s="1">
        <v>6</v>
      </c>
      <c r="N47" s="1">
        <v>26250661</v>
      </c>
      <c r="O47" s="1">
        <v>26250661</v>
      </c>
      <c r="P47" s="1" t="s">
        <v>29</v>
      </c>
      <c r="Q47" s="1" t="s">
        <v>51</v>
      </c>
      <c r="T47" s="1">
        <v>10</v>
      </c>
      <c r="U47" s="1">
        <v>29</v>
      </c>
      <c r="X47" s="1">
        <v>26</v>
      </c>
    </row>
    <row r="48" spans="1:24" x14ac:dyDescent="0.2">
      <c r="A48" s="1" t="s">
        <v>149</v>
      </c>
      <c r="B48" s="1" t="s">
        <v>1144</v>
      </c>
      <c r="C48" s="1" t="s">
        <v>151</v>
      </c>
      <c r="D48" s="1" t="s">
        <v>1145</v>
      </c>
      <c r="E48" s="1" t="s">
        <v>26</v>
      </c>
      <c r="F48" s="1" t="s">
        <v>34</v>
      </c>
      <c r="G48" s="1" t="s">
        <v>35</v>
      </c>
      <c r="I48" s="1">
        <v>1</v>
      </c>
      <c r="J48" s="1" t="s">
        <v>36</v>
      </c>
      <c r="K48" s="1" t="s">
        <v>153</v>
      </c>
      <c r="L48" s="1" t="s">
        <v>64</v>
      </c>
      <c r="M48" s="1">
        <v>6</v>
      </c>
      <c r="N48" s="1">
        <v>26250661</v>
      </c>
      <c r="O48" s="1">
        <v>26250661</v>
      </c>
      <c r="P48" s="1" t="s">
        <v>29</v>
      </c>
      <c r="Q48" s="1" t="s">
        <v>38</v>
      </c>
      <c r="U48" s="1">
        <v>97</v>
      </c>
      <c r="X48" s="1">
        <v>631</v>
      </c>
    </row>
    <row r="49" spans="1:24" x14ac:dyDescent="0.2">
      <c r="A49" s="1" t="s">
        <v>61</v>
      </c>
      <c r="B49" s="1" t="s">
        <v>1146</v>
      </c>
      <c r="C49" s="1" t="s">
        <v>59</v>
      </c>
      <c r="D49" s="1" t="s">
        <v>1147</v>
      </c>
      <c r="E49" s="1" t="s">
        <v>26</v>
      </c>
      <c r="F49" s="1" t="s">
        <v>34</v>
      </c>
      <c r="G49" s="1" t="s">
        <v>35</v>
      </c>
      <c r="J49" s="1" t="s">
        <v>36</v>
      </c>
      <c r="K49" s="1" t="s">
        <v>27</v>
      </c>
      <c r="L49" s="1" t="s">
        <v>64</v>
      </c>
      <c r="M49" s="1">
        <v>6</v>
      </c>
      <c r="N49" s="1">
        <v>26250652</v>
      </c>
      <c r="O49" s="1">
        <v>26250652</v>
      </c>
      <c r="P49" s="1" t="s">
        <v>51</v>
      </c>
      <c r="Q49" s="1" t="s">
        <v>38</v>
      </c>
      <c r="T49" s="1">
        <v>13</v>
      </c>
      <c r="U49" s="1">
        <v>227</v>
      </c>
      <c r="W49" s="1">
        <v>209</v>
      </c>
      <c r="X49" s="1">
        <v>112</v>
      </c>
    </row>
    <row r="50" spans="1:24" x14ac:dyDescent="0.2">
      <c r="A50" s="1" t="s">
        <v>701</v>
      </c>
      <c r="B50" s="1" t="s">
        <v>1149</v>
      </c>
      <c r="C50" s="1" t="s">
        <v>703</v>
      </c>
      <c r="D50" s="1" t="s">
        <v>1150</v>
      </c>
      <c r="E50" s="1" t="s">
        <v>26</v>
      </c>
      <c r="F50" s="1" t="s">
        <v>34</v>
      </c>
      <c r="G50" s="1" t="s">
        <v>35</v>
      </c>
      <c r="I50" s="1">
        <v>1</v>
      </c>
      <c r="J50" s="1" t="s">
        <v>27</v>
      </c>
      <c r="K50" s="1" t="s">
        <v>27</v>
      </c>
      <c r="L50" s="1" t="s">
        <v>1151</v>
      </c>
      <c r="M50" s="1">
        <v>6</v>
      </c>
      <c r="N50" s="1">
        <v>26250643</v>
      </c>
      <c r="O50" s="1">
        <v>26250643</v>
      </c>
      <c r="P50" s="1" t="s">
        <v>38</v>
      </c>
      <c r="Q50" s="1" t="s">
        <v>28</v>
      </c>
      <c r="T50" s="1">
        <v>45</v>
      </c>
      <c r="U50" s="1">
        <v>177</v>
      </c>
      <c r="W50" s="1">
        <v>218</v>
      </c>
      <c r="X50" s="1">
        <v>58</v>
      </c>
    </row>
    <row r="51" spans="1:24" x14ac:dyDescent="0.2">
      <c r="A51" s="1" t="s">
        <v>24</v>
      </c>
      <c r="B51" s="1" t="s">
        <v>1152</v>
      </c>
      <c r="C51" s="1" t="s">
        <v>84</v>
      </c>
      <c r="D51" s="1" t="s">
        <v>1150</v>
      </c>
      <c r="E51" s="1" t="s">
        <v>26</v>
      </c>
      <c r="F51" s="1" t="s">
        <v>34</v>
      </c>
      <c r="G51" s="1" t="s">
        <v>35</v>
      </c>
      <c r="I51" s="1">
        <v>1</v>
      </c>
      <c r="J51" s="1" t="s">
        <v>27</v>
      </c>
      <c r="K51" s="1" t="s">
        <v>27</v>
      </c>
      <c r="L51" s="1" t="s">
        <v>27</v>
      </c>
      <c r="M51" s="1">
        <v>6</v>
      </c>
      <c r="N51" s="1">
        <v>26250643</v>
      </c>
      <c r="O51" s="1">
        <v>26250643</v>
      </c>
      <c r="P51" s="1" t="s">
        <v>38</v>
      </c>
      <c r="Q51" s="1" t="s">
        <v>28</v>
      </c>
      <c r="U51" s="1">
        <v>1173</v>
      </c>
      <c r="X51" s="1">
        <v>17</v>
      </c>
    </row>
    <row r="52" spans="1:24" x14ac:dyDescent="0.2">
      <c r="A52" s="1" t="s">
        <v>1084</v>
      </c>
      <c r="B52" s="1" t="s">
        <v>1154</v>
      </c>
      <c r="C52" s="1" t="s">
        <v>25</v>
      </c>
      <c r="D52" s="1" t="s">
        <v>335</v>
      </c>
      <c r="E52" s="1" t="s">
        <v>26</v>
      </c>
      <c r="F52" s="1" t="s">
        <v>1155</v>
      </c>
      <c r="G52" s="1" t="s">
        <v>35</v>
      </c>
      <c r="I52" s="1">
        <v>1</v>
      </c>
      <c r="J52" s="1" t="s">
        <v>27</v>
      </c>
      <c r="K52" s="1" t="s">
        <v>27</v>
      </c>
      <c r="L52" s="1" t="s">
        <v>64</v>
      </c>
      <c r="M52" s="1">
        <v>6</v>
      </c>
      <c r="N52" s="1">
        <v>26225573</v>
      </c>
      <c r="O52" s="1">
        <v>26225573</v>
      </c>
      <c r="P52" s="1" t="s">
        <v>29</v>
      </c>
      <c r="Q52" s="1" t="s">
        <v>51</v>
      </c>
      <c r="T52" s="1">
        <v>6</v>
      </c>
      <c r="U52" s="1">
        <v>580</v>
      </c>
      <c r="X52" s="1">
        <v>159</v>
      </c>
    </row>
    <row r="53" spans="1:24" x14ac:dyDescent="0.2">
      <c r="A53" s="1" t="s">
        <v>1156</v>
      </c>
      <c r="B53" s="1">
        <v>585260</v>
      </c>
      <c r="C53" s="1" t="s">
        <v>79</v>
      </c>
      <c r="D53" s="1" t="s">
        <v>1157</v>
      </c>
      <c r="E53" s="1" t="s">
        <v>26</v>
      </c>
      <c r="F53" s="1" t="s">
        <v>34</v>
      </c>
      <c r="G53" s="1" t="s">
        <v>35</v>
      </c>
      <c r="I53" s="1">
        <v>1</v>
      </c>
      <c r="J53" s="1" t="s">
        <v>27</v>
      </c>
      <c r="K53" s="1" t="s">
        <v>89</v>
      </c>
      <c r="L53" s="1" t="s">
        <v>1158</v>
      </c>
      <c r="M53" s="1">
        <v>6</v>
      </c>
      <c r="N53" s="1">
        <v>26250639</v>
      </c>
      <c r="O53" s="1">
        <v>26250639</v>
      </c>
      <c r="P53" s="1" t="s">
        <v>38</v>
      </c>
      <c r="Q53" s="1" t="s">
        <v>29</v>
      </c>
      <c r="X53" s="1">
        <v>365</v>
      </c>
    </row>
    <row r="54" spans="1:24" x14ac:dyDescent="0.2">
      <c r="A54" s="1" t="s">
        <v>233</v>
      </c>
      <c r="B54" s="1" t="s">
        <v>1159</v>
      </c>
      <c r="C54" s="1" t="s">
        <v>235</v>
      </c>
      <c r="D54" s="1" t="s">
        <v>1160</v>
      </c>
      <c r="E54" s="1" t="s">
        <v>26</v>
      </c>
      <c r="F54" s="1" t="s">
        <v>34</v>
      </c>
      <c r="G54" s="1" t="s">
        <v>35</v>
      </c>
      <c r="J54" s="1" t="s">
        <v>36</v>
      </c>
      <c r="K54" s="1" t="s">
        <v>43</v>
      </c>
      <c r="L54" s="1" t="s">
        <v>236</v>
      </c>
      <c r="M54" s="1">
        <v>6</v>
      </c>
      <c r="N54" s="1">
        <v>26250628</v>
      </c>
      <c r="O54" s="1">
        <v>26250628</v>
      </c>
      <c r="P54" s="1" t="s">
        <v>28</v>
      </c>
      <c r="Q54" s="1" t="s">
        <v>38</v>
      </c>
      <c r="T54" s="1">
        <v>104</v>
      </c>
      <c r="U54" s="1">
        <v>90</v>
      </c>
      <c r="V54" s="1">
        <v>1</v>
      </c>
      <c r="W54" s="1">
        <v>190</v>
      </c>
      <c r="X54" s="1">
        <v>79</v>
      </c>
    </row>
    <row r="55" spans="1:24" x14ac:dyDescent="0.2">
      <c r="A55" s="1" t="s">
        <v>1084</v>
      </c>
      <c r="B55" s="1" t="s">
        <v>1161</v>
      </c>
      <c r="C55" s="1" t="s">
        <v>25</v>
      </c>
      <c r="D55" s="1" t="s">
        <v>1162</v>
      </c>
      <c r="E55" s="1" t="s">
        <v>26</v>
      </c>
      <c r="F55" s="1" t="s">
        <v>1163</v>
      </c>
      <c r="G55" s="1" t="s">
        <v>35</v>
      </c>
      <c r="J55" s="1" t="s">
        <v>27</v>
      </c>
      <c r="K55" s="1" t="s">
        <v>27</v>
      </c>
      <c r="L55" s="1" t="s">
        <v>64</v>
      </c>
      <c r="M55" s="1">
        <v>6</v>
      </c>
      <c r="N55" s="1">
        <v>26271405</v>
      </c>
      <c r="O55" s="1">
        <v>26271405</v>
      </c>
      <c r="P55" s="1" t="s">
        <v>29</v>
      </c>
      <c r="Q55" s="1" t="s">
        <v>51</v>
      </c>
      <c r="T55" s="1">
        <v>40</v>
      </c>
      <c r="U55" s="1">
        <v>666</v>
      </c>
      <c r="X55" s="1">
        <v>1208</v>
      </c>
    </row>
    <row r="56" spans="1:24" x14ac:dyDescent="0.2">
      <c r="A56" s="1" t="s">
        <v>39</v>
      </c>
      <c r="B56" s="1" t="s">
        <v>1164</v>
      </c>
      <c r="C56" s="1" t="s">
        <v>41</v>
      </c>
      <c r="D56" s="1" t="s">
        <v>1165</v>
      </c>
      <c r="E56" s="1" t="s">
        <v>26</v>
      </c>
      <c r="F56" s="1" t="s">
        <v>34</v>
      </c>
      <c r="G56" s="1" t="s">
        <v>35</v>
      </c>
      <c r="I56" s="1">
        <v>2</v>
      </c>
      <c r="J56" s="1" t="s">
        <v>36</v>
      </c>
      <c r="K56" s="1" t="s">
        <v>43</v>
      </c>
      <c r="L56" s="1" t="s">
        <v>44</v>
      </c>
      <c r="M56" s="1">
        <v>6</v>
      </c>
      <c r="N56" s="1">
        <v>26250619</v>
      </c>
      <c r="O56" s="1">
        <v>26250619</v>
      </c>
      <c r="P56" s="1" t="s">
        <v>51</v>
      </c>
      <c r="Q56" s="1" t="s">
        <v>29</v>
      </c>
      <c r="T56" s="1">
        <v>27</v>
      </c>
      <c r="U56" s="1">
        <v>83</v>
      </c>
      <c r="X56" s="1">
        <v>216</v>
      </c>
    </row>
    <row r="57" spans="1:24" x14ac:dyDescent="0.2">
      <c r="A57" s="1" t="s">
        <v>90</v>
      </c>
      <c r="B57" s="1" t="s">
        <v>265</v>
      </c>
      <c r="C57" s="1" t="s">
        <v>92</v>
      </c>
      <c r="D57" s="1" t="s">
        <v>1165</v>
      </c>
      <c r="E57" s="1" t="s">
        <v>26</v>
      </c>
      <c r="F57" s="1" t="s">
        <v>34</v>
      </c>
      <c r="G57" s="1" t="s">
        <v>35</v>
      </c>
      <c r="I57" s="1">
        <v>2</v>
      </c>
      <c r="J57" s="1" t="s">
        <v>94</v>
      </c>
      <c r="K57" s="1" t="s">
        <v>94</v>
      </c>
      <c r="L57" s="1" t="s">
        <v>94</v>
      </c>
      <c r="M57" s="1">
        <v>6</v>
      </c>
      <c r="N57" s="1">
        <v>26250619</v>
      </c>
      <c r="O57" s="1">
        <v>26250619</v>
      </c>
      <c r="P57" s="1" t="s">
        <v>51</v>
      </c>
      <c r="Q57" s="1" t="s">
        <v>29</v>
      </c>
      <c r="T57" s="1">
        <v>59</v>
      </c>
      <c r="U57" s="1">
        <v>137</v>
      </c>
      <c r="W57" s="1">
        <v>200</v>
      </c>
      <c r="X57" s="1">
        <v>1407</v>
      </c>
    </row>
    <row r="58" spans="1:24" x14ac:dyDescent="0.2">
      <c r="A58" s="1" t="s">
        <v>1166</v>
      </c>
      <c r="B58" s="1" t="s">
        <v>1167</v>
      </c>
      <c r="C58" s="1" t="s">
        <v>784</v>
      </c>
      <c r="D58" s="1" t="s">
        <v>1168</v>
      </c>
      <c r="E58" s="1" t="s">
        <v>26</v>
      </c>
      <c r="F58" s="1" t="s">
        <v>1169</v>
      </c>
      <c r="G58" s="1" t="s">
        <v>35</v>
      </c>
      <c r="I58" s="1">
        <v>2</v>
      </c>
      <c r="J58" s="1" t="s">
        <v>27</v>
      </c>
      <c r="K58" s="1" t="s">
        <v>27</v>
      </c>
      <c r="L58" s="1" t="s">
        <v>94</v>
      </c>
      <c r="M58" s="1">
        <v>6</v>
      </c>
      <c r="N58" s="1">
        <v>26032074</v>
      </c>
      <c r="O58" s="1">
        <v>26032074</v>
      </c>
      <c r="P58" s="1" t="s">
        <v>51</v>
      </c>
      <c r="Q58" s="1" t="s">
        <v>38</v>
      </c>
      <c r="X58" s="1">
        <v>2334</v>
      </c>
    </row>
    <row r="59" spans="1:24" x14ac:dyDescent="0.2">
      <c r="A59" s="1" t="s">
        <v>82</v>
      </c>
      <c r="B59" s="1" t="s">
        <v>295</v>
      </c>
      <c r="C59" s="1" t="s">
        <v>84</v>
      </c>
      <c r="D59" s="1" t="s">
        <v>1170</v>
      </c>
      <c r="E59" s="1" t="s">
        <v>26</v>
      </c>
      <c r="F59" s="1" t="s">
        <v>34</v>
      </c>
      <c r="G59" s="1" t="s">
        <v>35</v>
      </c>
      <c r="J59" s="1" t="s">
        <v>27</v>
      </c>
      <c r="K59" s="1" t="s">
        <v>27</v>
      </c>
      <c r="L59" s="1" t="s">
        <v>64</v>
      </c>
      <c r="M59" s="1">
        <v>6</v>
      </c>
      <c r="N59" s="1">
        <v>26250617</v>
      </c>
      <c r="O59" s="1">
        <v>26250617</v>
      </c>
      <c r="P59" s="1" t="s">
        <v>29</v>
      </c>
      <c r="Q59" s="1" t="s">
        <v>51</v>
      </c>
      <c r="X59" s="1">
        <v>173</v>
      </c>
    </row>
    <row r="60" spans="1:24" x14ac:dyDescent="0.2">
      <c r="A60" s="1" t="s">
        <v>125</v>
      </c>
      <c r="B60" s="1" t="s">
        <v>1171</v>
      </c>
      <c r="C60" s="1" t="s">
        <v>127</v>
      </c>
      <c r="D60" s="1" t="s">
        <v>141</v>
      </c>
      <c r="E60" s="1" t="s">
        <v>26</v>
      </c>
      <c r="F60" s="1" t="s">
        <v>34</v>
      </c>
      <c r="G60" s="1" t="s">
        <v>35</v>
      </c>
      <c r="J60" s="1" t="s">
        <v>129</v>
      </c>
      <c r="K60" s="1" t="s">
        <v>27</v>
      </c>
      <c r="L60" s="1" t="s">
        <v>27</v>
      </c>
      <c r="M60" s="1">
        <v>6</v>
      </c>
      <c r="N60" s="1">
        <v>26250612</v>
      </c>
      <c r="O60" s="1">
        <v>26250612</v>
      </c>
      <c r="P60" s="1" t="s">
        <v>38</v>
      </c>
      <c r="Q60" s="1" t="s">
        <v>29</v>
      </c>
      <c r="X60" s="1">
        <v>61</v>
      </c>
    </row>
    <row r="61" spans="1:24" x14ac:dyDescent="0.2">
      <c r="A61" s="1" t="s">
        <v>176</v>
      </c>
      <c r="B61" s="1" t="s">
        <v>1172</v>
      </c>
      <c r="C61" s="1" t="s">
        <v>178</v>
      </c>
      <c r="D61" s="1" t="s">
        <v>376</v>
      </c>
      <c r="E61" s="1" t="s">
        <v>26</v>
      </c>
      <c r="F61" s="1" t="s">
        <v>34</v>
      </c>
      <c r="G61" s="1" t="s">
        <v>35</v>
      </c>
      <c r="I61" s="1">
        <v>1</v>
      </c>
      <c r="J61" s="1" t="s">
        <v>36</v>
      </c>
      <c r="K61" s="1" t="s">
        <v>43</v>
      </c>
      <c r="L61" s="1" t="s">
        <v>44</v>
      </c>
      <c r="M61" s="1">
        <v>6</v>
      </c>
      <c r="N61" s="1">
        <v>26250607</v>
      </c>
      <c r="O61" s="1">
        <v>26250607</v>
      </c>
      <c r="P61" s="1" t="s">
        <v>29</v>
      </c>
      <c r="Q61" s="1" t="s">
        <v>51</v>
      </c>
      <c r="T61" s="1">
        <v>58</v>
      </c>
      <c r="U61" s="1">
        <v>80</v>
      </c>
      <c r="W61" s="1">
        <v>148</v>
      </c>
      <c r="X61" s="1">
        <v>1347</v>
      </c>
    </row>
    <row r="62" spans="1:24" x14ac:dyDescent="0.2">
      <c r="A62" s="1" t="s">
        <v>24</v>
      </c>
      <c r="B62" s="1" t="s">
        <v>1173</v>
      </c>
      <c r="C62" s="1" t="s">
        <v>1174</v>
      </c>
      <c r="D62" s="1" t="s">
        <v>148</v>
      </c>
      <c r="E62" s="1" t="s">
        <v>26</v>
      </c>
      <c r="F62" s="1" t="s">
        <v>34</v>
      </c>
      <c r="G62" s="1" t="s">
        <v>35</v>
      </c>
      <c r="J62" s="1" t="s">
        <v>27</v>
      </c>
      <c r="K62" s="1" t="s">
        <v>27</v>
      </c>
      <c r="L62" s="1" t="s">
        <v>27</v>
      </c>
      <c r="M62" s="1">
        <v>6</v>
      </c>
      <c r="N62" s="1">
        <v>26250602</v>
      </c>
      <c r="O62" s="1">
        <v>26250602</v>
      </c>
      <c r="P62" s="1" t="s">
        <v>38</v>
      </c>
      <c r="Q62" s="1" t="s">
        <v>28</v>
      </c>
      <c r="U62" s="1">
        <v>1686</v>
      </c>
      <c r="X62" s="1">
        <v>75</v>
      </c>
    </row>
    <row r="63" spans="1:24" x14ac:dyDescent="0.2">
      <c r="A63" s="1" t="s">
        <v>24</v>
      </c>
      <c r="B63" s="1" t="s">
        <v>1175</v>
      </c>
      <c r="C63" s="1" t="s">
        <v>151</v>
      </c>
      <c r="D63" s="1" t="s">
        <v>1176</v>
      </c>
      <c r="E63" s="1" t="s">
        <v>26</v>
      </c>
      <c r="F63" s="1" t="s">
        <v>34</v>
      </c>
      <c r="G63" s="1" t="s">
        <v>35</v>
      </c>
      <c r="J63" s="1" t="s">
        <v>27</v>
      </c>
      <c r="K63" s="1" t="s">
        <v>27</v>
      </c>
      <c r="L63" s="1" t="s">
        <v>27</v>
      </c>
      <c r="M63" s="1">
        <v>6</v>
      </c>
      <c r="N63" s="1">
        <v>26250601</v>
      </c>
      <c r="O63" s="1">
        <v>26250601</v>
      </c>
      <c r="P63" s="1" t="s">
        <v>28</v>
      </c>
      <c r="Q63" s="1" t="s">
        <v>51</v>
      </c>
      <c r="U63" s="1">
        <v>1087</v>
      </c>
      <c r="X63" s="1">
        <v>10</v>
      </c>
    </row>
    <row r="64" spans="1:24" x14ac:dyDescent="0.2">
      <c r="A64" s="1" t="s">
        <v>61</v>
      </c>
      <c r="B64" s="1" t="s">
        <v>1177</v>
      </c>
      <c r="C64" s="1" t="s">
        <v>59</v>
      </c>
      <c r="D64" s="1" t="s">
        <v>384</v>
      </c>
      <c r="E64" s="1" t="s">
        <v>26</v>
      </c>
      <c r="F64" s="1" t="s">
        <v>34</v>
      </c>
      <c r="G64" s="1" t="s">
        <v>35</v>
      </c>
      <c r="I64" s="1">
        <v>1</v>
      </c>
      <c r="J64" s="1" t="s">
        <v>36</v>
      </c>
      <c r="K64" s="1" t="s">
        <v>27</v>
      </c>
      <c r="L64" s="1" t="s">
        <v>64</v>
      </c>
      <c r="M64" s="1">
        <v>6</v>
      </c>
      <c r="N64" s="1">
        <v>26250597</v>
      </c>
      <c r="O64" s="1">
        <v>26250597</v>
      </c>
      <c r="P64" s="1" t="s">
        <v>29</v>
      </c>
      <c r="Q64" s="1" t="s">
        <v>38</v>
      </c>
      <c r="T64" s="1">
        <v>70</v>
      </c>
      <c r="U64" s="1">
        <v>99</v>
      </c>
      <c r="W64" s="1">
        <v>241</v>
      </c>
      <c r="X64" s="1">
        <v>1051</v>
      </c>
    </row>
    <row r="65" spans="1:24" x14ac:dyDescent="0.2">
      <c r="A65" s="1" t="s">
        <v>1092</v>
      </c>
      <c r="B65" s="1">
        <v>19</v>
      </c>
      <c r="C65" s="1" t="s">
        <v>1178</v>
      </c>
      <c r="D65" s="1" t="s">
        <v>384</v>
      </c>
      <c r="E65" s="1" t="s">
        <v>26</v>
      </c>
      <c r="F65" s="1" t="s">
        <v>34</v>
      </c>
      <c r="G65" s="1" t="s">
        <v>35</v>
      </c>
      <c r="I65" s="1">
        <v>1</v>
      </c>
      <c r="J65" s="1" t="s">
        <v>27</v>
      </c>
      <c r="K65" s="1" t="s">
        <v>27</v>
      </c>
      <c r="L65" s="1" t="s">
        <v>27</v>
      </c>
      <c r="M65" s="1">
        <v>6</v>
      </c>
      <c r="N65" s="1">
        <v>26045875</v>
      </c>
      <c r="O65" s="1">
        <v>26045875</v>
      </c>
      <c r="P65" s="1" t="s">
        <v>38</v>
      </c>
      <c r="Q65" s="1" t="s">
        <v>29</v>
      </c>
      <c r="U65" s="1">
        <v>3145</v>
      </c>
      <c r="X65" s="1">
        <v>20</v>
      </c>
    </row>
    <row r="66" spans="1:24" x14ac:dyDescent="0.2">
      <c r="A66" s="1" t="s">
        <v>1084</v>
      </c>
      <c r="B66" s="1" t="s">
        <v>1179</v>
      </c>
      <c r="C66" s="1" t="s">
        <v>25</v>
      </c>
      <c r="D66" s="1" t="s">
        <v>1180</v>
      </c>
      <c r="E66" s="1" t="s">
        <v>26</v>
      </c>
      <c r="F66" s="1" t="s">
        <v>34</v>
      </c>
      <c r="G66" s="1" t="s">
        <v>35</v>
      </c>
      <c r="J66" s="1" t="s">
        <v>27</v>
      </c>
      <c r="K66" s="1" t="s">
        <v>27</v>
      </c>
      <c r="L66" s="1" t="s">
        <v>64</v>
      </c>
      <c r="M66" s="1">
        <v>6</v>
      </c>
      <c r="N66" s="1">
        <v>27858308</v>
      </c>
      <c r="O66" s="1">
        <v>27858308</v>
      </c>
      <c r="P66" s="1" t="s">
        <v>29</v>
      </c>
      <c r="Q66" s="1" t="s">
        <v>51</v>
      </c>
      <c r="T66" s="1">
        <v>23</v>
      </c>
      <c r="U66" s="1">
        <v>114</v>
      </c>
      <c r="X66" s="1">
        <v>34</v>
      </c>
    </row>
    <row r="67" spans="1:24" x14ac:dyDescent="0.2">
      <c r="A67" s="1" t="s">
        <v>24</v>
      </c>
      <c r="B67" s="1" t="s">
        <v>1181</v>
      </c>
      <c r="C67" s="1" t="s">
        <v>1182</v>
      </c>
      <c r="D67" s="1" t="s">
        <v>1183</v>
      </c>
      <c r="E67" s="1" t="s">
        <v>26</v>
      </c>
      <c r="F67" s="1" t="s">
        <v>34</v>
      </c>
      <c r="G67" s="1" t="s">
        <v>35</v>
      </c>
      <c r="J67" s="1" t="s">
        <v>27</v>
      </c>
      <c r="K67" s="1" t="s">
        <v>27</v>
      </c>
      <c r="L67" s="1" t="s">
        <v>27</v>
      </c>
      <c r="M67" s="1">
        <v>6</v>
      </c>
      <c r="N67" s="1">
        <v>26250569</v>
      </c>
      <c r="O67" s="1">
        <v>26250569</v>
      </c>
      <c r="P67" s="1" t="s">
        <v>38</v>
      </c>
      <c r="Q67" s="1" t="s">
        <v>51</v>
      </c>
      <c r="U67" s="1">
        <v>964</v>
      </c>
      <c r="X67" s="1">
        <v>5</v>
      </c>
    </row>
    <row r="68" spans="1:24" x14ac:dyDescent="0.2">
      <c r="A68" s="1" t="s">
        <v>1084</v>
      </c>
      <c r="B68" s="1" t="s">
        <v>727</v>
      </c>
      <c r="C68" s="1" t="s">
        <v>25</v>
      </c>
      <c r="D68" s="1" t="s">
        <v>726</v>
      </c>
      <c r="E68" s="1" t="s">
        <v>26</v>
      </c>
      <c r="F68" s="1" t="s">
        <v>34</v>
      </c>
      <c r="G68" s="1" t="s">
        <v>35</v>
      </c>
      <c r="J68" s="1" t="s">
        <v>27</v>
      </c>
      <c r="K68" s="1" t="s">
        <v>27</v>
      </c>
      <c r="L68" s="1" t="s">
        <v>64</v>
      </c>
      <c r="M68" s="1">
        <v>6</v>
      </c>
      <c r="N68" s="1">
        <v>26045906</v>
      </c>
      <c r="O68" s="1">
        <v>26045906</v>
      </c>
      <c r="P68" s="1" t="s">
        <v>29</v>
      </c>
      <c r="Q68" s="1" t="s">
        <v>51</v>
      </c>
      <c r="T68" s="1">
        <v>23</v>
      </c>
      <c r="U68" s="1">
        <v>62</v>
      </c>
      <c r="X68" s="1">
        <v>116</v>
      </c>
    </row>
    <row r="69" spans="1:24" x14ac:dyDescent="0.2">
      <c r="A69" s="1" t="s">
        <v>24</v>
      </c>
      <c r="B69" s="1" t="s">
        <v>1184</v>
      </c>
      <c r="C69" s="1" t="s">
        <v>151</v>
      </c>
      <c r="D69" s="1" t="s">
        <v>439</v>
      </c>
      <c r="E69" s="1" t="s">
        <v>26</v>
      </c>
      <c r="F69" s="1" t="s">
        <v>34</v>
      </c>
      <c r="G69" s="1" t="s">
        <v>35</v>
      </c>
      <c r="J69" s="1" t="s">
        <v>27</v>
      </c>
      <c r="K69" s="1" t="s">
        <v>27</v>
      </c>
      <c r="L69" s="1" t="s">
        <v>27</v>
      </c>
      <c r="M69" s="1">
        <v>6</v>
      </c>
      <c r="N69" s="1">
        <v>26250561</v>
      </c>
      <c r="O69" s="1">
        <v>26250561</v>
      </c>
      <c r="P69" s="1" t="s">
        <v>38</v>
      </c>
      <c r="Q69" s="1" t="s">
        <v>28</v>
      </c>
      <c r="U69" s="1">
        <v>1533</v>
      </c>
      <c r="X69" s="1">
        <v>28</v>
      </c>
    </row>
    <row r="70" spans="1:24" x14ac:dyDescent="0.2">
      <c r="A70" s="1" t="s">
        <v>61</v>
      </c>
      <c r="B70" s="1" t="s">
        <v>1185</v>
      </c>
      <c r="C70" s="1" t="s">
        <v>59</v>
      </c>
      <c r="D70" s="1" t="s">
        <v>451</v>
      </c>
      <c r="E70" s="1" t="s">
        <v>26</v>
      </c>
      <c r="F70" s="1" t="s">
        <v>34</v>
      </c>
      <c r="G70" s="1" t="s">
        <v>35</v>
      </c>
      <c r="J70" s="1" t="s">
        <v>36</v>
      </c>
      <c r="K70" s="1" t="s">
        <v>27</v>
      </c>
      <c r="L70" s="1" t="s">
        <v>64</v>
      </c>
      <c r="M70" s="1">
        <v>6</v>
      </c>
      <c r="N70" s="1">
        <v>26250551</v>
      </c>
      <c r="O70" s="1">
        <v>26250551</v>
      </c>
      <c r="P70" s="1" t="s">
        <v>38</v>
      </c>
      <c r="Q70" s="1" t="s">
        <v>28</v>
      </c>
      <c r="T70" s="1">
        <v>17</v>
      </c>
      <c r="U70" s="1">
        <v>46</v>
      </c>
      <c r="W70" s="1">
        <v>125</v>
      </c>
      <c r="X70" s="1">
        <v>221</v>
      </c>
    </row>
    <row r="71" spans="1:24" x14ac:dyDescent="0.2">
      <c r="A71" s="1" t="s">
        <v>1084</v>
      </c>
      <c r="B71" s="1" t="s">
        <v>454</v>
      </c>
      <c r="C71" s="1" t="s">
        <v>25</v>
      </c>
      <c r="D71" s="1" t="s">
        <v>455</v>
      </c>
      <c r="E71" s="1" t="s">
        <v>26</v>
      </c>
      <c r="F71" s="1" t="s">
        <v>452</v>
      </c>
      <c r="G71" s="1" t="s">
        <v>35</v>
      </c>
      <c r="J71" s="1" t="s">
        <v>27</v>
      </c>
      <c r="K71" s="1" t="s">
        <v>27</v>
      </c>
      <c r="L71" s="1" t="s">
        <v>64</v>
      </c>
      <c r="M71" s="1">
        <v>6</v>
      </c>
      <c r="N71" s="1">
        <v>26032006</v>
      </c>
      <c r="O71" s="1">
        <v>26032006</v>
      </c>
      <c r="P71" s="1" t="s">
        <v>38</v>
      </c>
      <c r="Q71" s="1" t="s">
        <v>29</v>
      </c>
      <c r="T71" s="1">
        <v>11</v>
      </c>
      <c r="U71" s="1">
        <v>562</v>
      </c>
      <c r="X71" s="1">
        <v>67</v>
      </c>
    </row>
    <row r="72" spans="1:24" x14ac:dyDescent="0.2">
      <c r="A72" s="1" t="s">
        <v>61</v>
      </c>
      <c r="B72" s="1" t="s">
        <v>1186</v>
      </c>
      <c r="C72" s="1" t="s">
        <v>59</v>
      </c>
      <c r="D72" s="1" t="s">
        <v>463</v>
      </c>
      <c r="E72" s="1" t="s">
        <v>26</v>
      </c>
      <c r="F72" s="1" t="s">
        <v>34</v>
      </c>
      <c r="G72" s="1" t="s">
        <v>35</v>
      </c>
      <c r="I72" s="1">
        <v>1</v>
      </c>
      <c r="J72" s="1" t="s">
        <v>36</v>
      </c>
      <c r="K72" s="1" t="s">
        <v>27</v>
      </c>
      <c r="L72" s="1" t="s">
        <v>64</v>
      </c>
      <c r="M72" s="1">
        <v>6</v>
      </c>
      <c r="N72" s="1">
        <v>26250542</v>
      </c>
      <c r="O72" s="1">
        <v>26250542</v>
      </c>
      <c r="P72" s="1" t="s">
        <v>38</v>
      </c>
      <c r="Q72" s="1" t="s">
        <v>28</v>
      </c>
      <c r="T72" s="1">
        <v>50</v>
      </c>
      <c r="U72" s="1">
        <v>102</v>
      </c>
      <c r="W72" s="1">
        <v>168</v>
      </c>
      <c r="X72" s="1">
        <v>191</v>
      </c>
    </row>
    <row r="73" spans="1:24" x14ac:dyDescent="0.2">
      <c r="A73" s="1" t="s">
        <v>1084</v>
      </c>
      <c r="B73" s="1" t="s">
        <v>1187</v>
      </c>
      <c r="C73" s="1" t="s">
        <v>25</v>
      </c>
      <c r="D73" s="1" t="s">
        <v>463</v>
      </c>
      <c r="E73" s="1" t="s">
        <v>26</v>
      </c>
      <c r="F73" s="1" t="s">
        <v>34</v>
      </c>
      <c r="G73" s="1" t="s">
        <v>35</v>
      </c>
      <c r="I73" s="1">
        <v>1</v>
      </c>
      <c r="J73" s="1" t="s">
        <v>27</v>
      </c>
      <c r="K73" s="1" t="s">
        <v>27</v>
      </c>
      <c r="L73" s="1" t="s">
        <v>64</v>
      </c>
      <c r="M73" s="1">
        <v>6</v>
      </c>
      <c r="N73" s="1">
        <v>27778143</v>
      </c>
      <c r="O73" s="1">
        <v>27778143</v>
      </c>
      <c r="P73" s="1" t="s">
        <v>29</v>
      </c>
      <c r="Q73" s="1" t="s">
        <v>51</v>
      </c>
      <c r="T73" s="1">
        <v>5</v>
      </c>
      <c r="U73" s="1">
        <v>387</v>
      </c>
      <c r="X73" s="1">
        <v>221</v>
      </c>
    </row>
    <row r="74" spans="1:24" x14ac:dyDescent="0.2">
      <c r="A74" s="1" t="s">
        <v>670</v>
      </c>
      <c r="B74" s="1" t="s">
        <v>1188</v>
      </c>
      <c r="C74" s="1" t="s">
        <v>140</v>
      </c>
      <c r="D74" s="1" t="s">
        <v>733</v>
      </c>
      <c r="E74" s="1" t="s">
        <v>26</v>
      </c>
      <c r="F74" s="1" t="s">
        <v>34</v>
      </c>
      <c r="G74" s="1" t="s">
        <v>35</v>
      </c>
      <c r="I74" s="1">
        <v>1</v>
      </c>
      <c r="J74" s="1" t="s">
        <v>36</v>
      </c>
      <c r="K74" s="1" t="s">
        <v>27</v>
      </c>
      <c r="L74" s="1" t="s">
        <v>64</v>
      </c>
      <c r="M74" s="1">
        <v>6</v>
      </c>
      <c r="N74" s="1">
        <v>26250542</v>
      </c>
      <c r="O74" s="1">
        <v>26250542</v>
      </c>
      <c r="P74" s="1" t="s">
        <v>38</v>
      </c>
      <c r="Q74" s="1" t="s">
        <v>29</v>
      </c>
      <c r="T74" s="1">
        <v>37</v>
      </c>
      <c r="U74" s="1">
        <v>18</v>
      </c>
      <c r="X74" s="1">
        <v>54</v>
      </c>
    </row>
    <row r="75" spans="1:24" x14ac:dyDescent="0.2">
      <c r="A75" s="1" t="s">
        <v>24</v>
      </c>
      <c r="B75" s="1" t="s">
        <v>1189</v>
      </c>
      <c r="C75" s="1" t="s">
        <v>84</v>
      </c>
      <c r="D75" s="1" t="s">
        <v>1190</v>
      </c>
      <c r="E75" s="1" t="s">
        <v>26</v>
      </c>
      <c r="F75" s="1" t="s">
        <v>34</v>
      </c>
      <c r="G75" s="1" t="s">
        <v>35</v>
      </c>
      <c r="J75" s="1" t="s">
        <v>27</v>
      </c>
      <c r="K75" s="1" t="s">
        <v>27</v>
      </c>
      <c r="L75" s="1" t="s">
        <v>27</v>
      </c>
      <c r="M75" s="1">
        <v>6</v>
      </c>
      <c r="N75" s="1">
        <v>26250538</v>
      </c>
      <c r="O75" s="1">
        <v>26250538</v>
      </c>
      <c r="P75" s="1" t="s">
        <v>29</v>
      </c>
      <c r="Q75" s="1" t="s">
        <v>38</v>
      </c>
      <c r="U75" s="1">
        <v>1952</v>
      </c>
      <c r="X75" s="1">
        <v>35</v>
      </c>
    </row>
    <row r="76" spans="1:24" x14ac:dyDescent="0.2">
      <c r="A76" s="1" t="s">
        <v>61</v>
      </c>
      <c r="B76" s="1" t="s">
        <v>1191</v>
      </c>
      <c r="C76" s="1" t="s">
        <v>54</v>
      </c>
      <c r="D76" s="1" t="s">
        <v>466</v>
      </c>
      <c r="E76" s="1" t="s">
        <v>26</v>
      </c>
      <c r="F76" s="1" t="s">
        <v>34</v>
      </c>
      <c r="G76" s="1" t="s">
        <v>35</v>
      </c>
      <c r="I76" s="1">
        <v>1</v>
      </c>
      <c r="J76" s="1" t="s">
        <v>36</v>
      </c>
      <c r="K76" s="1" t="s">
        <v>27</v>
      </c>
      <c r="L76" s="1" t="s">
        <v>64</v>
      </c>
      <c r="M76" s="1">
        <v>6</v>
      </c>
      <c r="N76" s="1">
        <v>26250535</v>
      </c>
      <c r="O76" s="1">
        <v>26250535</v>
      </c>
      <c r="P76" s="1" t="s">
        <v>28</v>
      </c>
      <c r="Q76" s="1" t="s">
        <v>51</v>
      </c>
      <c r="T76" s="1">
        <v>11</v>
      </c>
      <c r="U76" s="1">
        <v>119</v>
      </c>
      <c r="W76" s="1">
        <v>115</v>
      </c>
      <c r="X76" s="1">
        <v>984</v>
      </c>
    </row>
    <row r="77" spans="1:24" x14ac:dyDescent="0.2">
      <c r="A77" s="1" t="s">
        <v>39</v>
      </c>
      <c r="B77" s="1" t="s">
        <v>1192</v>
      </c>
      <c r="C77" s="1" t="s">
        <v>321</v>
      </c>
      <c r="D77" s="1" t="s">
        <v>1035</v>
      </c>
      <c r="E77" s="1" t="s">
        <v>26</v>
      </c>
      <c r="F77" s="1" t="s">
        <v>34</v>
      </c>
      <c r="G77" s="1" t="s">
        <v>35</v>
      </c>
      <c r="I77" s="1">
        <v>1</v>
      </c>
      <c r="J77" s="1" t="s">
        <v>36</v>
      </c>
      <c r="K77" s="1" t="s">
        <v>43</v>
      </c>
      <c r="L77" s="1" t="s">
        <v>44</v>
      </c>
      <c r="M77" s="1">
        <v>6</v>
      </c>
      <c r="N77" s="1">
        <v>26250529</v>
      </c>
      <c r="O77" s="1">
        <v>26250529</v>
      </c>
      <c r="P77" s="1" t="s">
        <v>51</v>
      </c>
      <c r="Q77" s="1" t="s">
        <v>38</v>
      </c>
      <c r="T77" s="1">
        <v>11</v>
      </c>
      <c r="U77" s="1">
        <v>60</v>
      </c>
      <c r="X77" s="1">
        <v>1987</v>
      </c>
    </row>
    <row r="78" spans="1:24" x14ac:dyDescent="0.2">
      <c r="A78" s="1" t="s">
        <v>696</v>
      </c>
      <c r="B78" s="1" t="s">
        <v>1193</v>
      </c>
      <c r="C78" s="1" t="s">
        <v>1194</v>
      </c>
      <c r="D78" s="1" t="s">
        <v>1195</v>
      </c>
      <c r="E78" s="1" t="s">
        <v>26</v>
      </c>
      <c r="F78" s="1" t="s">
        <v>34</v>
      </c>
      <c r="G78" s="1" t="s">
        <v>35</v>
      </c>
      <c r="J78" s="1" t="s">
        <v>27</v>
      </c>
      <c r="K78" s="1" t="s">
        <v>27</v>
      </c>
      <c r="L78" s="1" t="s">
        <v>700</v>
      </c>
      <c r="M78" s="1">
        <v>6</v>
      </c>
      <c r="N78" s="1">
        <v>26250526</v>
      </c>
      <c r="O78" s="1">
        <v>26250526</v>
      </c>
      <c r="P78" s="1" t="s">
        <v>38</v>
      </c>
      <c r="Q78" s="1" t="s">
        <v>28</v>
      </c>
      <c r="X78" s="1">
        <v>16</v>
      </c>
    </row>
    <row r="79" spans="1:24" x14ac:dyDescent="0.2">
      <c r="A79" s="1" t="s">
        <v>233</v>
      </c>
      <c r="B79" s="1" t="s">
        <v>1196</v>
      </c>
      <c r="C79" s="1" t="s">
        <v>235</v>
      </c>
      <c r="D79" s="1" t="s">
        <v>483</v>
      </c>
      <c r="E79" s="1" t="s">
        <v>26</v>
      </c>
      <c r="F79" s="1" t="s">
        <v>34</v>
      </c>
      <c r="G79" s="1" t="s">
        <v>35</v>
      </c>
      <c r="I79" s="1">
        <v>1</v>
      </c>
      <c r="J79" s="1" t="s">
        <v>36</v>
      </c>
      <c r="K79" s="1" t="s">
        <v>43</v>
      </c>
      <c r="L79" s="1" t="s">
        <v>236</v>
      </c>
      <c r="M79" s="1">
        <v>6</v>
      </c>
      <c r="N79" s="1">
        <v>26250518</v>
      </c>
      <c r="O79" s="1">
        <v>26250518</v>
      </c>
      <c r="P79" s="1" t="s">
        <v>38</v>
      </c>
      <c r="Q79" s="1" t="s">
        <v>28</v>
      </c>
      <c r="T79" s="1">
        <v>7</v>
      </c>
      <c r="U79" s="1">
        <v>142</v>
      </c>
      <c r="W79" s="1">
        <v>125</v>
      </c>
      <c r="X79" s="1">
        <v>68</v>
      </c>
    </row>
    <row r="80" spans="1:24" x14ac:dyDescent="0.2">
      <c r="A80" s="1" t="s">
        <v>299</v>
      </c>
      <c r="B80" s="1" t="s">
        <v>300</v>
      </c>
      <c r="C80" s="1" t="s">
        <v>71</v>
      </c>
      <c r="D80" s="1" t="s">
        <v>483</v>
      </c>
      <c r="E80" s="1" t="s">
        <v>26</v>
      </c>
      <c r="F80" s="1" t="s">
        <v>34</v>
      </c>
      <c r="G80" s="1" t="s">
        <v>35</v>
      </c>
      <c r="I80" s="1">
        <v>1</v>
      </c>
      <c r="J80" s="1" t="s">
        <v>36</v>
      </c>
      <c r="K80" s="1" t="s">
        <v>27</v>
      </c>
      <c r="L80" s="1" t="s">
        <v>64</v>
      </c>
      <c r="M80" s="1">
        <v>6</v>
      </c>
      <c r="N80" s="1">
        <v>26250518</v>
      </c>
      <c r="O80" s="1">
        <v>26250518</v>
      </c>
      <c r="P80" s="1" t="s">
        <v>38</v>
      </c>
      <c r="Q80" s="1" t="s">
        <v>28</v>
      </c>
      <c r="T80" s="1">
        <v>38</v>
      </c>
      <c r="U80" s="1">
        <v>147</v>
      </c>
      <c r="X80" s="1">
        <v>15944</v>
      </c>
    </row>
    <row r="81" spans="1:24" x14ac:dyDescent="0.2">
      <c r="A81" s="1" t="s">
        <v>1105</v>
      </c>
      <c r="B81" s="1" t="s">
        <v>1197</v>
      </c>
      <c r="C81" s="1" t="s">
        <v>1107</v>
      </c>
      <c r="D81" s="1" t="s">
        <v>483</v>
      </c>
      <c r="E81" s="1" t="s">
        <v>1198</v>
      </c>
      <c r="F81" s="1" t="s">
        <v>485</v>
      </c>
      <c r="G81" s="1" t="s">
        <v>35</v>
      </c>
      <c r="I81" s="1">
        <v>1</v>
      </c>
      <c r="J81" s="1" t="s">
        <v>27</v>
      </c>
      <c r="K81" s="1" t="s">
        <v>43</v>
      </c>
      <c r="L81" s="1" t="s">
        <v>94</v>
      </c>
      <c r="M81" s="1">
        <v>6</v>
      </c>
      <c r="N81" s="1">
        <v>26031973</v>
      </c>
      <c r="O81" s="1">
        <v>26031973</v>
      </c>
      <c r="P81" s="1" t="s">
        <v>38</v>
      </c>
      <c r="Q81" s="1" t="s">
        <v>28</v>
      </c>
      <c r="X81" s="1">
        <v>3</v>
      </c>
    </row>
    <row r="82" spans="1:24" x14ac:dyDescent="0.2">
      <c r="A82" s="1" t="s">
        <v>1166</v>
      </c>
      <c r="B82" s="1" t="s">
        <v>1199</v>
      </c>
      <c r="C82" s="1" t="s">
        <v>1200</v>
      </c>
      <c r="D82" s="1" t="s">
        <v>1201</v>
      </c>
      <c r="E82" s="1" t="s">
        <v>26</v>
      </c>
      <c r="F82" s="1" t="s">
        <v>34</v>
      </c>
      <c r="G82" s="1" t="s">
        <v>35</v>
      </c>
      <c r="I82" s="1">
        <v>3</v>
      </c>
      <c r="J82" s="1" t="s">
        <v>27</v>
      </c>
      <c r="K82" s="1" t="s">
        <v>27</v>
      </c>
      <c r="L82" s="1" t="s">
        <v>94</v>
      </c>
      <c r="M82" s="1">
        <v>6</v>
      </c>
      <c r="N82" s="1">
        <v>26045957</v>
      </c>
      <c r="O82" s="1">
        <v>26045957</v>
      </c>
      <c r="P82" s="1" t="s">
        <v>29</v>
      </c>
      <c r="Q82" s="1" t="s">
        <v>38</v>
      </c>
      <c r="X82" s="1">
        <v>121</v>
      </c>
    </row>
    <row r="83" spans="1:24" x14ac:dyDescent="0.2">
      <c r="A83" s="1" t="s">
        <v>39</v>
      </c>
      <c r="B83" s="1" t="s">
        <v>599</v>
      </c>
      <c r="C83" s="1" t="s">
        <v>41</v>
      </c>
      <c r="D83" s="1" t="s">
        <v>503</v>
      </c>
      <c r="E83" s="1" t="s">
        <v>26</v>
      </c>
      <c r="F83" s="1" t="s">
        <v>34</v>
      </c>
      <c r="G83" s="1" t="s">
        <v>35</v>
      </c>
      <c r="I83" s="1">
        <v>3</v>
      </c>
      <c r="J83" s="1" t="s">
        <v>36</v>
      </c>
      <c r="K83" s="1" t="s">
        <v>43</v>
      </c>
      <c r="L83" s="1" t="s">
        <v>44</v>
      </c>
      <c r="M83" s="1">
        <v>6</v>
      </c>
      <c r="N83" s="1">
        <v>26250515</v>
      </c>
      <c r="O83" s="1">
        <v>26250515</v>
      </c>
      <c r="P83" s="1" t="s">
        <v>38</v>
      </c>
      <c r="Q83" s="1" t="s">
        <v>28</v>
      </c>
      <c r="T83" s="1">
        <v>31</v>
      </c>
      <c r="U83" s="1">
        <v>72</v>
      </c>
      <c r="X83" s="1">
        <v>3412</v>
      </c>
    </row>
    <row r="84" spans="1:24" x14ac:dyDescent="0.2">
      <c r="A84" s="1" t="s">
        <v>162</v>
      </c>
      <c r="B84" s="1" t="s">
        <v>1202</v>
      </c>
      <c r="C84" s="1" t="s">
        <v>164</v>
      </c>
      <c r="D84" s="1" t="s">
        <v>1203</v>
      </c>
      <c r="E84" s="1" t="s">
        <v>26</v>
      </c>
      <c r="F84" s="1" t="s">
        <v>34</v>
      </c>
      <c r="G84" s="1" t="s">
        <v>35</v>
      </c>
      <c r="J84" s="1" t="s">
        <v>27</v>
      </c>
      <c r="K84" s="1" t="s">
        <v>27</v>
      </c>
      <c r="L84" s="1" t="s">
        <v>64</v>
      </c>
      <c r="M84" s="1">
        <v>6</v>
      </c>
      <c r="N84" s="1">
        <v>26250499</v>
      </c>
      <c r="O84" s="1">
        <v>26250499</v>
      </c>
      <c r="P84" s="1" t="s">
        <v>29</v>
      </c>
      <c r="Q84" s="1" t="s">
        <v>38</v>
      </c>
      <c r="X84" s="1">
        <v>23</v>
      </c>
    </row>
    <row r="85" spans="1:24" x14ac:dyDescent="0.2">
      <c r="A85" s="1" t="s">
        <v>24</v>
      </c>
      <c r="B85" s="1" t="s">
        <v>1204</v>
      </c>
      <c r="C85" s="1" t="s">
        <v>584</v>
      </c>
      <c r="D85" s="1" t="s">
        <v>1205</v>
      </c>
      <c r="E85" s="1" t="s">
        <v>26</v>
      </c>
      <c r="F85" s="1" t="s">
        <v>34</v>
      </c>
      <c r="G85" s="1" t="s">
        <v>35</v>
      </c>
      <c r="J85" s="1" t="s">
        <v>27</v>
      </c>
      <c r="K85" s="1" t="s">
        <v>27</v>
      </c>
      <c r="L85" s="1" t="s">
        <v>27</v>
      </c>
      <c r="M85" s="1">
        <v>6</v>
      </c>
      <c r="N85" s="1">
        <v>26250500</v>
      </c>
      <c r="O85" s="1">
        <v>26250500</v>
      </c>
      <c r="P85" s="1" t="s">
        <v>38</v>
      </c>
      <c r="Q85" s="1" t="s">
        <v>29</v>
      </c>
      <c r="U85" s="1">
        <v>1057</v>
      </c>
      <c r="X85" s="1">
        <v>5</v>
      </c>
    </row>
    <row r="86" spans="1:24" x14ac:dyDescent="0.2">
      <c r="A86" s="1" t="s">
        <v>24</v>
      </c>
      <c r="B86" s="1" t="s">
        <v>1206</v>
      </c>
      <c r="C86" s="1" t="s">
        <v>54</v>
      </c>
      <c r="D86" s="1" t="s">
        <v>1207</v>
      </c>
      <c r="E86" s="1" t="s">
        <v>26</v>
      </c>
      <c r="F86" s="1" t="s">
        <v>34</v>
      </c>
      <c r="G86" s="1" t="s">
        <v>35</v>
      </c>
      <c r="J86" s="1" t="s">
        <v>27</v>
      </c>
      <c r="K86" s="1" t="s">
        <v>27</v>
      </c>
      <c r="L86" s="1" t="s">
        <v>27</v>
      </c>
      <c r="M86" s="1">
        <v>6</v>
      </c>
      <c r="N86" s="1">
        <v>26250500</v>
      </c>
      <c r="O86" s="1">
        <v>26250500</v>
      </c>
      <c r="P86" s="1" t="s">
        <v>38</v>
      </c>
      <c r="Q86" s="1" t="s">
        <v>28</v>
      </c>
      <c r="U86" s="1">
        <v>3394</v>
      </c>
      <c r="X86" s="1">
        <v>8</v>
      </c>
    </row>
    <row r="87" spans="1:24" x14ac:dyDescent="0.2">
      <c r="A87" s="1" t="s">
        <v>1084</v>
      </c>
      <c r="B87" s="1" t="s">
        <v>523</v>
      </c>
      <c r="C87" s="1" t="s">
        <v>25</v>
      </c>
      <c r="D87" s="1" t="s">
        <v>524</v>
      </c>
      <c r="E87" s="1" t="s">
        <v>26</v>
      </c>
      <c r="F87" s="1" t="s">
        <v>525</v>
      </c>
      <c r="G87" s="1" t="s">
        <v>35</v>
      </c>
      <c r="J87" s="1" t="s">
        <v>27</v>
      </c>
      <c r="K87" s="1" t="s">
        <v>27</v>
      </c>
      <c r="L87" s="1" t="s">
        <v>64</v>
      </c>
      <c r="M87" s="1">
        <v>6</v>
      </c>
      <c r="N87" s="1">
        <v>26031943</v>
      </c>
      <c r="O87" s="1">
        <v>26031943</v>
      </c>
      <c r="P87" s="1" t="s">
        <v>28</v>
      </c>
      <c r="Q87" s="1" t="s">
        <v>38</v>
      </c>
      <c r="T87" s="1">
        <v>22</v>
      </c>
      <c r="U87" s="1">
        <v>341</v>
      </c>
      <c r="X87" s="1">
        <v>885</v>
      </c>
    </row>
    <row r="88" spans="1:24" x14ac:dyDescent="0.2">
      <c r="A88" s="1" t="s">
        <v>1105</v>
      </c>
      <c r="B88" s="1" t="s">
        <v>1208</v>
      </c>
      <c r="C88" s="1" t="s">
        <v>1107</v>
      </c>
      <c r="D88" s="1" t="s">
        <v>1209</v>
      </c>
      <c r="E88" s="1" t="s">
        <v>26</v>
      </c>
      <c r="F88" s="1" t="s">
        <v>1210</v>
      </c>
      <c r="G88" s="1" t="s">
        <v>35</v>
      </c>
      <c r="J88" s="1" t="s">
        <v>27</v>
      </c>
      <c r="K88" s="1" t="s">
        <v>43</v>
      </c>
      <c r="L88" s="1" t="s">
        <v>94</v>
      </c>
      <c r="M88" s="1">
        <v>6</v>
      </c>
      <c r="N88" s="1">
        <v>27839747</v>
      </c>
      <c r="O88" s="1">
        <v>27839747</v>
      </c>
      <c r="P88" s="1" t="s">
        <v>28</v>
      </c>
      <c r="Q88" s="1" t="s">
        <v>29</v>
      </c>
      <c r="X88" s="1">
        <v>26</v>
      </c>
    </row>
    <row r="89" spans="1:24" x14ac:dyDescent="0.2">
      <c r="A89" s="1" t="s">
        <v>1084</v>
      </c>
      <c r="B89" s="1" t="s">
        <v>1211</v>
      </c>
      <c r="C89" s="1" t="s">
        <v>25</v>
      </c>
      <c r="D89" s="1" t="s">
        <v>532</v>
      </c>
      <c r="E89" s="1" t="s">
        <v>26</v>
      </c>
      <c r="F89" s="1" t="s">
        <v>34</v>
      </c>
      <c r="G89" s="1" t="s">
        <v>35</v>
      </c>
      <c r="I89" s="1">
        <v>1</v>
      </c>
      <c r="J89" s="1" t="s">
        <v>27</v>
      </c>
      <c r="K89" s="1" t="s">
        <v>27</v>
      </c>
      <c r="L89" s="1" t="s">
        <v>64</v>
      </c>
      <c r="M89" s="1">
        <v>6</v>
      </c>
      <c r="N89" s="1">
        <v>26250482</v>
      </c>
      <c r="O89" s="1">
        <v>26250482</v>
      </c>
      <c r="P89" s="1" t="s">
        <v>38</v>
      </c>
      <c r="Q89" s="1" t="s">
        <v>28</v>
      </c>
      <c r="T89" s="1">
        <v>14</v>
      </c>
      <c r="U89" s="1">
        <v>119</v>
      </c>
      <c r="X89" s="1">
        <v>27</v>
      </c>
    </row>
    <row r="90" spans="1:24" x14ac:dyDescent="0.2">
      <c r="A90" s="1" t="s">
        <v>176</v>
      </c>
      <c r="B90" s="1" t="s">
        <v>1212</v>
      </c>
      <c r="C90" s="1" t="s">
        <v>178</v>
      </c>
      <c r="D90" s="1" t="s">
        <v>1213</v>
      </c>
      <c r="E90" s="1" t="s">
        <v>26</v>
      </c>
      <c r="F90" s="1" t="s">
        <v>34</v>
      </c>
      <c r="G90" s="1" t="s">
        <v>35</v>
      </c>
      <c r="J90" s="1" t="s">
        <v>36</v>
      </c>
      <c r="K90" s="1" t="s">
        <v>43</v>
      </c>
      <c r="L90" s="1" t="s">
        <v>44</v>
      </c>
      <c r="M90" s="1">
        <v>6</v>
      </c>
      <c r="N90" s="1">
        <v>26250476</v>
      </c>
      <c r="O90" s="1">
        <v>26250476</v>
      </c>
      <c r="P90" s="1" t="s">
        <v>28</v>
      </c>
      <c r="Q90" s="1" t="s">
        <v>29</v>
      </c>
      <c r="T90" s="1">
        <v>8</v>
      </c>
      <c r="U90" s="1">
        <v>72</v>
      </c>
      <c r="W90" s="1">
        <v>101</v>
      </c>
      <c r="X90" s="1">
        <v>99</v>
      </c>
    </row>
    <row r="91" spans="1:24" x14ac:dyDescent="0.2">
      <c r="A91" s="1" t="s">
        <v>1214</v>
      </c>
      <c r="B91" s="1" t="s">
        <v>1215</v>
      </c>
      <c r="C91" s="1" t="s">
        <v>1216</v>
      </c>
      <c r="D91" s="1" t="s">
        <v>1217</v>
      </c>
      <c r="E91" s="1" t="s">
        <v>26</v>
      </c>
      <c r="F91" s="1" t="s">
        <v>34</v>
      </c>
      <c r="G91" s="1" t="s">
        <v>35</v>
      </c>
      <c r="J91" s="1" t="s">
        <v>36</v>
      </c>
      <c r="K91" s="1" t="s">
        <v>27</v>
      </c>
      <c r="L91" s="1" t="s">
        <v>64</v>
      </c>
      <c r="M91" s="1">
        <v>6</v>
      </c>
      <c r="N91" s="1">
        <v>26250458</v>
      </c>
      <c r="O91" s="1">
        <v>26250458</v>
      </c>
      <c r="P91" s="1" t="s">
        <v>29</v>
      </c>
      <c r="Q91" s="1" t="s">
        <v>28</v>
      </c>
      <c r="T91" s="1">
        <v>15</v>
      </c>
      <c r="U91" s="1">
        <v>86</v>
      </c>
      <c r="X91" s="1">
        <v>38</v>
      </c>
    </row>
    <row r="92" spans="1:24" x14ac:dyDescent="0.2">
      <c r="A92" s="1" t="s">
        <v>770</v>
      </c>
      <c r="B92" s="1" t="s">
        <v>1219</v>
      </c>
      <c r="C92" s="1" t="s">
        <v>54</v>
      </c>
      <c r="D92" s="1" t="s">
        <v>553</v>
      </c>
      <c r="E92" s="1" t="s">
        <v>26</v>
      </c>
      <c r="F92" s="1" t="s">
        <v>34</v>
      </c>
      <c r="G92" s="1" t="s">
        <v>35</v>
      </c>
      <c r="J92" s="1" t="s">
        <v>27</v>
      </c>
      <c r="K92" s="1" t="s">
        <v>27</v>
      </c>
      <c r="L92" s="1" t="s">
        <v>27</v>
      </c>
      <c r="M92" s="1">
        <v>6</v>
      </c>
      <c r="N92" s="1">
        <v>26250445</v>
      </c>
      <c r="O92" s="1">
        <v>26250445</v>
      </c>
      <c r="P92" s="1" t="s">
        <v>38</v>
      </c>
      <c r="Q92" s="1" t="s">
        <v>51</v>
      </c>
      <c r="T92" s="1">
        <v>43</v>
      </c>
      <c r="U92" s="1">
        <v>262</v>
      </c>
      <c r="W92" s="1">
        <v>228</v>
      </c>
      <c r="X92" s="1">
        <v>1156</v>
      </c>
    </row>
    <row r="93" spans="1:24" x14ac:dyDescent="0.2">
      <c r="A93" s="1" t="s">
        <v>808</v>
      </c>
      <c r="B93" s="1" t="s">
        <v>1220</v>
      </c>
      <c r="C93" s="1" t="s">
        <v>151</v>
      </c>
      <c r="D93" s="1" t="s">
        <v>189</v>
      </c>
      <c r="E93" s="1" t="s">
        <v>26</v>
      </c>
      <c r="F93" s="1" t="s">
        <v>34</v>
      </c>
      <c r="G93" s="1" t="s">
        <v>35</v>
      </c>
      <c r="J93" s="1" t="s">
        <v>27</v>
      </c>
      <c r="K93" s="1" t="s">
        <v>27</v>
      </c>
      <c r="L93" s="1" t="s">
        <v>27</v>
      </c>
      <c r="M93" s="1">
        <v>6</v>
      </c>
      <c r="N93" s="1">
        <v>26250440</v>
      </c>
      <c r="O93" s="1">
        <v>26250440</v>
      </c>
      <c r="P93" s="1" t="s">
        <v>29</v>
      </c>
      <c r="Q93" s="1" t="s">
        <v>51</v>
      </c>
      <c r="X93" s="1">
        <v>257</v>
      </c>
    </row>
    <row r="94" spans="1:24" x14ac:dyDescent="0.2">
      <c r="A94" s="1" t="s">
        <v>808</v>
      </c>
      <c r="B94" s="1" t="s">
        <v>1221</v>
      </c>
      <c r="C94" s="1" t="s">
        <v>151</v>
      </c>
      <c r="D94" s="1" t="s">
        <v>189</v>
      </c>
      <c r="E94" s="1" t="s">
        <v>26</v>
      </c>
      <c r="F94" s="1" t="s">
        <v>34</v>
      </c>
      <c r="G94" s="1" t="s">
        <v>35</v>
      </c>
      <c r="J94" s="1" t="s">
        <v>27</v>
      </c>
      <c r="K94" s="1" t="s">
        <v>27</v>
      </c>
      <c r="L94" s="1" t="s">
        <v>27</v>
      </c>
      <c r="M94" s="1">
        <v>6</v>
      </c>
      <c r="N94" s="1">
        <v>26250440</v>
      </c>
      <c r="O94" s="1">
        <v>26250440</v>
      </c>
      <c r="P94" s="1" t="s">
        <v>29</v>
      </c>
      <c r="Q94" s="1" t="s">
        <v>51</v>
      </c>
      <c r="X94" s="1">
        <v>254</v>
      </c>
    </row>
    <row r="95" spans="1:24" x14ac:dyDescent="0.2">
      <c r="A95" s="1" t="s">
        <v>808</v>
      </c>
      <c r="B95" s="1" t="s">
        <v>1222</v>
      </c>
      <c r="C95" s="1" t="s">
        <v>151</v>
      </c>
      <c r="D95" s="1" t="s">
        <v>189</v>
      </c>
      <c r="E95" s="1" t="s">
        <v>26</v>
      </c>
      <c r="F95" s="1" t="s">
        <v>34</v>
      </c>
      <c r="G95" s="1" t="s">
        <v>35</v>
      </c>
      <c r="J95" s="1" t="s">
        <v>27</v>
      </c>
      <c r="K95" s="1" t="s">
        <v>27</v>
      </c>
      <c r="L95" s="1" t="s">
        <v>27</v>
      </c>
      <c r="M95" s="1">
        <v>6</v>
      </c>
      <c r="N95" s="1">
        <v>26250440</v>
      </c>
      <c r="O95" s="1">
        <v>26250440</v>
      </c>
      <c r="P95" s="1" t="s">
        <v>29</v>
      </c>
      <c r="Q95" s="1" t="s">
        <v>51</v>
      </c>
      <c r="X95" s="1">
        <v>555</v>
      </c>
    </row>
    <row r="96" spans="1:24" x14ac:dyDescent="0.2">
      <c r="A96" s="1" t="s">
        <v>541</v>
      </c>
      <c r="B96" s="1" t="s">
        <v>1223</v>
      </c>
      <c r="C96" s="1" t="s">
        <v>543</v>
      </c>
      <c r="D96" s="1" t="s">
        <v>562</v>
      </c>
      <c r="E96" s="1" t="s">
        <v>26</v>
      </c>
      <c r="F96" s="1" t="s">
        <v>34</v>
      </c>
      <c r="G96" s="1" t="s">
        <v>35</v>
      </c>
      <c r="J96" s="1" t="s">
        <v>36</v>
      </c>
      <c r="K96" s="1" t="s">
        <v>43</v>
      </c>
      <c r="L96" s="1" t="s">
        <v>1224</v>
      </c>
      <c r="M96" s="1">
        <v>6</v>
      </c>
      <c r="N96" s="1">
        <v>26250440</v>
      </c>
      <c r="O96" s="1">
        <v>26250440</v>
      </c>
      <c r="P96" s="1" t="s">
        <v>29</v>
      </c>
      <c r="Q96" s="1" t="s">
        <v>38</v>
      </c>
      <c r="T96" s="1">
        <v>82</v>
      </c>
      <c r="U96" s="1">
        <v>134</v>
      </c>
      <c r="V96" s="1">
        <v>1</v>
      </c>
      <c r="W96" s="1">
        <v>151</v>
      </c>
      <c r="X96" s="1">
        <v>337</v>
      </c>
    </row>
    <row r="97" spans="1:26" x14ac:dyDescent="0.2">
      <c r="A97" s="1" t="s">
        <v>24</v>
      </c>
      <c r="B97" s="1" t="s">
        <v>1225</v>
      </c>
      <c r="C97" s="1" t="s">
        <v>262</v>
      </c>
      <c r="D97" s="1" t="s">
        <v>567</v>
      </c>
      <c r="E97" s="1" t="s">
        <v>26</v>
      </c>
      <c r="F97" s="1" t="s">
        <v>34</v>
      </c>
      <c r="G97" s="1" t="s">
        <v>35</v>
      </c>
      <c r="J97" s="1" t="s">
        <v>27</v>
      </c>
      <c r="K97" s="1" t="s">
        <v>27</v>
      </c>
      <c r="L97" s="1" t="s">
        <v>27</v>
      </c>
      <c r="M97" s="1">
        <v>6</v>
      </c>
      <c r="N97" s="1">
        <v>26250436</v>
      </c>
      <c r="O97" s="1">
        <v>26250436</v>
      </c>
      <c r="P97" s="1" t="s">
        <v>38</v>
      </c>
      <c r="Q97" s="1" t="s">
        <v>28</v>
      </c>
      <c r="U97" s="1">
        <v>890</v>
      </c>
      <c r="X97" s="1">
        <v>196</v>
      </c>
    </row>
    <row r="98" spans="1:26" x14ac:dyDescent="0.2">
      <c r="A98" s="1" t="s">
        <v>2839</v>
      </c>
      <c r="B98" s="1" t="s">
        <v>813</v>
      </c>
      <c r="C98" s="1" t="s">
        <v>814</v>
      </c>
      <c r="D98" s="1" t="s">
        <v>811</v>
      </c>
      <c r="E98" s="1" t="s">
        <v>26</v>
      </c>
      <c r="F98" s="1" t="s">
        <v>34</v>
      </c>
      <c r="G98" s="1" t="s">
        <v>35</v>
      </c>
      <c r="H98" s="1" t="s">
        <v>2437</v>
      </c>
      <c r="J98" s="1" t="s">
        <v>36</v>
      </c>
      <c r="K98" s="1" t="s">
        <v>89</v>
      </c>
      <c r="L98" s="1" t="s">
        <v>44</v>
      </c>
      <c r="M98" s="1">
        <v>6</v>
      </c>
      <c r="N98" s="1">
        <v>26197396</v>
      </c>
      <c r="O98" s="1">
        <v>26197396</v>
      </c>
      <c r="P98" s="1" t="s">
        <v>28</v>
      </c>
      <c r="Q98" s="1" t="s">
        <v>51</v>
      </c>
      <c r="X98" s="1">
        <v>22</v>
      </c>
      <c r="Y98" s="2">
        <v>43466</v>
      </c>
      <c r="Z98" s="1" t="s">
        <v>2840</v>
      </c>
    </row>
    <row r="99" spans="1:26" x14ac:dyDescent="0.2">
      <c r="A99" s="1" t="s">
        <v>2455</v>
      </c>
      <c r="B99" s="1" t="s">
        <v>2841</v>
      </c>
      <c r="C99" s="1" t="s">
        <v>1368</v>
      </c>
      <c r="D99" s="1" t="s">
        <v>2842</v>
      </c>
      <c r="E99" s="1" t="s">
        <v>26</v>
      </c>
      <c r="F99" s="1" t="s">
        <v>34</v>
      </c>
      <c r="G99" s="1" t="s">
        <v>35</v>
      </c>
      <c r="H99" s="1" t="s">
        <v>2437</v>
      </c>
      <c r="J99" s="1" t="s">
        <v>94</v>
      </c>
      <c r="K99" s="1" t="s">
        <v>94</v>
      </c>
      <c r="L99" s="1" t="s">
        <v>94</v>
      </c>
      <c r="M99" s="1">
        <v>6</v>
      </c>
      <c r="N99" s="1">
        <v>26250743</v>
      </c>
      <c r="O99" s="1">
        <v>26250743</v>
      </c>
      <c r="P99" s="1" t="s">
        <v>29</v>
      </c>
      <c r="Q99" s="1" t="s">
        <v>28</v>
      </c>
      <c r="R99" s="1">
        <v>0.81</v>
      </c>
      <c r="T99" s="1">
        <v>69</v>
      </c>
      <c r="U99" s="1">
        <v>16</v>
      </c>
      <c r="W99" s="1">
        <v>103</v>
      </c>
      <c r="X99" s="1">
        <v>1206</v>
      </c>
      <c r="Y99" s="2">
        <v>43466</v>
      </c>
      <c r="Z99" s="1" t="s">
        <v>2843</v>
      </c>
    </row>
    <row r="100" spans="1:26" x14ac:dyDescent="0.2">
      <c r="A100" s="1" t="s">
        <v>2478</v>
      </c>
      <c r="B100" s="1" t="s">
        <v>2708</v>
      </c>
      <c r="C100" s="1" t="s">
        <v>67</v>
      </c>
      <c r="D100" s="1" t="s">
        <v>822</v>
      </c>
      <c r="E100" s="1" t="s">
        <v>26</v>
      </c>
      <c r="F100" s="1" t="s">
        <v>34</v>
      </c>
      <c r="G100" s="1" t="s">
        <v>35</v>
      </c>
      <c r="H100" s="1" t="s">
        <v>2437</v>
      </c>
      <c r="J100" s="1" t="s">
        <v>94</v>
      </c>
      <c r="K100" s="1" t="s">
        <v>94</v>
      </c>
      <c r="L100" s="1" t="s">
        <v>94</v>
      </c>
      <c r="M100" s="1">
        <v>6</v>
      </c>
      <c r="N100" s="1">
        <v>26250734</v>
      </c>
      <c r="O100" s="1">
        <v>26250734</v>
      </c>
      <c r="P100" s="1" t="s">
        <v>38</v>
      </c>
      <c r="Q100" s="1" t="s">
        <v>28</v>
      </c>
      <c r="R100" s="1">
        <v>0.39</v>
      </c>
      <c r="T100" s="1">
        <v>19</v>
      </c>
      <c r="U100" s="1">
        <v>30</v>
      </c>
      <c r="W100" s="1">
        <v>37</v>
      </c>
      <c r="X100" s="1">
        <v>11313</v>
      </c>
      <c r="Y100" s="2">
        <v>43466</v>
      </c>
      <c r="Z100" s="1" t="s">
        <v>2844</v>
      </c>
    </row>
    <row r="101" spans="1:26" x14ac:dyDescent="0.2">
      <c r="A101" s="1" t="s">
        <v>2481</v>
      </c>
      <c r="B101" s="1" t="s">
        <v>944</v>
      </c>
      <c r="C101" s="1" t="s">
        <v>825</v>
      </c>
      <c r="D101" s="1" t="s">
        <v>2845</v>
      </c>
      <c r="E101" s="1" t="s">
        <v>26</v>
      </c>
      <c r="F101" s="1" t="s">
        <v>34</v>
      </c>
      <c r="G101" s="1" t="s">
        <v>35</v>
      </c>
      <c r="J101" s="1" t="s">
        <v>27</v>
      </c>
      <c r="K101" s="1" t="s">
        <v>27</v>
      </c>
      <c r="L101" s="1" t="s">
        <v>64</v>
      </c>
      <c r="M101" s="1">
        <v>6</v>
      </c>
      <c r="N101" s="1">
        <v>26250694</v>
      </c>
      <c r="O101" s="1">
        <v>26250694</v>
      </c>
      <c r="P101" s="1" t="s">
        <v>51</v>
      </c>
      <c r="Q101" s="1" t="s">
        <v>29</v>
      </c>
      <c r="R101" s="1">
        <v>0.06</v>
      </c>
      <c r="T101" s="1">
        <v>9</v>
      </c>
      <c r="U101" s="1">
        <v>147</v>
      </c>
      <c r="X101" s="1">
        <v>4284</v>
      </c>
      <c r="Y101" s="2">
        <v>43466</v>
      </c>
      <c r="Z101" s="1" t="s">
        <v>2846</v>
      </c>
    </row>
    <row r="102" spans="1:26" x14ac:dyDescent="0.2">
      <c r="A102" s="1" t="s">
        <v>2847</v>
      </c>
      <c r="B102" s="1" t="s">
        <v>2848</v>
      </c>
      <c r="C102" s="1" t="s">
        <v>765</v>
      </c>
      <c r="D102" s="1" t="s">
        <v>1639</v>
      </c>
      <c r="E102" s="1" t="s">
        <v>26</v>
      </c>
      <c r="F102" s="1" t="s">
        <v>34</v>
      </c>
      <c r="G102" s="1" t="s">
        <v>35</v>
      </c>
      <c r="H102" s="1" t="s">
        <v>2437</v>
      </c>
      <c r="J102" s="1" t="s">
        <v>94</v>
      </c>
      <c r="K102" s="1" t="s">
        <v>94</v>
      </c>
      <c r="L102" s="1" t="s">
        <v>94</v>
      </c>
      <c r="M102" s="1">
        <v>6</v>
      </c>
      <c r="N102" s="1">
        <v>26250650</v>
      </c>
      <c r="O102" s="1">
        <v>26250650</v>
      </c>
      <c r="P102" s="1" t="s">
        <v>29</v>
      </c>
      <c r="Q102" s="1" t="s">
        <v>38</v>
      </c>
      <c r="R102" s="1">
        <v>0.03</v>
      </c>
      <c r="T102" s="1">
        <v>8</v>
      </c>
      <c r="U102" s="1">
        <v>269</v>
      </c>
      <c r="W102" s="1">
        <v>246</v>
      </c>
      <c r="X102" s="1">
        <v>171</v>
      </c>
      <c r="Y102" s="2">
        <v>43466</v>
      </c>
      <c r="Z102" s="1" t="s">
        <v>2849</v>
      </c>
    </row>
    <row r="103" spans="1:26" x14ac:dyDescent="0.2">
      <c r="A103" s="1" t="s">
        <v>2850</v>
      </c>
      <c r="B103" s="1" t="s">
        <v>2851</v>
      </c>
      <c r="C103" s="1" t="s">
        <v>1762</v>
      </c>
      <c r="D103" s="1" t="s">
        <v>1170</v>
      </c>
      <c r="E103" s="1" t="s">
        <v>26</v>
      </c>
      <c r="F103" s="1" t="s">
        <v>34</v>
      </c>
      <c r="G103" s="1" t="s">
        <v>35</v>
      </c>
      <c r="H103" s="1" t="s">
        <v>2440</v>
      </c>
      <c r="J103" s="1" t="s">
        <v>36</v>
      </c>
      <c r="K103" s="1" t="s">
        <v>27</v>
      </c>
      <c r="L103" s="1" t="s">
        <v>64</v>
      </c>
      <c r="M103" s="1">
        <v>6</v>
      </c>
      <c r="N103" s="1">
        <v>26250617</v>
      </c>
      <c r="O103" s="1">
        <v>26250617</v>
      </c>
      <c r="P103" s="1" t="s">
        <v>29</v>
      </c>
      <c r="Q103" s="1" t="s">
        <v>51</v>
      </c>
      <c r="X103" s="1">
        <v>20</v>
      </c>
      <c r="Y103" s="2">
        <v>43466</v>
      </c>
      <c r="Z103" s="1" t="s">
        <v>2852</v>
      </c>
    </row>
    <row r="104" spans="1:26" x14ac:dyDescent="0.2">
      <c r="A104" s="1" t="s">
        <v>2606</v>
      </c>
      <c r="B104" s="1" t="s">
        <v>2853</v>
      </c>
      <c r="C104" s="1" t="s">
        <v>262</v>
      </c>
      <c r="D104" s="1" t="s">
        <v>2854</v>
      </c>
      <c r="E104" s="1" t="s">
        <v>26</v>
      </c>
      <c r="F104" s="1" t="s">
        <v>34</v>
      </c>
      <c r="G104" s="1" t="s">
        <v>35</v>
      </c>
      <c r="H104" s="1" t="s">
        <v>2437</v>
      </c>
      <c r="J104" s="1" t="s">
        <v>94</v>
      </c>
      <c r="K104" s="1" t="s">
        <v>94</v>
      </c>
      <c r="L104" s="1" t="s">
        <v>94</v>
      </c>
      <c r="M104" s="1">
        <v>6</v>
      </c>
      <c r="N104" s="1">
        <v>26250616</v>
      </c>
      <c r="O104" s="1">
        <v>26250616</v>
      </c>
      <c r="P104" s="1" t="s">
        <v>38</v>
      </c>
      <c r="Q104" s="1" t="s">
        <v>51</v>
      </c>
      <c r="R104" s="1">
        <v>0.28000000000000003</v>
      </c>
      <c r="T104" s="1">
        <v>46</v>
      </c>
      <c r="U104" s="1">
        <v>117</v>
      </c>
      <c r="W104" s="1">
        <v>72</v>
      </c>
      <c r="X104" s="1">
        <v>110</v>
      </c>
      <c r="Y104" s="2">
        <v>43466</v>
      </c>
      <c r="Z104" s="1" t="s">
        <v>2855</v>
      </c>
    </row>
    <row r="105" spans="1:26" x14ac:dyDescent="0.2">
      <c r="A105" s="1" t="s">
        <v>2536</v>
      </c>
      <c r="B105" s="1" t="s">
        <v>2856</v>
      </c>
      <c r="C105" s="1" t="s">
        <v>1178</v>
      </c>
      <c r="D105" s="1" t="s">
        <v>1176</v>
      </c>
      <c r="E105" s="1" t="s">
        <v>26</v>
      </c>
      <c r="F105" s="1" t="s">
        <v>34</v>
      </c>
      <c r="G105" s="1" t="s">
        <v>35</v>
      </c>
      <c r="H105" s="1" t="s">
        <v>2437</v>
      </c>
      <c r="J105" s="1" t="s">
        <v>36</v>
      </c>
      <c r="K105" s="1" t="s">
        <v>43</v>
      </c>
      <c r="L105" s="1" t="s">
        <v>2538</v>
      </c>
      <c r="M105" s="1">
        <v>6</v>
      </c>
      <c r="N105" s="1">
        <v>26250601</v>
      </c>
      <c r="O105" s="1">
        <v>26250601</v>
      </c>
      <c r="P105" s="1" t="s">
        <v>28</v>
      </c>
      <c r="Q105" s="1" t="s">
        <v>51</v>
      </c>
      <c r="X105" s="1">
        <v>44</v>
      </c>
      <c r="Y105" s="2">
        <v>43466</v>
      </c>
      <c r="Z105" s="1" t="s">
        <v>2857</v>
      </c>
    </row>
    <row r="106" spans="1:26" x14ac:dyDescent="0.2">
      <c r="A106" s="1" t="s">
        <v>2523</v>
      </c>
      <c r="B106" s="1" t="s">
        <v>2858</v>
      </c>
      <c r="C106" s="1" t="s">
        <v>41</v>
      </c>
      <c r="D106" s="1" t="s">
        <v>483</v>
      </c>
      <c r="E106" s="1" t="s">
        <v>26</v>
      </c>
      <c r="F106" s="1" t="s">
        <v>34</v>
      </c>
      <c r="G106" s="1" t="s">
        <v>35</v>
      </c>
      <c r="H106" s="1" t="s">
        <v>2440</v>
      </c>
      <c r="I106" s="1">
        <v>1</v>
      </c>
      <c r="J106" s="1" t="s">
        <v>94</v>
      </c>
      <c r="K106" s="1" t="s">
        <v>94</v>
      </c>
      <c r="L106" s="1" t="s">
        <v>94</v>
      </c>
      <c r="M106" s="1">
        <v>6</v>
      </c>
      <c r="N106" s="1">
        <v>26250518</v>
      </c>
      <c r="O106" s="1">
        <v>26250518</v>
      </c>
      <c r="P106" s="1" t="s">
        <v>38</v>
      </c>
      <c r="Q106" s="1" t="s">
        <v>28</v>
      </c>
      <c r="R106" s="1">
        <v>7.0000000000000007E-2</v>
      </c>
      <c r="T106" s="1">
        <v>6</v>
      </c>
      <c r="U106" s="1">
        <v>81</v>
      </c>
      <c r="W106" s="1">
        <v>93</v>
      </c>
      <c r="X106" s="1">
        <v>212</v>
      </c>
      <c r="Y106" s="2">
        <v>43466</v>
      </c>
      <c r="Z106" s="1" t="s">
        <v>2859</v>
      </c>
    </row>
    <row r="107" spans="1:26" x14ac:dyDescent="0.2">
      <c r="A107" s="1" t="s">
        <v>2460</v>
      </c>
      <c r="B107" s="1" t="s">
        <v>2860</v>
      </c>
      <c r="C107" s="1" t="s">
        <v>156</v>
      </c>
      <c r="D107" s="1" t="s">
        <v>882</v>
      </c>
      <c r="E107" s="1" t="s">
        <v>26</v>
      </c>
      <c r="F107" s="1" t="s">
        <v>34</v>
      </c>
      <c r="G107" s="1" t="s">
        <v>35</v>
      </c>
      <c r="H107" s="1" t="s">
        <v>2437</v>
      </c>
      <c r="I107" s="1">
        <v>1</v>
      </c>
      <c r="J107" s="1" t="s">
        <v>94</v>
      </c>
      <c r="K107" s="1" t="s">
        <v>94</v>
      </c>
      <c r="L107" s="1" t="s">
        <v>94</v>
      </c>
      <c r="M107" s="1">
        <v>6</v>
      </c>
      <c r="N107" s="1">
        <v>26250511</v>
      </c>
      <c r="O107" s="1">
        <v>26250511</v>
      </c>
      <c r="P107" s="1" t="s">
        <v>29</v>
      </c>
      <c r="Q107" s="1" t="s">
        <v>51</v>
      </c>
      <c r="R107" s="1">
        <v>0.39</v>
      </c>
      <c r="T107" s="1">
        <v>60</v>
      </c>
      <c r="U107" s="1">
        <v>92</v>
      </c>
      <c r="W107" s="1">
        <v>140</v>
      </c>
      <c r="X107" s="1">
        <v>7854</v>
      </c>
      <c r="Y107" s="2">
        <v>43466</v>
      </c>
      <c r="Z107" s="1" t="s">
        <v>2861</v>
      </c>
    </row>
    <row r="108" spans="1:26" x14ac:dyDescent="0.2">
      <c r="A108" s="1" t="s">
        <v>2481</v>
      </c>
      <c r="B108" s="1" t="s">
        <v>2862</v>
      </c>
      <c r="C108" s="1" t="s">
        <v>127</v>
      </c>
      <c r="D108" s="1" t="s">
        <v>882</v>
      </c>
      <c r="E108" s="1" t="s">
        <v>26</v>
      </c>
      <c r="F108" s="1" t="s">
        <v>34</v>
      </c>
      <c r="G108" s="1" t="s">
        <v>35</v>
      </c>
      <c r="I108" s="1">
        <v>1</v>
      </c>
      <c r="J108" s="1" t="s">
        <v>27</v>
      </c>
      <c r="K108" s="1" t="s">
        <v>27</v>
      </c>
      <c r="L108" s="1" t="s">
        <v>64</v>
      </c>
      <c r="M108" s="1">
        <v>6</v>
      </c>
      <c r="N108" s="1">
        <v>26250511</v>
      </c>
      <c r="O108" s="1">
        <v>26250511</v>
      </c>
      <c r="P108" s="1" t="s">
        <v>29</v>
      </c>
      <c r="Q108" s="1" t="s">
        <v>51</v>
      </c>
      <c r="R108" s="1">
        <v>0.06</v>
      </c>
      <c r="T108" s="1">
        <v>8</v>
      </c>
      <c r="U108" s="1">
        <v>135</v>
      </c>
      <c r="X108" s="1">
        <v>156</v>
      </c>
      <c r="Y108" s="2">
        <v>43466</v>
      </c>
      <c r="Z108" s="1" t="s">
        <v>2861</v>
      </c>
    </row>
    <row r="109" spans="1:26" x14ac:dyDescent="0.2">
      <c r="A109" s="1" t="s">
        <v>2536</v>
      </c>
      <c r="B109" s="1" t="s">
        <v>2863</v>
      </c>
      <c r="C109" s="1" t="s">
        <v>1178</v>
      </c>
      <c r="D109" s="1" t="s">
        <v>1344</v>
      </c>
      <c r="E109" s="1" t="s">
        <v>26</v>
      </c>
      <c r="F109" s="1" t="s">
        <v>34</v>
      </c>
      <c r="G109" s="1" t="s">
        <v>35</v>
      </c>
      <c r="J109" s="1" t="s">
        <v>36</v>
      </c>
      <c r="K109" s="1" t="s">
        <v>43</v>
      </c>
      <c r="L109" s="1" t="s">
        <v>2538</v>
      </c>
      <c r="M109" s="1">
        <v>6</v>
      </c>
      <c r="N109" s="1">
        <v>26250484</v>
      </c>
      <c r="O109" s="1">
        <v>26250484</v>
      </c>
      <c r="P109" s="1" t="s">
        <v>38</v>
      </c>
      <c r="Q109" s="1" t="s">
        <v>29</v>
      </c>
      <c r="X109" s="1">
        <v>97</v>
      </c>
      <c r="Y109" s="2">
        <v>43466</v>
      </c>
      <c r="Z109" s="1" t="s">
        <v>2864</v>
      </c>
    </row>
  </sheetData>
  <autoFilter ref="A1:X97">
    <sortState ref="A2:X105">
      <sortCondition ref="G1:G105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H3 Summary</vt:lpstr>
      <vt:lpstr>H3.3</vt:lpstr>
      <vt:lpstr>H3-dbSNP report</vt:lpstr>
      <vt:lpstr>HIST1H3A</vt:lpstr>
      <vt:lpstr>HIST1H3B</vt:lpstr>
      <vt:lpstr>HIST1H3C</vt:lpstr>
      <vt:lpstr>HIST1H3D</vt:lpstr>
      <vt:lpstr>HIST1H3E</vt:lpstr>
      <vt:lpstr>HIST1H3F</vt:lpstr>
      <vt:lpstr>HIST1H3G</vt:lpstr>
      <vt:lpstr>HIST1H3H</vt:lpstr>
      <vt:lpstr>HIST1H3I</vt:lpstr>
      <vt:lpstr>HIST1H3J</vt:lpstr>
      <vt:lpstr>HIST2H3D</vt:lpstr>
      <vt:lpstr>HIST3H3</vt:lpstr>
      <vt:lpstr>H3F3A</vt:lpstr>
      <vt:lpstr>H3F3B</vt:lpstr>
      <vt:lpstr>H3F3C</vt:lpstr>
      <vt:lpstr>CENPA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Bennett</dc:creator>
  <cp:lastModifiedBy>Bennett, Richard Lynn, II</cp:lastModifiedBy>
  <dcterms:created xsi:type="dcterms:W3CDTF">2018-08-10T23:04:36Z</dcterms:created>
  <dcterms:modified xsi:type="dcterms:W3CDTF">2019-06-24T20:36:47Z</dcterms:modified>
</cp:coreProperties>
</file>