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ennettr\Dropbox (UFL)\H2B\Cancer discovery revision 6-18-19\"/>
    </mc:Choice>
  </mc:AlternateContent>
  <bookViews>
    <workbookView xWindow="165" yWindow="60" windowWidth="20985" windowHeight="14340" tabRatio="500"/>
  </bookViews>
  <sheets>
    <sheet name="H2B Summary" sheetId="29" r:id="rId1"/>
    <sheet name="H2B-dbSNP report" sheetId="31" r:id="rId2"/>
    <sheet name="HIST1H2BA" sheetId="1" r:id="rId3"/>
    <sheet name="HIST1H2BB" sheetId="2" r:id="rId4"/>
    <sheet name="HIST1H2BC" sheetId="3" r:id="rId5"/>
    <sheet name="HIST1H2BD" sheetId="4" r:id="rId6"/>
    <sheet name="HIST1H2BE" sheetId="5" r:id="rId7"/>
    <sheet name="HIST1H2BF" sheetId="6" r:id="rId8"/>
    <sheet name="HIST1H2BG" sheetId="7" r:id="rId9"/>
    <sheet name="HIST1H2BH" sheetId="8" r:id="rId10"/>
    <sheet name="HIST1H2BI" sheetId="9" r:id="rId11"/>
    <sheet name="HIST1H2BJ" sheetId="10" r:id="rId12"/>
    <sheet name="HIST1H2BK" sheetId="11" r:id="rId13"/>
    <sheet name="HIST1H2BL" sheetId="12" r:id="rId14"/>
    <sheet name="HIST1H2BM" sheetId="13" r:id="rId15"/>
    <sheet name="HIST1H2BN" sheetId="14" r:id="rId16"/>
    <sheet name="HIST1H2BO" sheetId="15" r:id="rId17"/>
    <sheet name="HIST2H2BE" sheetId="20" r:id="rId18"/>
    <sheet name="HIST2H2BF" sheetId="21" r:id="rId19"/>
    <sheet name="HIST3H2BB" sheetId="23" r:id="rId20"/>
  </sheets>
  <definedNames>
    <definedName name="_xlnm._FilterDatabase" localSheetId="1" hidden="1">'H2B-dbSNP report'!$H$3:$Q$35</definedName>
    <definedName name="_xlnm._FilterDatabase" localSheetId="2" hidden="1">HIST1H2BA!$A$1:$X$41</definedName>
    <definedName name="_xlnm._FilterDatabase" localSheetId="3" hidden="1">HIST1H2BB!$A$1:$X$42</definedName>
    <definedName name="_xlnm._FilterDatabase" localSheetId="4" hidden="1">HIST1H2BC!$A$1:$X$87</definedName>
    <definedName name="_xlnm._FilterDatabase" localSheetId="5" hidden="1">HIST1H2BD!$A$1:$X$107</definedName>
    <definedName name="_xlnm._FilterDatabase" localSheetId="6" hidden="1">HIST1H2BE!$A$1:$X$39</definedName>
    <definedName name="_xlnm._FilterDatabase" localSheetId="7" hidden="1">HIST1H2BF!$A$1:$X$46</definedName>
    <definedName name="_xlnm._FilterDatabase" localSheetId="8" hidden="1">HIST1H2BG!$A$1:$X$56</definedName>
    <definedName name="_xlnm._FilterDatabase" localSheetId="9" hidden="1">HIST1H2BH!$A$1:$X$58</definedName>
    <definedName name="_xlnm._FilterDatabase" localSheetId="10" hidden="1">HIST1H2BI!$A$1:$X$51</definedName>
    <definedName name="_xlnm._FilterDatabase" localSheetId="11" hidden="1">HIST1H2BJ!$A$1:$X$46</definedName>
    <definedName name="_xlnm._FilterDatabase" localSheetId="12" hidden="1">HIST1H2BK!$A$1:$X$57</definedName>
    <definedName name="_xlnm._FilterDatabase" localSheetId="13" hidden="1">HIST1H2BL!$A$1:$X$45</definedName>
    <definedName name="_xlnm._FilterDatabase" localSheetId="14" hidden="1">HIST1H2BM!$A$1:$X$44</definedName>
    <definedName name="_xlnm._FilterDatabase" localSheetId="15" hidden="1">HIST1H2BN!$A$1:$X$30</definedName>
    <definedName name="_xlnm._FilterDatabase" localSheetId="16" hidden="1">HIST1H2BO!$A$1:$X$49</definedName>
    <definedName name="_xlnm._FilterDatabase" localSheetId="17" hidden="1">HIST2H2BE!$A$1:$X$80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9" i="31" l="1"/>
  <c r="P39" i="31"/>
  <c r="Q38" i="31"/>
  <c r="D23" i="31"/>
  <c r="P38" i="31"/>
  <c r="C23" i="31"/>
  <c r="O38" i="31"/>
  <c r="B23" i="31"/>
  <c r="E23" i="31"/>
  <c r="F38" i="31"/>
  <c r="Q37" i="31"/>
  <c r="D21" i="31"/>
  <c r="P37" i="31"/>
  <c r="C21" i="31"/>
  <c r="O37" i="31"/>
  <c r="F37" i="31"/>
  <c r="P36" i="31"/>
  <c r="C20" i="31"/>
  <c r="O36" i="31"/>
  <c r="F36" i="31"/>
  <c r="Q35" i="31"/>
  <c r="D20" i="31"/>
  <c r="F35" i="31"/>
  <c r="B35" i="31"/>
  <c r="O34" i="31"/>
  <c r="F34" i="31"/>
  <c r="O33" i="31"/>
  <c r="B20" i="31"/>
  <c r="F33" i="31"/>
  <c r="E33" i="31"/>
  <c r="D33" i="31"/>
  <c r="C33" i="31"/>
  <c r="F32" i="31"/>
  <c r="P31" i="31"/>
  <c r="F31" i="31"/>
  <c r="C31" i="31"/>
  <c r="P30" i="31"/>
  <c r="P29" i="31"/>
  <c r="C18" i="31"/>
  <c r="E18" i="31"/>
  <c r="C29" i="31"/>
  <c r="E29" i="31"/>
  <c r="P28" i="31"/>
  <c r="C16" i="31"/>
  <c r="E16" i="31"/>
  <c r="F28" i="31"/>
  <c r="P27" i="31"/>
  <c r="F27" i="31"/>
  <c r="Q26" i="31"/>
  <c r="D28" i="31"/>
  <c r="P26" i="31"/>
  <c r="C28" i="31"/>
  <c r="E28" i="31"/>
  <c r="F26" i="31"/>
  <c r="F25" i="31"/>
  <c r="Q24" i="31"/>
  <c r="P24" i="31"/>
  <c r="D24" i="31"/>
  <c r="C24" i="31"/>
  <c r="E24" i="31"/>
  <c r="B22" i="31"/>
  <c r="Q21" i="31"/>
  <c r="D29" i="31"/>
  <c r="P21" i="31"/>
  <c r="B21" i="31"/>
  <c r="P20" i="31"/>
  <c r="F20" i="31"/>
  <c r="P19" i="31"/>
  <c r="C30" i="31"/>
  <c r="E30" i="31"/>
  <c r="F19" i="31"/>
  <c r="Q18" i="31"/>
  <c r="D13" i="31"/>
  <c r="P18" i="31"/>
  <c r="C13" i="31"/>
  <c r="F18" i="31"/>
  <c r="Q17" i="31"/>
  <c r="P17" i="31"/>
  <c r="F17" i="31"/>
  <c r="O16" i="31"/>
  <c r="F16" i="31"/>
  <c r="P15" i="31"/>
  <c r="O15" i="31"/>
  <c r="B15" i="31"/>
  <c r="P14" i="31"/>
  <c r="B11" i="31"/>
  <c r="E11" i="31"/>
  <c r="F14" i="31"/>
  <c r="F13" i="31"/>
  <c r="B13" i="31"/>
  <c r="Q12" i="31"/>
  <c r="P12" i="31"/>
  <c r="F12" i="31"/>
  <c r="C12" i="31"/>
  <c r="B12" i="31"/>
  <c r="E12" i="31"/>
  <c r="Q10" i="31"/>
  <c r="C10" i="31"/>
  <c r="P10" i="31"/>
  <c r="B10" i="31"/>
  <c r="O10" i="31"/>
  <c r="F10" i="31"/>
  <c r="Q9" i="31"/>
  <c r="P9" i="31"/>
  <c r="C7" i="31"/>
  <c r="P8" i="31"/>
  <c r="B9" i="31"/>
  <c r="E9" i="31"/>
  <c r="F8" i="31"/>
  <c r="C8" i="31"/>
  <c r="B8" i="31"/>
  <c r="E8" i="31"/>
  <c r="Q7" i="31"/>
  <c r="C9" i="31"/>
  <c r="P7" i="31"/>
  <c r="O7" i="31"/>
  <c r="B7" i="31"/>
  <c r="Q6" i="31"/>
  <c r="D35" i="31"/>
  <c r="P6" i="31"/>
  <c r="C35" i="31"/>
  <c r="E35" i="31"/>
  <c r="O6" i="31"/>
  <c r="P5" i="31"/>
  <c r="Q4" i="31"/>
  <c r="P4" i="31"/>
  <c r="E20" i="31"/>
  <c r="E13" i="31"/>
  <c r="E10" i="31"/>
  <c r="E21" i="31"/>
  <c r="D31" i="31"/>
  <c r="E31" i="31"/>
  <c r="D22" i="31"/>
  <c r="D7" i="31"/>
  <c r="E7" i="31"/>
  <c r="C15" i="31"/>
  <c r="E15" i="31"/>
  <c r="C22" i="31"/>
  <c r="E22" i="31"/>
  <c r="D15" i="31"/>
  <c r="U129" i="29"/>
  <c r="W129" i="29"/>
  <c r="U128" i="29"/>
  <c r="W128" i="29"/>
  <c r="U127" i="29"/>
  <c r="W127" i="29"/>
  <c r="U126" i="29"/>
  <c r="W126" i="29"/>
  <c r="U125" i="29"/>
  <c r="W125" i="29"/>
  <c r="U124" i="29"/>
  <c r="W124" i="29"/>
  <c r="U123" i="29"/>
  <c r="W123" i="29"/>
  <c r="U122" i="29"/>
  <c r="W122" i="29"/>
  <c r="U121" i="29"/>
  <c r="W121" i="29"/>
  <c r="U120" i="29"/>
  <c r="W120" i="29"/>
  <c r="U119" i="29"/>
  <c r="W119" i="29"/>
  <c r="U118" i="29"/>
  <c r="W118" i="29"/>
  <c r="U117" i="29"/>
  <c r="W117" i="29"/>
  <c r="U116" i="29"/>
  <c r="W116" i="29"/>
  <c r="U115" i="29"/>
  <c r="W115" i="29"/>
  <c r="U114" i="29"/>
  <c r="W114" i="29"/>
  <c r="U113" i="29"/>
  <c r="W113" i="29"/>
  <c r="U112" i="29"/>
  <c r="W112" i="29"/>
  <c r="U111" i="29"/>
  <c r="W111" i="29"/>
  <c r="U110" i="29"/>
  <c r="W110" i="29"/>
  <c r="U109" i="29"/>
  <c r="W109" i="29"/>
  <c r="U108" i="29"/>
  <c r="W108" i="29"/>
  <c r="U107" i="29"/>
  <c r="W107" i="29"/>
  <c r="U106" i="29"/>
  <c r="W106" i="29"/>
  <c r="U105" i="29"/>
  <c r="W105" i="29"/>
  <c r="U104" i="29"/>
  <c r="W104" i="29"/>
  <c r="U103" i="29"/>
  <c r="W103" i="29"/>
  <c r="U102" i="29"/>
  <c r="W102" i="29"/>
  <c r="U101" i="29"/>
  <c r="W101" i="29"/>
  <c r="U100" i="29"/>
  <c r="W100" i="29"/>
  <c r="U99" i="29"/>
  <c r="W99" i="29"/>
  <c r="U98" i="29"/>
  <c r="W98" i="29"/>
  <c r="U97" i="29"/>
  <c r="W97" i="29"/>
  <c r="U96" i="29"/>
  <c r="W96" i="29"/>
  <c r="U95" i="29"/>
  <c r="W95" i="29"/>
  <c r="U94" i="29"/>
  <c r="W94" i="29"/>
  <c r="U93" i="29"/>
  <c r="W93" i="29"/>
  <c r="U92" i="29"/>
  <c r="W92" i="29"/>
  <c r="U91" i="29"/>
  <c r="W91" i="29"/>
  <c r="U90" i="29"/>
  <c r="W90" i="29"/>
  <c r="U89" i="29"/>
  <c r="W89" i="29"/>
  <c r="U88" i="29"/>
  <c r="W88" i="29"/>
  <c r="U87" i="29"/>
  <c r="W87" i="29"/>
  <c r="U86" i="29"/>
  <c r="W86" i="29"/>
  <c r="U85" i="29"/>
  <c r="W85" i="29"/>
  <c r="U84" i="29"/>
  <c r="W84" i="29"/>
  <c r="U83" i="29"/>
  <c r="W83" i="29"/>
  <c r="U82" i="29"/>
  <c r="W82" i="29"/>
  <c r="U81" i="29"/>
  <c r="W81" i="29"/>
  <c r="U80" i="29"/>
  <c r="W80" i="29"/>
  <c r="U79" i="29"/>
  <c r="W79" i="29"/>
  <c r="U78" i="29"/>
  <c r="W78" i="29"/>
  <c r="U77" i="29"/>
  <c r="W77" i="29"/>
  <c r="U76" i="29"/>
  <c r="W76" i="29"/>
  <c r="U75" i="29"/>
  <c r="W75" i="29"/>
  <c r="U74" i="29"/>
  <c r="W74" i="29"/>
  <c r="U73" i="29"/>
  <c r="W73" i="29"/>
  <c r="U72" i="29"/>
  <c r="W72" i="29"/>
  <c r="U71" i="29"/>
  <c r="W71" i="29"/>
  <c r="U70" i="29"/>
  <c r="W70" i="29"/>
  <c r="U69" i="29"/>
  <c r="W69" i="29"/>
  <c r="U68" i="29"/>
  <c r="W68" i="29"/>
  <c r="U67" i="29"/>
  <c r="W67" i="29"/>
  <c r="U66" i="29"/>
  <c r="W66" i="29"/>
  <c r="U65" i="29"/>
  <c r="W65" i="29"/>
  <c r="U64" i="29"/>
  <c r="W64" i="29"/>
  <c r="U63" i="29"/>
  <c r="W63" i="29"/>
  <c r="U62" i="29"/>
  <c r="W62" i="29"/>
  <c r="U61" i="29"/>
  <c r="W61" i="29"/>
  <c r="U60" i="29"/>
  <c r="W60" i="29"/>
  <c r="U59" i="29"/>
  <c r="W59" i="29"/>
  <c r="U58" i="29"/>
  <c r="W58" i="29"/>
  <c r="U57" i="29"/>
  <c r="W57" i="29"/>
  <c r="U56" i="29"/>
  <c r="W56" i="29"/>
  <c r="U55" i="29"/>
  <c r="W55" i="29"/>
  <c r="U54" i="29"/>
  <c r="W54" i="29"/>
  <c r="U53" i="29"/>
  <c r="W53" i="29"/>
  <c r="U52" i="29"/>
  <c r="W52" i="29"/>
  <c r="U51" i="29"/>
  <c r="W51" i="29"/>
  <c r="U50" i="29"/>
  <c r="W50" i="29"/>
  <c r="U49" i="29"/>
  <c r="W49" i="29"/>
  <c r="U48" i="29"/>
  <c r="W48" i="29"/>
  <c r="U47" i="29"/>
  <c r="W47" i="29"/>
  <c r="U46" i="29"/>
  <c r="W46" i="29"/>
  <c r="U45" i="29"/>
  <c r="W45" i="29"/>
  <c r="U44" i="29"/>
  <c r="W44" i="29"/>
  <c r="U43" i="29"/>
  <c r="W43" i="29"/>
  <c r="U42" i="29"/>
  <c r="W42" i="29"/>
  <c r="U41" i="29"/>
  <c r="W41" i="29"/>
  <c r="U40" i="29"/>
  <c r="W40" i="29"/>
  <c r="U39" i="29"/>
  <c r="W39" i="29"/>
  <c r="U38" i="29"/>
  <c r="W38" i="29"/>
  <c r="U37" i="29"/>
  <c r="W37" i="29"/>
  <c r="U36" i="29"/>
  <c r="W36" i="29"/>
  <c r="U35" i="29"/>
  <c r="W35" i="29"/>
  <c r="U34" i="29"/>
  <c r="W34" i="29"/>
  <c r="U33" i="29"/>
  <c r="W33" i="29"/>
  <c r="U32" i="29"/>
  <c r="W32" i="29"/>
  <c r="U31" i="29"/>
  <c r="W31" i="29"/>
  <c r="U30" i="29"/>
  <c r="W30" i="29"/>
  <c r="U29" i="29"/>
  <c r="W29" i="29"/>
  <c r="U28" i="29"/>
  <c r="W28" i="29"/>
  <c r="U27" i="29"/>
  <c r="W27" i="29"/>
  <c r="U26" i="29"/>
  <c r="W26" i="29"/>
  <c r="U25" i="29"/>
  <c r="W25" i="29"/>
  <c r="U24" i="29"/>
  <c r="W24" i="29"/>
  <c r="U23" i="29"/>
  <c r="W23" i="29"/>
  <c r="U22" i="29"/>
  <c r="W22" i="29"/>
  <c r="U21" i="29"/>
  <c r="W21" i="29"/>
  <c r="U20" i="29"/>
  <c r="W20" i="29"/>
  <c r="U19" i="29"/>
  <c r="W19" i="29"/>
  <c r="U18" i="29"/>
  <c r="W18" i="29"/>
  <c r="U17" i="29"/>
  <c r="W17" i="29"/>
  <c r="U16" i="29"/>
  <c r="W16" i="29"/>
  <c r="U15" i="29"/>
  <c r="W15" i="29"/>
  <c r="U14" i="29"/>
  <c r="W14" i="29"/>
  <c r="U13" i="29"/>
  <c r="W13" i="29"/>
  <c r="U12" i="29"/>
  <c r="W12" i="29"/>
  <c r="U11" i="29"/>
  <c r="W11" i="29"/>
  <c r="U10" i="29"/>
  <c r="W10" i="29"/>
  <c r="U9" i="29"/>
  <c r="W9" i="29"/>
  <c r="U8" i="29"/>
  <c r="W8" i="29"/>
  <c r="U7" i="29"/>
  <c r="W7" i="29"/>
  <c r="U6" i="29"/>
  <c r="W6" i="29"/>
  <c r="U5" i="29"/>
  <c r="W5" i="29"/>
  <c r="U4" i="29"/>
  <c r="Y2" i="29"/>
  <c r="W2" i="29"/>
  <c r="W1" i="29"/>
</calcChain>
</file>

<file path=xl/sharedStrings.xml><?xml version="1.0" encoding="utf-8"?>
<sst xmlns="http://schemas.openxmlformats.org/spreadsheetml/2006/main" count="15916" uniqueCount="3009">
  <si>
    <t>Study</t>
  </si>
  <si>
    <t>Sample ID</t>
  </si>
  <si>
    <t>Cancer Type</t>
  </si>
  <si>
    <t>Protein Change</t>
  </si>
  <si>
    <t>Annotation</t>
  </si>
  <si>
    <t>Functional Impact</t>
  </si>
  <si>
    <t>Mutation Type</t>
  </si>
  <si>
    <t>Copy #</t>
  </si>
  <si>
    <t>COSMIC</t>
  </si>
  <si>
    <t>MS</t>
  </si>
  <si>
    <t>VS</t>
  </si>
  <si>
    <t>Center</t>
  </si>
  <si>
    <t>Chromosome</t>
  </si>
  <si>
    <t>Start Pos</t>
  </si>
  <si>
    <t>End Pos</t>
  </si>
  <si>
    <t>Ref</t>
  </si>
  <si>
    <t>Var</t>
  </si>
  <si>
    <t>Allele Freq (T)</t>
  </si>
  <si>
    <t>Allele Freq (N)</t>
  </si>
  <si>
    <t>Variant Reads</t>
  </si>
  <si>
    <t>Ref Reads</t>
  </si>
  <si>
    <t>Variant Reads (N)</t>
  </si>
  <si>
    <t>Ref Reads (N)</t>
  </si>
  <si>
    <t># Mut in Sample</t>
  </si>
  <si>
    <t>Pan-Lung Cancer (TCGA, Nat Genet 2016)</t>
  </si>
  <si>
    <t>TCGA-43-3920-01</t>
  </si>
  <si>
    <t>Lung Squamous Cell Carcinoma</t>
  </si>
  <si>
    <t>V4M</t>
  </si>
  <si>
    <t>OncoKB: NA;CIViC: NA;MyCancerGenome: not present;CancerHotspot: no;3DHotspot: no</t>
  </si>
  <si>
    <t>MutationAssessor: impact: neutral, score: 0;SIFT: impact: tolerated_low_confidence, score: 0.09;Polyphen-2: impact: benign, score: 0.015</t>
  </si>
  <si>
    <t>Missense_Mutation</t>
  </si>
  <si>
    <t>Somatic</t>
  </si>
  <si>
    <t>NA</t>
  </si>
  <si>
    <t>broad.mit.edu</t>
  </si>
  <si>
    <t>G</t>
  </si>
  <si>
    <t>A</t>
  </si>
  <si>
    <t>Lung Squamous Cell Carcinoma (TCGA, Provisional)</t>
  </si>
  <si>
    <t>Skin Cutaneous Melanoma (TCGA, Provisional)</t>
  </si>
  <si>
    <t>TCGA-FS-A1YY-06</t>
  </si>
  <si>
    <t>Cutaneous Melanoma</t>
  </si>
  <si>
    <t>S12F</t>
  </si>
  <si>
    <t>MutationAssessor: impact: low, score: 1.245;SIFT: impact: deleterious_low_confidence, score: 0;Polyphen-2: impact: probably_damaging, score: 0.991</t>
  </si>
  <si>
    <t>C</t>
  </si>
  <si>
    <t>T</t>
  </si>
  <si>
    <t>Colorectal Adenocarcinoma (DFCI, Cell Reports 2016)</t>
  </si>
  <si>
    <t>coadread_dfci_2016_354</t>
  </si>
  <si>
    <t>Colorectal Adenocarcinoma</t>
  </si>
  <si>
    <t>dfci.harvard.edu</t>
  </si>
  <si>
    <t>coadread_dfci_2016_352983</t>
  </si>
  <si>
    <t>G28D</t>
  </si>
  <si>
    <t>MutationAssessor: impact: low, score: 1.81;SIFT: impact: tolerated_low_confidence, score: 0.12;Polyphen-2: impact: benign, score: 0.001</t>
  </si>
  <si>
    <t>Head and Neck Squamous Cell Carcinoma (TCGA, Provisional)</t>
  </si>
  <si>
    <t>TCGA-IQ-A61H-01</t>
  </si>
  <si>
    <t>Head and Neck Squamous Cell Carcinoma</t>
  </si>
  <si>
    <t>R31C</t>
  </si>
  <si>
    <t>MutationAssessor: impact: medium, score: 2.015;SIFT: impact: tolerated_low_confidence, score: 0.09;Polyphen-2: impact: benign, score: 0.41</t>
  </si>
  <si>
    <t>Bladder Cancer (TCGA, Cell 2017)</t>
  </si>
  <si>
    <t>TCGA-UY-A8OB-01</t>
  </si>
  <si>
    <t>Bladder Urothelial Carcinoma</t>
  </si>
  <si>
    <t>K32E</t>
  </si>
  <si>
    <t>MutationAssessor: impact: medium, score: 2.265;SIFT: impact: deleterious_low_confidence, score: 0.02;Polyphen-2: impact: benign, score: 0.026</t>
  </si>
  <si>
    <t>NaN</t>
  </si>
  <si>
    <t>Uterine Corpus Endometrial Carcinoma (TCGA, Provisional)</t>
  </si>
  <si>
    <t>TCGA-D1-A167-01</t>
  </si>
  <si>
    <t>Uterine Endometrioid Carcinoma</t>
  </si>
  <si>
    <t>R35C</t>
  </si>
  <si>
    <t>MutationAssessor: impact: medium, score: 3.23;SIFT: impact: tolerated_low_confidence, score: 0.09;Polyphen-2: impact: benign, score: 0.015</t>
  </si>
  <si>
    <t>Untested</t>
  </si>
  <si>
    <t>genome.wustl.edu</t>
  </si>
  <si>
    <t>Cutaneous Squamous Cell Carcinoma (MD Anderson, Clin Cancer Res 2014)</t>
  </si>
  <si>
    <t>CSCC-42-T</t>
  </si>
  <si>
    <t>Cutaneous Squamous Cell Carcinoma</t>
  </si>
  <si>
    <t>hgsc.bcm.edu</t>
  </si>
  <si>
    <t>Colorectal Adenocarcinoma (TCGA, Provisional)</t>
  </si>
  <si>
    <t>TCGA-AA-3552-01</t>
  </si>
  <si>
    <t>Colon Adenocarcinoma</t>
  </si>
  <si>
    <t>R35H</t>
  </si>
  <si>
    <t>MutationAssessor: impact: medium, score: 3.23;SIFT: impact: tolerated_low_confidence, score: 0.08;Polyphen-2: impact: possibly_damaging, score: 0.722</t>
  </si>
  <si>
    <t>Valid</t>
  </si>
  <si>
    <t>Desmoplastic Melanoma (Broad Institute, Nat Genet 2015)</t>
  </si>
  <si>
    <t>35M</t>
  </si>
  <si>
    <t>Desmoplastic Melanoma</t>
  </si>
  <si>
    <t>R35S</t>
  </si>
  <si>
    <t>MutationAssessor: impact: medium, score: 2.63;SIFT: impact: deleterious_low_confidence, score: 0.03;Polyphen-2: impact: probably_damaging, score: 0.912</t>
  </si>
  <si>
    <t>www.broadinstitute.org</t>
  </si>
  <si>
    <t>TCGA-BS-A0UF-01</t>
  </si>
  <si>
    <t>E37D</t>
  </si>
  <si>
    <t>MutationAssessor: impact: medium, score: 2.54;SIFT: impact: deleterious_low_confidence, score: 0.02;Polyphen-2: impact: probably_damaging, score: 0.92</t>
  </si>
  <si>
    <t>TCGA-BT-A20P-01</t>
  </si>
  <si>
    <t>S40C</t>
  </si>
  <si>
    <t>MutationAssessor: impact: medium, score: 3.42;SIFT: impact: deleterious_low_confidence, score: 0.02;Polyphen-2: impact: benign, score: 0.063</t>
  </si>
  <si>
    <t>NCI-60 Cell Lines (NCI, Cancer Res. 2012)</t>
  </si>
  <si>
    <t>SR</t>
  </si>
  <si>
    <t>Leukemia</t>
  </si>
  <si>
    <t>I41V</t>
  </si>
  <si>
    <t>MutationAssessor: impact: low, score: 1.13;SIFT: impact: tolerated_low_confidence, score: 1;Polyphen-2: impact: benign, score: 0.003</t>
  </si>
  <si>
    <t>discover.nci.nih.gov</t>
  </si>
  <si>
    <t>TCGA-AA-3812-01</t>
  </si>
  <si>
    <t>P52L</t>
  </si>
  <si>
    <t>MutationAssessor: impact: medium, score: 3.335;SIFT: impact: tolerated_low_confidence, score: 0.07;Polyphen-2: impact: benign, score: 0.234</t>
  </si>
  <si>
    <t>Colon Adenocarcinoma (TCGA, PanCancer Atlas)</t>
  </si>
  <si>
    <t>.</t>
  </si>
  <si>
    <t>coadread_dfci_2016_4537</t>
  </si>
  <si>
    <t>Mutational profiles of metastatic breast cancer (France, 2016)</t>
  </si>
  <si>
    <t>MBC_189</t>
  </si>
  <si>
    <t>Invasive Breast Carcinoma</t>
  </si>
  <si>
    <t>S57C</t>
  </si>
  <si>
    <t>MutationAssessor: impact: high, score: 4.615;SIFT: impact: deleterious_low_confidence, score: 0;Polyphen-2: impact: probably_damaging, score: 0.997</t>
  </si>
  <si>
    <t>GR</t>
  </si>
  <si>
    <t>Skin Cutaneous Melanoma (Yale, Nat Genet 2012)</t>
  </si>
  <si>
    <t>YUDUTY</t>
  </si>
  <si>
    <t>S58L</t>
  </si>
  <si>
    <t>MutationAssessor: impact: high, score: 3.575;SIFT: impact: deleterious_low_confidence, score: 0;Polyphen-2: impact: probably_damaging, score: 0.949</t>
  </si>
  <si>
    <t>somatic</t>
  </si>
  <si>
    <t>yale.edu</t>
  </si>
  <si>
    <t>coadread_dfci_2016_116</t>
  </si>
  <si>
    <t>TCGA-FR-A726-01</t>
  </si>
  <si>
    <t>Lentigo Maligna Melanoma</t>
  </si>
  <si>
    <t>M64I</t>
  </si>
  <si>
    <t>MutationAssessor: impact: medium, score: 3.41;SIFT: impact: deleterious_low_confidence, score: 0.03;Polyphen-2: impact: benign, score: 0.033</t>
  </si>
  <si>
    <t>Skin Cutaneous Melanoma (Broad, Cell 2012)</t>
  </si>
  <si>
    <t>MEL-Ma-Mel-105</t>
  </si>
  <si>
    <t>S66F</t>
  </si>
  <si>
    <t>MutationAssessor: impact: high, score: 4.23;SIFT: impact: deleterious_low_confidence, score: 0.03;Polyphen-2: impact: probably_damaging, score: 0.983</t>
  </si>
  <si>
    <t>coadread_dfci_2016_593</t>
  </si>
  <si>
    <t>TCGA-44-7667-01</t>
  </si>
  <si>
    <t>Lung Adenocarcinoma</t>
  </si>
  <si>
    <t>D70N</t>
  </si>
  <si>
    <t>MutationAssessor: impact: high, score: 3.815;SIFT: impact: deleterious_low_confidence, score: 0.04;Polyphen-2: impact: probably_damaging, score: 0.998</t>
  </si>
  <si>
    <t>Pediatric Ewing Sarcoma (DFCI, Cancer Discov 2014)</t>
  </si>
  <si>
    <t>CHEWS012</t>
  </si>
  <si>
    <t>Ewing Sarcoma</t>
  </si>
  <si>
    <t>I71T</t>
  </si>
  <si>
    <t>MutationAssessor: impact: medium, score: 2.905;SIFT: impact: deleterious_low_confidence, score: 0.01;Polyphen-2: impact: benign, score: 0.001</t>
  </si>
  <si>
    <t>Merged Cohort of LGG and GBM (TCGA, Cell 2016)</t>
  </si>
  <si>
    <t>TCGA-28-2502-01</t>
  </si>
  <si>
    <t>Diffuse Glioma</t>
  </si>
  <si>
    <t>R74C</t>
  </si>
  <si>
    <t>MutationAssessor: impact: medium, score: 3.31;SIFT: impact: tolerated_low_confidence, score: 0.12;Polyphen-2: impact: possibly_damaging, score: 0.646</t>
  </si>
  <si>
    <t>mdanderson.org/ucsc.edu/broad.mit.edu</t>
  </si>
  <si>
    <t>Glioblastoma Multiforme (TCGA, Provisional)</t>
  </si>
  <si>
    <t>Glioblastoma Multiforme</t>
  </si>
  <si>
    <t>TCGA data for Esophagus-Stomach Cancers (TCGA, Nature 2017)</t>
  </si>
  <si>
    <t>TCGA-D7-A4YV-01</t>
  </si>
  <si>
    <t>Stomach Adenocarcinoma</t>
  </si>
  <si>
    <t>A76V</t>
  </si>
  <si>
    <t>MutationAssessor: impact: medium, score: 2.81;SIFT: impact: deleterious_low_confidence, score: 0.01;Polyphen-2: impact: benign, score: 0.012</t>
  </si>
  <si>
    <t>Stomach Adenocarcinoma (TCGA, Provisional)</t>
  </si>
  <si>
    <t>Tubular Stomach Adenocarcinoma</t>
  </si>
  <si>
    <t>CHEWS019</t>
  </si>
  <si>
    <t>A83D</t>
  </si>
  <si>
    <t>MutationAssessor: impact: high, score: 4.38;SIFT: impact: deleterious_low_confidence, score: 0;Polyphen-2: impact: probably_damaging, score: 0.947</t>
  </si>
  <si>
    <t>Skin Cutaneous Melanoma(Broad, Cancer Discov 2014)</t>
  </si>
  <si>
    <t>Pat_66_Pre</t>
  </si>
  <si>
    <t>Melanoma</t>
  </si>
  <si>
    <t>S86N</t>
  </si>
  <si>
    <t>MutationAssessor: impact: neutral, score: -2.125;SIFT: impact: tolerated_low_confidence, score: 1;Polyphen-2: impact: benign, score: 0.003</t>
  </si>
  <si>
    <t>Genomic Hallmarks of Prostate Adenocarcinoma (CPC-GENE, Nature 2017)</t>
  </si>
  <si>
    <t>CPCG0392-F1</t>
  </si>
  <si>
    <t>Prostate Adenocarcinoma</t>
  </si>
  <si>
    <t>R88C</t>
  </si>
  <si>
    <t>MutationAssessor: impact: medium, score: 2.74;SIFT: impact: tolerated_low_confidence, score: 0.08;Polyphen-2: impact: probably_damaging, score: 0.931</t>
  </si>
  <si>
    <t>Unknown</t>
  </si>
  <si>
    <t>CPCGene</t>
  </si>
  <si>
    <t>TCGA-AG-A002-01</t>
  </si>
  <si>
    <t>Rectal Adenocarcinoma</t>
  </si>
  <si>
    <t>R88H</t>
  </si>
  <si>
    <t>MutationAssessor: impact: medium, score: 2.595;SIFT: impact: tolerated_low_confidence, score: 0.15;Polyphen-2: impact: benign, score: 0.029</t>
  </si>
  <si>
    <t>Rectum Adenocarcinoma (TCGA, PanCancer Atlas)</t>
  </si>
  <si>
    <t>LUAD-F00162-Tumor</t>
  </si>
  <si>
    <t>R88L</t>
  </si>
  <si>
    <t>MutationAssessor: impact: high, score: 3.98;SIFT: impact: deleterious_low_confidence, score: 0.01;Polyphen-2: impact: possibly_damaging, score: 0.527</t>
  </si>
  <si>
    <t>Lung Adenocarcinoma (Broad, Cell 2012)</t>
  </si>
  <si>
    <t>Au9</t>
  </si>
  <si>
    <t>S93F</t>
  </si>
  <si>
    <t>MutationAssessor: impact: high, score: 4.455;SIFT: impact: deleterious_low_confidence, score: 0.01;Polyphen-2: impact: probably_damaging, score: 0.963</t>
  </si>
  <si>
    <t>TCGA-EE-A29L-06</t>
  </si>
  <si>
    <t>Whole-exome sequences (WES) of pretreatment melanoma tumors (UCLA, Cell 2016)</t>
  </si>
  <si>
    <t>Pt7</t>
  </si>
  <si>
    <t>R94I</t>
  </si>
  <si>
    <t>MutationAssessor: impact: high, score: 4.575;SIFT: impact: deleterious_low_confidence, score: 0;Polyphen-2: impact: probably_damaging, score: 0.988</t>
  </si>
  <si>
    <t>CSCC-27-T</t>
  </si>
  <si>
    <t>R94K</t>
  </si>
  <si>
    <t>MutationAssessor: impact: high, score: 3.535;SIFT: impact: deleterious_low_confidence, score: 0.03;Polyphen-2: impact: probably_damaging, score: 0.935</t>
  </si>
  <si>
    <t>TCGA-AA-A010-01</t>
  </si>
  <si>
    <t>R101C</t>
  </si>
  <si>
    <t>MutationAssessor: impact: medium, score: 3.305;SIFT: impact: tolerated_low_confidence, score: 0.07;Polyphen-2: impact: benign, score: 0.357</t>
  </si>
  <si>
    <t>Breast Invasive Carcinoma (TCGA, Provisional)</t>
  </si>
  <si>
    <t>TCGA-D8-A1XQ-01</t>
  </si>
  <si>
    <t>Breast Invasive Ductal Carcinoma</t>
  </si>
  <si>
    <t>P105L</t>
  </si>
  <si>
    <t>MutationAssessor: impact: medium, score: 3.38;SIFT: impact: deleterious_low_confidence, score: 0.03;Polyphen-2: impact: probably_damaging, score: 1</t>
  </si>
  <si>
    <t>Breast Invasive Carcinoma (Sanger, Nature 2012)</t>
  </si>
  <si>
    <t>PD4103a</t>
  </si>
  <si>
    <t>G106R</t>
  </si>
  <si>
    <t>MutationAssessor: impact: medium, score: 2.75;SIFT: impact: deleterious_low_confidence, score: 0.01;Polyphen-2: impact: probably_damaging, score: 0.999</t>
  </si>
  <si>
    <t>Sanger</t>
  </si>
  <si>
    <t>TCGA-T3-A92N-01</t>
  </si>
  <si>
    <t>A109V</t>
  </si>
  <si>
    <t>MutationAssessor: impact: high, score: 3.6;SIFT: impact: deleterious_low_confidence, score: 0.03;Polyphen-2: impact: possibly_damaging, score: 0.779</t>
  </si>
  <si>
    <t>TCGA-14-1034-01</t>
  </si>
  <si>
    <t>T117A</t>
  </si>
  <si>
    <t>MutationAssessor: impact: high, score: 4.03;SIFT: impact: deleterious_low_confidence, score: 0.02;Polyphen-2: impact: probably_damaging, score: 0.992</t>
  </si>
  <si>
    <t>ucsc.edu/broad.mit.edu</t>
  </si>
  <si>
    <t>TCGA-14-1034-02</t>
  </si>
  <si>
    <t>TCGA-P3-A6SX-01</t>
  </si>
  <si>
    <t>T121N</t>
  </si>
  <si>
    <t>MutationAssessor: impact: medium, score: 3.29;SIFT: impact: deleterious_low_confidence, score: 0;Polyphen-2: impact: probably_damaging, score: 0.931</t>
  </si>
  <si>
    <t>Kidney Renal Papillary Cell Carcinoma (TCGA, Provisional)</t>
  </si>
  <si>
    <t>Papillary Renal Cell Carcinoma</t>
  </si>
  <si>
    <t>LUAD-RT-S01477-Tumor</t>
  </si>
  <si>
    <t>---</t>
  </si>
  <si>
    <t>TCGA-ZF-AA56-01</t>
  </si>
  <si>
    <t>S5T</t>
  </si>
  <si>
    <t>MutationAssessor: impact: neutral, score: 0.145;SIFT: impact: tolerated_low_confidence, score: 0.08;Polyphen-2: impact: benign, score: 0.006</t>
  </si>
  <si>
    <t>TCGA-L5-A8NK-01</t>
  </si>
  <si>
    <t>Esophageal Squamous Cell Carcinoma</t>
  </si>
  <si>
    <t>S5Y</t>
  </si>
  <si>
    <t>MutationAssessor: impact: neutral, score: 0.695;SIFT: impact: deleterious_low_confidence, score: 0;Polyphen-2: impact: benign, score: 0.039</t>
  </si>
  <si>
    <t>Pediatric Acute Myeloid Leukemia (TARGET, 2018)</t>
  </si>
  <si>
    <t>TARGET-20-PANLIZ-09</t>
  </si>
  <si>
    <t>Acute Myeloid Leukemia</t>
  </si>
  <si>
    <t>A10T</t>
  </si>
  <si>
    <t>MutationAssessor: impact: medium, score: 1.95;SIFT: impact: deleterious_low_confidence, score: 0.04;Polyphen-2: impact: probably_damaging, score: 0.975</t>
  </si>
  <si>
    <t>TARGET</t>
  </si>
  <si>
    <t>TCGA-77-7337-01</t>
  </si>
  <si>
    <t>G14R</t>
  </si>
  <si>
    <t>MutationAssessor: impact: medium, score: 2.89;SIFT: impact: deleterious_low_confidence, score: 0;Polyphen-2: impact: probably_damaging, score: 0.999</t>
  </si>
  <si>
    <t>Thymoma (TCGA, Provisional)</t>
  </si>
  <si>
    <t>TCGA-ZC-AAA7-01</t>
  </si>
  <si>
    <t>Thymoma</t>
  </si>
  <si>
    <t>S15F</t>
  </si>
  <si>
    <t>MutationAssessor: impact: medium, score: 2.555;SIFT: impact: tolerated_low_confidence, score: 0.19;Polyphen-2: impact: probably_damaging, score: 0.991</t>
  </si>
  <si>
    <t>TCGA-AP-A059-01</t>
  </si>
  <si>
    <t>S15Y</t>
  </si>
  <si>
    <t>MutationAssessor: impact: medium, score: 2.9;SIFT: impact: tolerated_low_confidence, score: 0.07;Polyphen-2: impact: probably_damaging, score: 0.991</t>
  </si>
  <si>
    <t>TCGA-CN-A63U-01</t>
  </si>
  <si>
    <t>K21M</t>
  </si>
  <si>
    <t>MutationAssessor: impact: medium, score: 2.84;SIFT: impact: deleterious_low_confidence, score: 0.01;Polyphen-2: impact: benign, score: 0.105</t>
  </si>
  <si>
    <t>Pancreatic Adenocarcinoma (QCMG, Nature 2016)</t>
  </si>
  <si>
    <t>ICGC_0075</t>
  </si>
  <si>
    <t>Pancreatic Adenocarcinoma</t>
  </si>
  <si>
    <t>K24N</t>
  </si>
  <si>
    <t>MutationAssessor: impact: medium, score: 2.195;SIFT: impact: deleterious_low_confidence, score: 0.01;Polyphen-2: impact: benign, score: 0.001</t>
  </si>
  <si>
    <t>qcmg.uq.edu.au</t>
  </si>
  <si>
    <t>TCGA-DM-A288-01</t>
  </si>
  <si>
    <t>Mucinous Adenocarcinoma of the Colon and Rectum</t>
  </si>
  <si>
    <t>K25R</t>
  </si>
  <si>
    <t>MutationAssessor: impact: medium, score: 2.76;SIFT: impact: deleterious_low_confidence, score: 0.03;Polyphen-2: impact: benign, score: 0.035</t>
  </si>
  <si>
    <t>Pat_28_Post</t>
  </si>
  <si>
    <t>D26N</t>
  </si>
  <si>
    <t>MutationAssessor: impact: medium, score: 2.78;SIFT: impact: tolerated_low_confidence, score: 0.05;Polyphen-2: impact: probably_damaging, score: 0.974</t>
  </si>
  <si>
    <t>TCGA-CR-7365-01</t>
  </si>
  <si>
    <t>K28N</t>
  </si>
  <si>
    <t>MutationAssessor: impact: medium, score: 2.945;SIFT: impact: deleterious_low_confidence, score: 0;Polyphen-2: impact: probably_damaging, score: 0.986</t>
  </si>
  <si>
    <t>Mixed Tumors (PIP-Seq 2017)</t>
  </si>
  <si>
    <t>PIP15-18739-T1</t>
  </si>
  <si>
    <t>S33T</t>
  </si>
  <si>
    <t>MutationAssessor: impact: neutral, score: 0.74;SIFT: impact: tolerated_low_confidence, score: 0.11;Polyphen-2: impact: benign, score: 0.205</t>
  </si>
  <si>
    <t>TCGA-85-8582-01</t>
  </si>
  <si>
    <t>E36D</t>
  </si>
  <si>
    <t>MutationAssessor: impact: medium, score: 2.6;SIFT: impact: deleterious_low_confidence, score: 0.02;Polyphen-2: impact: benign, score: 0.036</t>
  </si>
  <si>
    <t>TCGA-78-7152-01</t>
  </si>
  <si>
    <t>E36K</t>
  </si>
  <si>
    <t>MutationAssessor: impact: high, score: 3.66;SIFT: impact: deleterious_low_confidence, score: 0.01;Polyphen-2: impact: probably_damaging, score: 0.913</t>
  </si>
  <si>
    <t>Lung Adenocarcinoma (TCGA, Provisional)</t>
  </si>
  <si>
    <t>TCGA-CG-4305-01</t>
  </si>
  <si>
    <t>S37I</t>
  </si>
  <si>
    <t>MutationAssessor: impact: high, score: 3.61;SIFT: impact: deleterious_low_confidence, score: 0;Polyphen-2: impact: possibly_damaging, score: 0.889</t>
  </si>
  <si>
    <t>DU_145</t>
  </si>
  <si>
    <t>Prostate</t>
  </si>
  <si>
    <t>S37N</t>
  </si>
  <si>
    <t>MutationAssessor: impact: medium, score: 2.57;SIFT: impact: deleterious_low_confidence, score: 0.04;Polyphen-2: impact: benign, score: 0.006</t>
  </si>
  <si>
    <t>Oral Squamous Cell Carcinoma (MD Anderson, Cancer Discov 2013)</t>
  </si>
  <si>
    <t>OSCJM-PT50-575-T</t>
  </si>
  <si>
    <t>Y38D</t>
  </si>
  <si>
    <t>MutationAssessor: impact: high, score: 4.035;SIFT: impact: deleterious_low_confidence, score: 0;Polyphen-2: impact: probably_damaging, score: 0.994</t>
  </si>
  <si>
    <t>TCGA-A2-A0T5-01</t>
  </si>
  <si>
    <t>H50P</t>
  </si>
  <si>
    <t>MutationAssessor: impact: high, score: 3.925;SIFT: impact: deleterious_low_confidence, score: 0.01;Polyphen-2: impact: probably_damaging, score: 0.925</t>
  </si>
  <si>
    <t>The Metastatic Breast Cancer Project (Provisional, April 2018)</t>
  </si>
  <si>
    <t>MBC-MBCProject_W2CQswiv-Tumor-SM-GQCPM</t>
  </si>
  <si>
    <t>P51S</t>
  </si>
  <si>
    <t>MutationAssessor: impact: medium, score: 3.045;SIFT: impact: deleterious_low_confidence, score: 0.02;Polyphen-2: impact: benign, score: 0.041</t>
  </si>
  <si>
    <t>LUAD-CHTN-3090415</t>
  </si>
  <si>
    <t>G54D</t>
  </si>
  <si>
    <t>MutationAssessor: impact: high, score: 4.525;SIFT: impact: deleterious_low_confidence, score: 0;Polyphen-2: impact: possibly_damaging, score: 0.759</t>
  </si>
  <si>
    <t>TCGA-GU-A767-01</t>
  </si>
  <si>
    <t>S56L</t>
  </si>
  <si>
    <t>MutationAssessor: impact: high, score: 4.13;SIFT: impact: deleterious_low_confidence, score: 0.04;Polyphen-2: impact: benign, score: 0.056</t>
  </si>
  <si>
    <t>TCGA-D1-A15X-01</t>
  </si>
  <si>
    <t>Uterine Serous Carcinoma/Uterine Papillary Serous Carcinoma</t>
  </si>
  <si>
    <t>S57T</t>
  </si>
  <si>
    <t>MutationAssessor: impact: medium, score: 2.54;SIFT: impact: deleterious_low_confidence, score: 0.03;Polyphen-2: impact: benign, score: 0.084</t>
  </si>
  <si>
    <t>TCGA-EE-A2MI-06</t>
  </si>
  <si>
    <t>M63I</t>
  </si>
  <si>
    <t>MutationAssessor: impact: medium, score: 3.205;SIFT: impact: deleterious_low_confidence, score: 0.02;Polyphen-2: impact: benign, score: 0.02</t>
  </si>
  <si>
    <t>MEL-Ma-Mel-35</t>
  </si>
  <si>
    <t>N64S</t>
  </si>
  <si>
    <t>MutationAssessor: impact: high, score: 3.925;SIFT: impact: deleterious_low_confidence, score: 0;Polyphen-2: impact: benign, score: 0.009</t>
  </si>
  <si>
    <t>MBC_211</t>
  </si>
  <si>
    <t>D69H</t>
  </si>
  <si>
    <t>MutationAssessor: impact: high, score: 3.775;SIFT: impact: deleterious_low_confidence, score: 0.01;Polyphen-2: impact: benign, score: 0.327</t>
  </si>
  <si>
    <t>TCGA-BH-A0DS-01</t>
  </si>
  <si>
    <t>E72K</t>
  </si>
  <si>
    <t>OncoKB: NA;CIViC: NA;MyCancerGenome: not present;CancerHotspot: no;3DHotspot: yes</t>
  </si>
  <si>
    <t>MutationAssessor: impact: high, score: 3.72;SIFT: impact: deleterious_low_confidence, score: 0.03;Polyphen-2: impact: benign, score: 0.01</t>
  </si>
  <si>
    <t>TCGA-62-A471-01</t>
  </si>
  <si>
    <t>E72Q</t>
  </si>
  <si>
    <t>MutationAssessor: impact: medium, score: 3.485;SIFT: impact: deleterious_low_confidence, score: 0.02;Polyphen-2: impact: benign, score: 0.014</t>
  </si>
  <si>
    <t>TCGA-AN-A0AK-01</t>
  </si>
  <si>
    <t>R73C</t>
  </si>
  <si>
    <t>MutationAssessor: impact: medium, score: 3.36;SIFT: impact: tolerated_low_confidence, score: 0.11;Polyphen-2: impact: benign, score: 0.002</t>
  </si>
  <si>
    <t>TCGA-CR-6478-01</t>
  </si>
  <si>
    <t>A75V</t>
  </si>
  <si>
    <t>MutationAssessor: impact: medium, score: 2.805;SIFT: impact: deleterious_low_confidence, score: 0.01;Polyphen-2: impact: benign, score: 0.018</t>
  </si>
  <si>
    <t>coadread_dfci_2016_92</t>
  </si>
  <si>
    <t>E77D</t>
  </si>
  <si>
    <t>MutationAssessor: impact: high, score: 3.975;SIFT: impact: deleterious_low_confidence, score: 0.01;Polyphen-2: impact: benign, score: 0.035</t>
  </si>
  <si>
    <t>TCGA-DY-A1DF-01</t>
  </si>
  <si>
    <t>E77K</t>
  </si>
  <si>
    <t>MutationAssessor: impact: medium, score: 3.425;SIFT: impact: deleterious_low_confidence, score: 0.04;Polyphen-2: impact: benign, score: 0.442</t>
  </si>
  <si>
    <t>TCGA-A7-A0DA-01</t>
  </si>
  <si>
    <t>E94D</t>
  </si>
  <si>
    <t>MutationAssessor: impact: medium, score: 2.87;SIFT: impact: deleterious_low_confidence, score: 0.02;Polyphen-2: impact: benign, score: 0.03</t>
  </si>
  <si>
    <t>Liver Hepatocellular Carcinoma (TCGA, Provisional)</t>
  </si>
  <si>
    <t>TCGA-DD-A113-01</t>
  </si>
  <si>
    <t>Hepatocellular Carcinoma</t>
  </si>
  <si>
    <t>T97M</t>
  </si>
  <si>
    <t>MutationAssessor: impact: high, score: 3.895;SIFT: impact: deleterious_low_confidence, score: 0.02;Polyphen-2: impact: probably_damaging, score: 0.968</t>
  </si>
  <si>
    <t>TCGA-AD-5900-01</t>
  </si>
  <si>
    <t>TCGA-NH-A6GC-01</t>
  </si>
  <si>
    <t>A98S</t>
  </si>
  <si>
    <t>MutationAssessor: impact: medium, score: 2.48;SIFT: impact: deleterious_low_confidence, score: 0.05;Polyphen-2: impact: benign, score: 0.114</t>
  </si>
  <si>
    <t>TCGA-AG-3892-01</t>
  </si>
  <si>
    <t>R100C</t>
  </si>
  <si>
    <t>MutationAssessor: impact: medium, score: 2.98;SIFT: impact: tolerated_low_confidence, score: 0.09;Polyphen-2: impact: benign, score: 0.001</t>
  </si>
  <si>
    <t>coadread_dfci_2016_3701</t>
  </si>
  <si>
    <t>P104S</t>
  </si>
  <si>
    <t>MutationAssessor: impact: high, score: 4.015;SIFT: impact: deleterious_low_confidence, score: 0;Polyphen-2: impact: probably_damaging, score: 1</t>
  </si>
  <si>
    <t>Breast Invasive Lobular Carcinoma</t>
  </si>
  <si>
    <t>TCGA-49-AARN-01</t>
  </si>
  <si>
    <t>E114K</t>
  </si>
  <si>
    <t>MutationAssessor: impact: medium, score: 3.39;SIFT: impact: tolerated_low_confidence, score: 0.07;Polyphen-2: impact: benign, score: 0.003</t>
  </si>
  <si>
    <t>TCGA-V5-AASX-01</t>
  </si>
  <si>
    <t>Esophageal Adenocarcinoma</t>
  </si>
  <si>
    <t>TCGA-DK-AA6X-01</t>
  </si>
  <si>
    <t>Y122C</t>
  </si>
  <si>
    <t>MutationAssessor: impact: high, score: 4.085;SIFT: impact: deleterious_low_confidence, score: 0.01;Polyphen-2: impact: benign, score: 0.008</t>
  </si>
  <si>
    <t>MSK-IMPACT Clinical Sequencing Cohort (MSKCC, Nat Med 2017)</t>
  </si>
  <si>
    <t>Hepatocellular Carcinomas (Inserm, Nat Genet 2015)</t>
  </si>
  <si>
    <t>CHC1183T</t>
  </si>
  <si>
    <t>P2S</t>
  </si>
  <si>
    <t>MutationAssessor: Error;SIFT: impact: undefined, score: undefined;Polyphen-2: impact: undefined, score: undefined</t>
  </si>
  <si>
    <t>inserm.fr</t>
  </si>
  <si>
    <t>Cervical Squamous Cell Carcinoma and Endocervical Adenocarcinoma (TCGA, Provisional)</t>
  </si>
  <si>
    <t>TCGA-JW-A5VJ-01</t>
  </si>
  <si>
    <t>Cervical Squamous Cell Carcinoma</t>
  </si>
  <si>
    <t>E3Q</t>
  </si>
  <si>
    <t>Prostate Adenocarcinoma (MSKCC/DFCI, Nature Genetics 2018)</t>
  </si>
  <si>
    <t>TCGA-KC-A4BR-01</t>
  </si>
  <si>
    <t>E3V</t>
  </si>
  <si>
    <t>MutationAssessor: Error;SIFT: impact: deleterious_low_confidence, score: 0;Polyphen-2: impact: benign, score: 0.041</t>
  </si>
  <si>
    <t>CHC896T</t>
  </si>
  <si>
    <t>PIP15-70532-T2</t>
  </si>
  <si>
    <t>Anaplastic Ependymoma</t>
  </si>
  <si>
    <t>P4L</t>
  </si>
  <si>
    <t>Bladder Urothelial Carcinoma (BGI, Nat Genet 2013)</t>
  </si>
  <si>
    <t>B89-12</t>
  </si>
  <si>
    <t>P4Q</t>
  </si>
  <si>
    <t>BGI</t>
  </si>
  <si>
    <t>A5T</t>
  </si>
  <si>
    <t>Ovarian Serous Cystadenocarcinoma (TCGA, Provisional)</t>
  </si>
  <si>
    <t>TCGA-13-0723-01</t>
  </si>
  <si>
    <t>Serous Ovarian Cancer</t>
  </si>
  <si>
    <t>K6N</t>
  </si>
  <si>
    <t>Thyroid Carcinoma (TCGA, Provisional)</t>
  </si>
  <si>
    <t>TCGA-EL-A3GZ-01</t>
  </si>
  <si>
    <t>Papillary Thyroid Cancer</t>
  </si>
  <si>
    <t>S7C</t>
  </si>
  <si>
    <t>TCGA-BR-8078-01</t>
  </si>
  <si>
    <t>S7F</t>
  </si>
  <si>
    <t>coadread_dfci_2016_112</t>
  </si>
  <si>
    <t>A8P</t>
  </si>
  <si>
    <t>TCGA-KK-A6E5-01</t>
  </si>
  <si>
    <t>P11S</t>
  </si>
  <si>
    <t>MutationAssessor: impact: low, score: 1.81;SIFT: impact: undefined, score: undefined;Polyphen-2: impact: undefined, score: undefined</t>
  </si>
  <si>
    <t>coadread_dfci_2016_267922</t>
  </si>
  <si>
    <t>K16M</t>
  </si>
  <si>
    <t>K16N</t>
  </si>
  <si>
    <t>CHC891T</t>
  </si>
  <si>
    <t>A18V</t>
  </si>
  <si>
    <t>TCGA-HC-8216-01</t>
  </si>
  <si>
    <t>V19M</t>
  </si>
  <si>
    <t>mc2.edu</t>
  </si>
  <si>
    <t>Primary Central Nervous System Lymphoma (Mayo Clinic, Clin Cancer Res 2015)</t>
  </si>
  <si>
    <t>PCNSL_3</t>
  </si>
  <si>
    <t>Primary CNS Lymphoma</t>
  </si>
  <si>
    <t>K25I</t>
  </si>
  <si>
    <t>Mayo Clinic</t>
  </si>
  <si>
    <t>G27A</t>
  </si>
  <si>
    <t>coadread_dfci_2016_419</t>
  </si>
  <si>
    <t>K28R</t>
  </si>
  <si>
    <t>TCGA-BR-A4IY-01</t>
  </si>
  <si>
    <t>K31T</t>
  </si>
  <si>
    <t>Bladder Urothelial Carcinoma (Dana Farber &amp; MSKCC, Cancer Discov 2014)</t>
  </si>
  <si>
    <t>MSKCC-0411_R</t>
  </si>
  <si>
    <t>R32S</t>
  </si>
  <si>
    <t>Medulloblastoma (Sickkids, Nature 2016)</t>
  </si>
  <si>
    <t>MB-REC-29</t>
  </si>
  <si>
    <t>Desmoplastic/Nodular Medulloblastoma</t>
  </si>
  <si>
    <t>S33N</t>
  </si>
  <si>
    <t>The Hospital for Sick Children</t>
  </si>
  <si>
    <t>TCGA-BT-A42F-01</t>
  </si>
  <si>
    <t>Diffuse Large B-Cell Lymphoma (Broad, PNAS 2012)</t>
  </si>
  <si>
    <t>DLBCL-Ls2328</t>
  </si>
  <si>
    <t>Diffuse Large B-Cell Lymphoma</t>
  </si>
  <si>
    <t>Cutaneous T Cell Lymphoma (Columbia U, Nat Genet 2015)</t>
  </si>
  <si>
    <t>CTCL_NU7</t>
  </si>
  <si>
    <t>Cutaneous T-Cell Lymphoma</t>
  </si>
  <si>
    <t>Y38F</t>
  </si>
  <si>
    <t>www.columbia.edu</t>
  </si>
  <si>
    <t>TCGA-EW-A1OV-01</t>
  </si>
  <si>
    <t>V45L</t>
  </si>
  <si>
    <t>coadread_dfci_2016_1791</t>
  </si>
  <si>
    <t>K47R</t>
  </si>
  <si>
    <t>Diffuse Large B-cell Lymphoma (BCGSC, Blood 2013)</t>
  </si>
  <si>
    <t>MD903</t>
  </si>
  <si>
    <t>Activated B-cell Type</t>
  </si>
  <si>
    <t>Q48R</t>
  </si>
  <si>
    <t>TCGA-ZF-AA51-01</t>
  </si>
  <si>
    <t>I55V</t>
  </si>
  <si>
    <t>TCGA-55-A490-01</t>
  </si>
  <si>
    <t>S57F</t>
  </si>
  <si>
    <t>TCGA-MN-A4N4-01</t>
  </si>
  <si>
    <t>Non-Hodgkin Lymphoma (BCGSC, Nature 2011)</t>
  </si>
  <si>
    <t>DLBCL-PatientG</t>
  </si>
  <si>
    <t>Germinal Center B-Cell Type</t>
  </si>
  <si>
    <t>G61D</t>
  </si>
  <si>
    <t>RG083</t>
  </si>
  <si>
    <t>TCGA-CC-A9FW-01</t>
  </si>
  <si>
    <t>G61V</t>
  </si>
  <si>
    <t>TCGA-21-1079-01</t>
  </si>
  <si>
    <t>I62M</t>
  </si>
  <si>
    <t>Metastatic Prostate Cancer, SU2C/PCF Dream Team (Robinson et al., Cell 2015)</t>
  </si>
  <si>
    <t>PROS01448-6115234-SM-67ERX</t>
  </si>
  <si>
    <t>TCGA-D3-A1QA-06</t>
  </si>
  <si>
    <t>S65F</t>
  </si>
  <si>
    <t>Stomach Adenocarcinoma (U Tokyo, Nat Genet 2014)</t>
  </si>
  <si>
    <t>GC_353T-GC_353N</t>
  </si>
  <si>
    <t>S65Y</t>
  </si>
  <si>
    <t>UTokyo</t>
  </si>
  <si>
    <t>TCGA-AX-A05Z-01</t>
  </si>
  <si>
    <t>TCGA-AA-3510-01</t>
  </si>
  <si>
    <t>Pheochromocytoma and Paraganglioma (TCGA, PanCancer Atlas)</t>
  </si>
  <si>
    <t>TCGA-W2-A7HB-01</t>
  </si>
  <si>
    <t>Pheochromocytoma</t>
  </si>
  <si>
    <t>TCGA-BQ-7049-01</t>
  </si>
  <si>
    <t>F66C</t>
  </si>
  <si>
    <t>BCM723T</t>
  </si>
  <si>
    <t>I70V</t>
  </si>
  <si>
    <t>TCGA-78-7147-01</t>
  </si>
  <si>
    <t>F71L</t>
  </si>
  <si>
    <t>Pat_40_Post</t>
  </si>
  <si>
    <t>Pat_40_Pre</t>
  </si>
  <si>
    <t>TCGA-85-8072-01</t>
  </si>
  <si>
    <t>B105-0</t>
  </si>
  <si>
    <t>MBC_1</t>
  </si>
  <si>
    <t>TCGA-GM-A2DI-01</t>
  </si>
  <si>
    <t>Lymphoid Neoplasm Diffuse Large B-cell Lymphoma (TCGA, Provisional)</t>
  </si>
  <si>
    <t>TCGA-FF-A7CQ-01</t>
  </si>
  <si>
    <t>R73H</t>
  </si>
  <si>
    <t>TCGA-C5-A3HE-01</t>
  </si>
  <si>
    <t>I74M</t>
  </si>
  <si>
    <t>TCGA-33-6738-01</t>
  </si>
  <si>
    <t>MSKCC-0296_R</t>
  </si>
  <si>
    <t>TCGA-DK-A6B6-01</t>
  </si>
  <si>
    <t>TCGA-ZF-A9R7-01</t>
  </si>
  <si>
    <t>TCGA-IR-A3LA-01</t>
  </si>
  <si>
    <t>Cervical Endometrioid Carcinoma</t>
  </si>
  <si>
    <t>TCGA-77-A5GB-01</t>
  </si>
  <si>
    <t>E77Q</t>
  </si>
  <si>
    <t>TCGA-A6-5665-01</t>
  </si>
  <si>
    <t>A78V</t>
  </si>
  <si>
    <t>PD4601a</t>
  </si>
  <si>
    <t>S79F</t>
  </si>
  <si>
    <t>MEL-JWCI-WGS-34</t>
  </si>
  <si>
    <t>GG</t>
  </si>
  <si>
    <t>AA</t>
  </si>
  <si>
    <t>AAPC-STID0000021537-Tumor-SM-3RVW7</t>
  </si>
  <si>
    <t>A82V</t>
  </si>
  <si>
    <t>MutationAssessor: impact: medium, score: 2.355;SIFT: impact: undefined, score: undefined;Polyphen-2: impact: undefined, score: undefined</t>
  </si>
  <si>
    <t>DLBCL-MAYO_DLBCL_234</t>
  </si>
  <si>
    <t>N85S</t>
  </si>
  <si>
    <t>Chronic Lymphocytic Leukemia (IUOPA, Nature 2015)</t>
  </si>
  <si>
    <t>cll_iuopa_2015_141</t>
  </si>
  <si>
    <t>Chronic Lymphocytic Leukemia</t>
  </si>
  <si>
    <t>www.unioviedo.es/IUOPA/</t>
  </si>
  <si>
    <t>K86R</t>
  </si>
  <si>
    <t>PROS12319B-SU2C-06115116-SM-4W2NB</t>
  </si>
  <si>
    <t>R87P</t>
  </si>
  <si>
    <t>Prostate Adenocarcinoma (Fred Hutchinson CRC, Nat Med 2016)</t>
  </si>
  <si>
    <t>05-123E2_LN</t>
  </si>
  <si>
    <t>T89A</t>
  </si>
  <si>
    <t>fhcrc</t>
  </si>
  <si>
    <t>TCGA-UF-A7JD-01</t>
  </si>
  <si>
    <t>T89S</t>
  </si>
  <si>
    <t>Small Cell Lung Cancer (Johns Hopkins, Nat Genet 2012)</t>
  </si>
  <si>
    <t>Small Cell Lung Cancer</t>
  </si>
  <si>
    <t>I90V</t>
  </si>
  <si>
    <t>JHU</t>
  </si>
  <si>
    <t>TCGA-85-7698-01</t>
  </si>
  <si>
    <t>R93G</t>
  </si>
  <si>
    <t>TCGA-MN-A4N5-01</t>
  </si>
  <si>
    <t>R93I</t>
  </si>
  <si>
    <t>CC</t>
  </si>
  <si>
    <t>TCGA-66-2767-01</t>
  </si>
  <si>
    <t>SC_9081</t>
  </si>
  <si>
    <t>I95N</t>
  </si>
  <si>
    <t>OCI-Ly3</t>
  </si>
  <si>
    <t>L103F</t>
  </si>
  <si>
    <t>valid</t>
  </si>
  <si>
    <t>DLBCL-Ls378</t>
  </si>
  <si>
    <t>L103I</t>
  </si>
  <si>
    <t>TCGA-BH-A0BZ-01</t>
  </si>
  <si>
    <t>L103P</t>
  </si>
  <si>
    <t>B71</t>
  </si>
  <si>
    <t>TCGA-AA-A02O-01</t>
  </si>
  <si>
    <t>SC_9151</t>
  </si>
  <si>
    <t>E106Q</t>
  </si>
  <si>
    <t>coadread_dfci_2016_3671</t>
  </si>
  <si>
    <t>TCGA-WS-AB45-01</t>
  </si>
  <si>
    <t>A108V</t>
  </si>
  <si>
    <t>TCGA-55-1592-01</t>
  </si>
  <si>
    <t>A111P</t>
  </si>
  <si>
    <t>TCGA-BH-A0BV-01</t>
  </si>
  <si>
    <t>TCGA-05-5715-01</t>
  </si>
  <si>
    <t>E114Q</t>
  </si>
  <si>
    <t>NU-DUL-1</t>
  </si>
  <si>
    <t>T120I</t>
  </si>
  <si>
    <t>coadread_dfci_2016_102</t>
  </si>
  <si>
    <t>TCGA-BR-8487-01</t>
  </si>
  <si>
    <t>T123A</t>
  </si>
  <si>
    <t>TCGA-E2-A159-01</t>
  </si>
  <si>
    <t>S125F</t>
  </si>
  <si>
    <t>OncoKB: Unknown, level NA;CIViC: NA;MyCancerGenome: not present;CancerHotspot: no;3DHotspot: no</t>
  </si>
  <si>
    <t>P-0010232-T01-IM5</t>
  </si>
  <si>
    <t>P2F</t>
  </si>
  <si>
    <t>TT</t>
  </si>
  <si>
    <t>P-0011088-T01-IM5</t>
  </si>
  <si>
    <t>P2L</t>
  </si>
  <si>
    <t>MutationAssessor: impact: medium, score: 2.27;SIFT: impact: deleterious_low_confidence, score: 0;Polyphen-2: impact: benign, score: 0.305</t>
  </si>
  <si>
    <t>P-0008480-T01-IM5</t>
  </si>
  <si>
    <t>E3K</t>
  </si>
  <si>
    <t>OncoKB: Unknown, level NA;CIViC: NA;MyCancerGenome: not present;CancerHotspot: no;3DHotspot: yes</t>
  </si>
  <si>
    <t>MutationAssessor: impact: medium, score: 2.075;SIFT: impact: deleterious_low_confidence, score: 0.02;Polyphen-2: impact: benign, score: 0.37</t>
  </si>
  <si>
    <t>TCGA-DK-A1AC-01</t>
  </si>
  <si>
    <t>TCGA-CN-A641-01</t>
  </si>
  <si>
    <t>MutationAssessor: impact: medium, score: 2.765;SIFT: impact: deleterious_low_confidence, score: 0.05;Polyphen-2: impact: possibly_damaging, score: 0.653</t>
  </si>
  <si>
    <t>MSK-IMPACT Clinical Sequencing Cohort for Non-Small Cell Cancer (MSK, Cancer Discovery 2017)</t>
  </si>
  <si>
    <t>P-0003316-T01-IM5</t>
  </si>
  <si>
    <t>P4H</t>
  </si>
  <si>
    <t>MutationAssessor: impact: medium, score: 2.34;SIFT: impact: deleterious_low_confidence, score: 0.04;Polyphen-2: impact: possibly_damaging, score: 0.451</t>
  </si>
  <si>
    <t>SOMATIC</t>
  </si>
  <si>
    <t>MSKCC</t>
  </si>
  <si>
    <t>TCGA-EX-A69M-01</t>
  </si>
  <si>
    <t>P4S</t>
  </si>
  <si>
    <t>MutationAssessor: impact: low, score: 1.645;SIFT: impact: tolerated_low_confidence, score: 0.11;Polyphen-2: impact: benign, score: 0.132</t>
  </si>
  <si>
    <t>TCGA-A5-A0GB-01</t>
  </si>
  <si>
    <t>S7Y</t>
  </si>
  <si>
    <t>MutationAssessor: impact: medium, score: 2.8;SIFT: impact: deleterious_low_confidence, score: 0.01;Polyphen-2: impact: benign, score: 0.264</t>
  </si>
  <si>
    <t>TCGA-85-8353-01</t>
  </si>
  <si>
    <t>A8G</t>
  </si>
  <si>
    <t>MutationAssessor: impact: medium, score: 2.585;SIFT: impact: deleterious_low_confidence, score: 0.04;Polyphen-2: impact: benign, score: 0.027</t>
  </si>
  <si>
    <t>P-0009962-T01-IM5</t>
  </si>
  <si>
    <t>P9A</t>
  </si>
  <si>
    <t>MutationAssessor: impact: medium, score: 2.405;SIFT: impact: tolerated_low_confidence, score: 0.08;Polyphen-2: impact: benign, score: 0.001</t>
  </si>
  <si>
    <t>PD3988a</t>
  </si>
  <si>
    <t>P9L</t>
  </si>
  <si>
    <t>MutationAssessor: impact: medium, score: 2.405;SIFT: impact: deleterious_low_confidence, score: 0.02;Polyphen-2: impact: benign, score: 0.419</t>
  </si>
  <si>
    <t>LUAD-E00934-Tumor</t>
  </si>
  <si>
    <t>A10D</t>
  </si>
  <si>
    <t>MutationAssessor: impact: medium, score: 2.79;SIFT: impact: deleterious_low_confidence, score: 0.02;Polyphen-2: impact: benign, score: 0.006</t>
  </si>
  <si>
    <t>Breast Invasive Carcinoma (Broad, Nature 2012)</t>
  </si>
  <si>
    <t>BR-V-044</t>
  </si>
  <si>
    <t>Breast Ductal Carcinoma In Situ</t>
  </si>
  <si>
    <t>A10G</t>
  </si>
  <si>
    <t>MutationAssessor: impact: medium, score: 2.79;SIFT: impact: deleterious_low_confidence, score: 0.05;Polyphen-2: impact: benign, score: 0.045</t>
  </si>
  <si>
    <t>TCGA-D1-A0ZO-01</t>
  </si>
  <si>
    <t>A10V</t>
  </si>
  <si>
    <t>MutationAssessor: impact: medium, score: 2.445;SIFT: impact: tolerated_low_confidence, score: 0.14;Polyphen-2: impact: benign, score: 0.099</t>
  </si>
  <si>
    <t>AG</t>
  </si>
  <si>
    <t>P-0007916-T01-IM5</t>
  </si>
  <si>
    <t>G14C</t>
  </si>
  <si>
    <t>MutationAssessor: impact: medium, score: 2.9;SIFT: impact: deleterious_low_confidence, score: 0;Polyphen-2: impact: probably_damaging, score: 1</t>
  </si>
  <si>
    <t>cll_iuopa_2015_345</t>
  </si>
  <si>
    <t>G14D</t>
  </si>
  <si>
    <t>MutationAssessor: impact: medium, score: 2.9;SIFT: impact: deleterious_low_confidence, score: 0.01;Polyphen-2: impact: probably_damaging, score: 0.999</t>
  </si>
  <si>
    <t>coadread_dfci_2016_2289</t>
  </si>
  <si>
    <t>MutationAssessor: impact: low, score: 1.79;SIFT: impact: tolerated_low_confidence, score: 0.05;Polyphen-2: impact: benign, score: 0</t>
  </si>
  <si>
    <t>P-0003514-T01-IM5</t>
  </si>
  <si>
    <t>V19L</t>
  </si>
  <si>
    <t>MutationAssessor: impact: medium, score: 2.75;SIFT: impact: deleterious_low_confidence, score: 0.02;Polyphen-2: impact: benign, score: 0.001</t>
  </si>
  <si>
    <t>P-0003179-T02-IM5</t>
  </si>
  <si>
    <t>T20I</t>
  </si>
  <si>
    <t>MutationAssessor: impact: medium, score: 2.875;SIFT: impact: deleterious_low_confidence, score: 0.03;Polyphen-2: impact: benign, score: 0.387</t>
  </si>
  <si>
    <t>P-0003179-T01-IM5</t>
  </si>
  <si>
    <t>TCGA-G8-6324-01</t>
  </si>
  <si>
    <t>TCGA-13-0899-01</t>
  </si>
  <si>
    <t>A22G</t>
  </si>
  <si>
    <t>MutationAssessor: impact: medium, score: 2.32;SIFT: impact: tolerated_low_confidence, score: 0.06;Polyphen-2: impact: benign, score: 0.341</t>
  </si>
  <si>
    <t>TCGA-BB-4223-01</t>
  </si>
  <si>
    <t>Q23L</t>
  </si>
  <si>
    <t>MutationAssessor: impact: medium, score: 2.9;SIFT: impact: deleterious_low_confidence, score: 0.02;Polyphen-2: impact: benign, score: 0.252</t>
  </si>
  <si>
    <t>LUAD-RT-S01707-Tumor</t>
  </si>
  <si>
    <t>G27R</t>
  </si>
  <si>
    <t>MutationAssessor: impact: medium, score: 2.19;SIFT: impact: tolerated_low_confidence, score: 0.06;Polyphen-2: impact: possibly_damaging, score: 0.503</t>
  </si>
  <si>
    <t>ME016</t>
  </si>
  <si>
    <t>G27W</t>
  </si>
  <si>
    <t>MutationAssessor: impact: medium, score: 2.74;SIFT: impact: deleterious_low_confidence, score: 0;Polyphen-2: impact: possibly_damaging, score: 0.702</t>
  </si>
  <si>
    <t>P-0010916-T01-IM5</t>
  </si>
  <si>
    <t>R30L</t>
  </si>
  <si>
    <t>MutationAssessor: impact: medium, score: 2.565;SIFT: impact: deleterious_low_confidence, score: 0;Polyphen-2: impact: benign, score: 0</t>
  </si>
  <si>
    <t>TCGA-AP-A054-01</t>
  </si>
  <si>
    <t>K31E</t>
  </si>
  <si>
    <t>MutationAssessor: impact: medium, score: 2.8;SIFT: impact: deleterious_low_confidence, score: 0;Polyphen-2: impact: benign, score: 0.16</t>
  </si>
  <si>
    <t>P-0004379-T01-IM5</t>
  </si>
  <si>
    <t>R32C</t>
  </si>
  <si>
    <t>MutationAssessor: impact: low, score: 1.79;SIFT: impact: tolerated_low_confidence, score: 0.12;Polyphen-2: impact: benign, score: 0</t>
  </si>
  <si>
    <t>TCGA-C5-A7UH-01</t>
  </si>
  <si>
    <t>R32L</t>
  </si>
  <si>
    <t>MutationAssessor: impact: medium, score: 2.14;SIFT: impact: deleterious_low_confidence, score: 0.04;Polyphen-2: impact: benign, score: 0.155</t>
  </si>
  <si>
    <t>TCGA-AP-A0LT-01</t>
  </si>
  <si>
    <t>K35R</t>
  </si>
  <si>
    <t>MutationAssessor: impact: low, score: 1.595;SIFT: impact: tolerated_low_confidence, score: 0.09;Polyphen-2: impact: benign, score: 0.01</t>
  </si>
  <si>
    <t>TCGA-CG-5721-01</t>
  </si>
  <si>
    <t>S37C</t>
  </si>
  <si>
    <t>MutationAssessor: impact: medium, score: 3.265;SIFT: impact: deleterious_low_confidence, score: 0;Polyphen-2: impact: possibly_damaging, score: 0.834</t>
  </si>
  <si>
    <t>P-0005612-T01-IM5</t>
  </si>
  <si>
    <t>S37R</t>
  </si>
  <si>
    <t>MutationAssessor: impact: medium, score: 2.915;SIFT: impact: deleterious_low_confidence, score: 0;Polyphen-2: impact: possibly_damaging, score: 0.908</t>
  </si>
  <si>
    <t>TCGA-CV-5430-01</t>
  </si>
  <si>
    <t>P-0006695-T01-IM5</t>
  </si>
  <si>
    <t>S37T</t>
  </si>
  <si>
    <t>MutationAssessor: impact: neutral, score: 0.125;SIFT: impact: tolerated_low_confidence, score: 0.13;Polyphen-2: impact: benign, score: 0.007</t>
  </si>
  <si>
    <t>Pancreatic Neuroendocrine Tumors (Johns Hopkins University, Science 2011)</t>
  </si>
  <si>
    <t>PanNET24PT</t>
  </si>
  <si>
    <t>Pancreatic Neuroendocrine Tumor</t>
  </si>
  <si>
    <t>S39L</t>
  </si>
  <si>
    <t>MutationAssessor: impact: medium, score: 2.29;SIFT: impact: deleterious_low_confidence, score: 0;Polyphen-2: impact: benign, score: 0.201</t>
  </si>
  <si>
    <t>John Hopkins</t>
  </si>
  <si>
    <t>TCGA-AA-A01R-01</t>
  </si>
  <si>
    <t>V40M</t>
  </si>
  <si>
    <t>MutationAssessor: impact: neutral, score: 0.49;SIFT: impact: tolerated_low_confidence, score: 0.16;Polyphen-2: impact: benign, score: 0.02</t>
  </si>
  <si>
    <t>TCGA-CM-5861-01</t>
  </si>
  <si>
    <t>K44N</t>
  </si>
  <si>
    <t>MutationAssessor: impact: high, score: 4.175;SIFT: impact: deleterious_low_confidence, score: 0.01;Polyphen-2: impact: benign, score: 0.098</t>
  </si>
  <si>
    <t>Esophageal Squamous Cell Carcinoma (ICGC, Nature 2014)</t>
  </si>
  <si>
    <t>ESCC-180T</t>
  </si>
  <si>
    <t>MutationAssessor: impact: medium, score: 3.26;SIFT: impact: deleterious_low_confidence, score: 0.02;Polyphen-2: impact: benign, score: 0.026</t>
  </si>
  <si>
    <t>Acinar Cell Carcinoma of the Pancreas</t>
  </si>
  <si>
    <t>P-0012253-T01-IM5</t>
  </si>
  <si>
    <t>Renal Clear Cell Carcinoma</t>
  </si>
  <si>
    <t>Q48E</t>
  </si>
  <si>
    <t>MutationAssessor: impact: medium, score: 3.04;SIFT: impact: deleterious_low_confidence, score: 0;Polyphen-2: impact: benign, score: 0.287</t>
  </si>
  <si>
    <t>DLBCL-PatientB</t>
  </si>
  <si>
    <t>Non-Hodgkin Lymphoma</t>
  </si>
  <si>
    <t>RG067</t>
  </si>
  <si>
    <t>Diffuse Large B-Cell Lymphoma, NOS</t>
  </si>
  <si>
    <t>HCT_116</t>
  </si>
  <si>
    <t>MutationAssessor: impact: medium, score: 3.34;SIFT: impact: deleterious_low_confidence, score: 0.03;Polyphen-2: impact: benign, score: 0.044</t>
  </si>
  <si>
    <t>TCGA-78-7542-01</t>
  </si>
  <si>
    <t>V49F</t>
  </si>
  <si>
    <t>MutationAssessor: impact: high, score: 3.92;SIFT: impact: deleterious_low_confidence, score: 0;Polyphen-2: impact: probably_damaging, score: 1</t>
  </si>
  <si>
    <t>TCGA-ER-A19P-06</t>
  </si>
  <si>
    <t>P51H</t>
  </si>
  <si>
    <t>MutationAssessor: impact: high, score: 3.825;SIFT: impact: deleterious_low_confidence, score: 0.02;Polyphen-2: impact: possibly_damaging, score: 0.866</t>
  </si>
  <si>
    <t>MSK-IMPACT Clinical Sequencing Cohort in Prostate Cancer (MSK, JCO Precision Oncology 2017)</t>
  </si>
  <si>
    <t>P-0001204-T01-IM3</t>
  </si>
  <si>
    <t>D52H</t>
  </si>
  <si>
    <t>MutationAssessor: impact: medium, score: 3.11;SIFT: impact: deleterious_low_confidence, score: 0.01;Polyphen-2: impact: benign, score: 0.255</t>
  </si>
  <si>
    <t>P-0001204-T02-IM5</t>
  </si>
  <si>
    <t>P-0001204-T03-IM5</t>
  </si>
  <si>
    <t>P-0007376-T01-IM5</t>
  </si>
  <si>
    <t>Sarcoma, NOS</t>
  </si>
  <si>
    <t>D52N</t>
  </si>
  <si>
    <t>MutationAssessor: impact: medium, score: 2.505;SIFT: impact: deleterious_low_confidence, score: 0.02;Polyphen-2: impact: possibly_damaging, score: 0.706</t>
  </si>
  <si>
    <t>TCGA-BR-8370-01</t>
  </si>
  <si>
    <t>Diffuse Type Stomach Adenocarcinoma</t>
  </si>
  <si>
    <t>Small Cell Lung Cancer (CLCGP, Nat Genet 2012)</t>
  </si>
  <si>
    <t>S01512</t>
  </si>
  <si>
    <t>D52Y</t>
  </si>
  <si>
    <t>MutationAssessor: impact: medium, score: 3.46;SIFT: impact: deleterious_low_confidence, score: 0.01;Polyphen-2: impact: benign, score: 0.359</t>
  </si>
  <si>
    <t>CLCGP</t>
  </si>
  <si>
    <t>Small Cell Lung Cancer (U Cologne, Nature 2015)</t>
  </si>
  <si>
    <t>ucologne</t>
  </si>
  <si>
    <t>TCGA-GD-A3OQ-01</t>
  </si>
  <si>
    <t>I55M</t>
  </si>
  <si>
    <t>MutationAssessor: impact: medium, score: 2.935;SIFT: impact: deleterious_low_confidence, score: 0.02;Polyphen-2: impact: possibly_damaging, score: 0.843</t>
  </si>
  <si>
    <t>TCGA-XF-AAMG-01</t>
  </si>
  <si>
    <t>S56C</t>
  </si>
  <si>
    <t>MutationAssessor: impact: high, score: 4.325;SIFT: impact: deleterious_low_confidence, score: 0;Polyphen-2: impact: possibly_damaging, score: 0.818</t>
  </si>
  <si>
    <t>coadread_dfci_2016_407</t>
  </si>
  <si>
    <t>M60I</t>
  </si>
  <si>
    <t>MutationAssessor: impact: medium, score: 2.77;SIFT: impact: deleterious_low_confidence, score: 0.02;Polyphen-2: impact: benign, score: 0.011</t>
  </si>
  <si>
    <t>Small-Cell Lung Cancer (Multi-Institute 2017)</t>
  </si>
  <si>
    <t>SCRX-Lu149-R</t>
  </si>
  <si>
    <t>I62F</t>
  </si>
  <si>
    <t>MutationAssessor: impact: high, score: 3.645;SIFT: impact: deleterious_low_confidence, score: 0;Polyphen-2: impact: probably_damaging, score: 0.954</t>
  </si>
  <si>
    <t>mskcc.org</t>
  </si>
  <si>
    <t>SCRX-Lu149</t>
  </si>
  <si>
    <t>TCGA-AA-3811-01</t>
  </si>
  <si>
    <t>I62N</t>
  </si>
  <si>
    <t>MutationAssessor: impact: high, score: 4.195;SIFT: impact: deleterious_low_confidence, score: 0;Polyphen-2: impact: probably_damaging, score: 0.999</t>
  </si>
  <si>
    <t>Neuroblastoma (Broad Institute 2013)</t>
  </si>
  <si>
    <t>Neuroblastoma</t>
  </si>
  <si>
    <t>broadinstitute.org</t>
  </si>
  <si>
    <t>D69G</t>
  </si>
  <si>
    <t>MutationAssessor: impact: high, score: 3.975;SIFT: impact: deleterious_low_confidence, score: 0.01;Polyphen-2: impact: benign, score: 0.005</t>
  </si>
  <si>
    <t>P-0010027-T01-IM5</t>
  </si>
  <si>
    <t>MutationAssessor: impact: high, score: 3.515;SIFT: impact: deleterious_low_confidence, score: 0.01;Polyphen-2: impact: benign, score: 0.084</t>
  </si>
  <si>
    <t>TCGA-MT-A51W-01</t>
  </si>
  <si>
    <t>P-0004738-T01-IM5</t>
  </si>
  <si>
    <t>MutationAssessor: impact: medium, score: 2.465;SIFT: impact: tolerated_low_confidence, score: 0.15;Polyphen-2: impact: benign, score: 0.019</t>
  </si>
  <si>
    <t>CHC1209T</t>
  </si>
  <si>
    <t>MutationAssessor: impact: medium, score: 2.46;SIFT: impact: deleterious_low_confidence, score: 0.02;Polyphen-2: impact: possibly_damaging, score: 0.744</t>
  </si>
  <si>
    <t>P-0003719-T01-IM5</t>
  </si>
  <si>
    <t>MutationAssessor: impact: medium, score: 2.46;SIFT: impact: deleterious_low_confidence, score: 0.02;Polyphen-2: impact: benign, score: 0.049</t>
  </si>
  <si>
    <t>Kidney Chromophobe (TCGA, Provisional)</t>
  </si>
  <si>
    <t>TCGA-KN-8427-01</t>
  </si>
  <si>
    <t>Chromophobe Renal Cell Carcinoma</t>
  </si>
  <si>
    <t>MutationAssessor: impact: medium, score: 3.16;SIFT: impact: deleterious_low_confidence, score: 0.02;Polyphen-2: impact: benign, score: 0.02</t>
  </si>
  <si>
    <t>TCGA-HD-A633-01</t>
  </si>
  <si>
    <t>MutationAssessor: impact: medium, score: 2.785;SIFT: impact: deleterious_low_confidence, score: 0.01;Polyphen-2: impact: benign, score: 0.227</t>
  </si>
  <si>
    <t>coadread_dfci_2016_1849</t>
  </si>
  <si>
    <t>I74N</t>
  </si>
  <si>
    <t>MutationAssessor: impact: high, score: 3.82;SIFT: impact: deleterious_low_confidence, score: 0.02;Polyphen-2: impact: possibly_damaging, score: 0.759</t>
  </si>
  <si>
    <t>PD4120a</t>
  </si>
  <si>
    <t>MutationAssessor: impact: medium, score: 3.065;SIFT: impact: deleterious_low_confidence, score: 0.04;Polyphen-2: impact: benign, score: 0.346</t>
  </si>
  <si>
    <t>P-0000908-T01-IM3</t>
  </si>
  <si>
    <t>P-0004226-T01-IM5</t>
  </si>
  <si>
    <t>TCGA-66-2773-01</t>
  </si>
  <si>
    <t>MutationAssessor: impact: high, score: 3.615;SIFT: impact: deleterious_low_confidence, score: 0;Polyphen-2: impact: possibly_damaging, score: 0.853</t>
  </si>
  <si>
    <t>P-0002178-T01-IM3</t>
  </si>
  <si>
    <t>TCGA-OL-A5RW-01</t>
  </si>
  <si>
    <t>P-0010427-T01-IM5</t>
  </si>
  <si>
    <t>MutationAssessor: impact: high, score: 3.89;SIFT: impact: deleterious_low_confidence, score: 0;Polyphen-2: impact: possibly_damaging, score: 0.879</t>
  </si>
  <si>
    <t>P-0006201-T01-IM5</t>
  </si>
  <si>
    <t>Y84H</t>
  </si>
  <si>
    <t>MutationAssessor: impact: medium, score: 3.105;SIFT: impact: deleterious_low_confidence, score: 0.01;Polyphen-2: impact: possibly_damaging, score: 0.632</t>
  </si>
  <si>
    <t>P-0005326-T01-IM5</t>
  </si>
  <si>
    <t>MutationAssessor: impact: medium, score: 2.82;SIFT: impact: deleterious_low_confidence, score: 0.05;Polyphen-2: impact: benign, score: 0.096</t>
  </si>
  <si>
    <t>TCGA-AC-A23H-01</t>
  </si>
  <si>
    <t>P-0003972-T01-IM5</t>
  </si>
  <si>
    <t>Sarcomatoid Carcinoma of the Lung</t>
  </si>
  <si>
    <t>S88W</t>
  </si>
  <si>
    <t>MutationAssessor: impact: medium, score: 2.995;SIFT: impact: deleterious_low_confidence, score: 0.01;Polyphen-2: impact: benign, score: 0.009</t>
  </si>
  <si>
    <t>P-0002463-T01-IM3</t>
  </si>
  <si>
    <t>MutationAssessor: impact: high, score: 3.995;SIFT: impact: deleterious_low_confidence, score: 0.01;Polyphen-2: impact: possibly_damaging, score: 0.502</t>
  </si>
  <si>
    <t>P-0002463-T02-IM5</t>
  </si>
  <si>
    <t>MBC_194</t>
  </si>
  <si>
    <t>P-0006822-T01-IM5</t>
  </si>
  <si>
    <t>MutationAssessor: impact: high, score: 4.345;SIFT: impact: deleterious_low_confidence, score: 0;Polyphen-2: impact: benign, score: 0.129</t>
  </si>
  <si>
    <t>TCGA-EM-A1CT-01</t>
  </si>
  <si>
    <t>S92P</t>
  </si>
  <si>
    <t>MutationAssessor: impact: medium, score: 2.565;SIFT: impact: deleterious_low_confidence, score: 0.01;Polyphen-2: impact: benign, score: 0.073</t>
  </si>
  <si>
    <t>TCGA-B5-A11U-01</t>
  </si>
  <si>
    <t>MutationAssessor: impact: medium, score: 2.515;SIFT: impact: deleterious_low_confidence, score: 0.02;Polyphen-2: impact: benign, score: 0.304</t>
  </si>
  <si>
    <t>TCGA-D1-A0ZV-01</t>
  </si>
  <si>
    <t>I95V</t>
  </si>
  <si>
    <t>MutationAssessor: impact: low, score: 1.885;SIFT: impact: tolerated_low_confidence, score: 0.1;Polyphen-2: impact: benign, score: 0.014</t>
  </si>
  <si>
    <t>P-0007015-T01-IM5</t>
  </si>
  <si>
    <t>Q96H</t>
  </si>
  <si>
    <t>MutationAssessor: impact: high, score: 3.61;SIFT: impact: deleterious_low_confidence, score: 0.01;Polyphen-2: impact: benign, score: 0.285</t>
  </si>
  <si>
    <t>PR-3127</t>
  </si>
  <si>
    <t>V99E</t>
  </si>
  <si>
    <t>MutationAssessor: impact: high, score: 3.905;SIFT: impact: deleterious_low_confidence, score: 0;Polyphen-2: impact: benign, score: 0.056</t>
  </si>
  <si>
    <t>OSCJM-PT01-166-T</t>
  </si>
  <si>
    <t>V99L</t>
  </si>
  <si>
    <t>MutationAssessor: impact: medium, score: 3.445;SIFT: impact: tolerated_low_confidence, score: 0.05;Polyphen-2: impact: benign, score: 0.005</t>
  </si>
  <si>
    <t>TCGA-CV-6436-01</t>
  </si>
  <si>
    <t>P-0007029-T01-IM5</t>
  </si>
  <si>
    <t>V99M</t>
  </si>
  <si>
    <t>MutationAssessor: impact: medium, score: 3.445;SIFT: impact: tolerated_low_confidence, score: 0.07;Polyphen-2: impact: benign, score: 0.059</t>
  </si>
  <si>
    <t>P-0010267-T01-IM5</t>
  </si>
  <si>
    <t>R100L</t>
  </si>
  <si>
    <t>MutationAssessor: impact: high, score: 3.675;SIFT: impact: deleterious_low_confidence, score: 0.04;Polyphen-2: impact: benign, score: 0.029</t>
  </si>
  <si>
    <t>TCGA-62-A472-01</t>
  </si>
  <si>
    <t>G105R</t>
  </si>
  <si>
    <t>TC</t>
  </si>
  <si>
    <t>P-0004754-T01-IM5</t>
  </si>
  <si>
    <t>E106G</t>
  </si>
  <si>
    <t>MutationAssessor: impact: high, score: 3.955;SIFT: impact: deleterious_low_confidence, score: 0.01;Polyphen-2: impact: benign, score: 0.017</t>
  </si>
  <si>
    <t>P-0002181-T02-IM5</t>
  </si>
  <si>
    <t>E106K</t>
  </si>
  <si>
    <t>MutationAssessor: impact: medium, score: 2.915;SIFT: impact: deleterious_low_confidence, score: 0.01;Polyphen-2: impact: benign, score: 0.111</t>
  </si>
  <si>
    <t>P-0002163-T01-IM3</t>
  </si>
  <si>
    <t>A108P</t>
  </si>
  <si>
    <t>MutationAssessor: impact: high, score: 4.115;SIFT: impact: deleterious_low_confidence, score: 0;Polyphen-2: impact: benign, score: 0.046</t>
  </si>
  <si>
    <t>P-0009924-T01-IM5</t>
  </si>
  <si>
    <t>A108S</t>
  </si>
  <si>
    <t>MutationAssessor: impact: low, score: 1.5;SIFT: impact: deleterious_low_confidence, score: 0.03;Polyphen-2: impact: benign, score: 0.133</t>
  </si>
  <si>
    <t>A108T</t>
  </si>
  <si>
    <t>DFCI-04_R</t>
  </si>
  <si>
    <t>G115D</t>
  </si>
  <si>
    <t>MutationAssessor: impact: high, score: 4;SIFT: impact: deleterious_low_confidence, score: 0.01;Polyphen-2: impact: possibly_damaging, score: 0.806</t>
  </si>
  <si>
    <t>TCGA-XF-A9ST-01</t>
  </si>
  <si>
    <t>T116S</t>
  </si>
  <si>
    <t>MutationAssessor: impact: medium, score: 2.49;SIFT: impact: deleterious_low_confidence, score: 0.01;Polyphen-2: impact: benign, score: 0.114</t>
  </si>
  <si>
    <t>TCGA-BR-4361-01</t>
  </si>
  <si>
    <t>V119D</t>
  </si>
  <si>
    <t>MutationAssessor: impact: high, score: 4.26;SIFT: impact: deleterious_low_confidence, score: 0;Polyphen-2: impact: possibly_damaging, score: 0.615</t>
  </si>
  <si>
    <t>TCGA-CV-7248-01</t>
  </si>
  <si>
    <t>V119F</t>
  </si>
  <si>
    <t>MutationAssessor: impact: high, score: 3.57;SIFT: impact: deleterious_low_confidence, score: 0;Polyphen-2: impact: possibly_damaging, score: 0.744</t>
  </si>
  <si>
    <t>Ampullary Carcinoma (Baylor College of Medicine, Cell Reports 2016)</t>
  </si>
  <si>
    <t>DUOAC_781</t>
  </si>
  <si>
    <t>Ampulla of Vater</t>
  </si>
  <si>
    <t>V119I</t>
  </si>
  <si>
    <t>MutationAssessor: impact: medium, score: 2.595;SIFT: impact: deleterious_low_confidence, score: 0.04;Polyphen-2: impact: benign, score: 0.005</t>
  </si>
  <si>
    <t>Baylor College of Medicine</t>
  </si>
  <si>
    <t>TCGA-HU-A4G8-01</t>
  </si>
  <si>
    <t>MutationAssessor: impact: high, score: 4.085;SIFT: impact: deleterious_low_confidence, score: 0.01;Polyphen-2: impact: benign, score: 0.01</t>
  </si>
  <si>
    <t>TCGA-CM-4746-01</t>
  </si>
  <si>
    <t>Y122H</t>
  </si>
  <si>
    <t>MutationAssessor: impact: high, score: 3.74;SIFT: impact: deleterious_low_confidence, score: 0.03;Polyphen-2: impact: benign, score: 0.057</t>
  </si>
  <si>
    <t>Liver Hepatocellular Carcinoma (AMC, Hepatology 2014)</t>
  </si>
  <si>
    <t>H060607</t>
  </si>
  <si>
    <t>Hepatocellular Adenoma</t>
  </si>
  <si>
    <t>T123S</t>
  </si>
  <si>
    <t>MutationAssessor: impact: low, score: 1.415;SIFT: impact: tolerated_low_confidence, score: 0.08;Polyphen-2: impact: benign, score: 0.009</t>
  </si>
  <si>
    <t>LGGM</t>
  </si>
  <si>
    <t>DLBCL-PatientK</t>
  </si>
  <si>
    <t>S124N</t>
  </si>
  <si>
    <t>MutationAssessor: impact: medium, score: 2.64;SIFT: impact: deleterious_low_confidence, score: 0.02;Polyphen-2: impact: benign, score: 0.007</t>
  </si>
  <si>
    <t>RG027</t>
  </si>
  <si>
    <t>TCGA-22-1002-01</t>
  </si>
  <si>
    <t>K126N</t>
  </si>
  <si>
    <t>MutationAssessor: impact: medium, score: 2.765;SIFT: impact: deleterious_low_confidence, score: 0;Polyphen-2: impact: possibly_damaging, score: 0.712</t>
  </si>
  <si>
    <t>TCGA-AA-A01P-01</t>
  </si>
  <si>
    <t>A8T</t>
  </si>
  <si>
    <t>CSCC-16-T</t>
  </si>
  <si>
    <t>TCGA-EE-A2GR-06</t>
  </si>
  <si>
    <t>Pat_46_Post</t>
  </si>
  <si>
    <t>Pat_46_Pre</t>
  </si>
  <si>
    <t>Adrenocortical Carcinoma (TCGA, Provisional)</t>
  </si>
  <si>
    <t>Adrenocortical Carcinoma</t>
  </si>
  <si>
    <t>TCGA-BH-A0HF-01</t>
  </si>
  <si>
    <t>K13R</t>
  </si>
  <si>
    <t>Prostate Adenocarcinoma (TCGA, Provisional)</t>
  </si>
  <si>
    <t>T20S</t>
  </si>
  <si>
    <t>Adenoid Cystic Carcinoma (MDA, Clin Cancer Res 2015)</t>
  </si>
  <si>
    <t>Adenoid Cystic Carcinoma</t>
  </si>
  <si>
    <t>MDA</t>
  </si>
  <si>
    <t>coadread_dfci_2016_3021</t>
  </si>
  <si>
    <t>coadread_dfci_2016_1222</t>
  </si>
  <si>
    <t>TCGA-AA-3715-01</t>
  </si>
  <si>
    <t>E36A</t>
  </si>
  <si>
    <t>S02286</t>
  </si>
  <si>
    <t>Y43F</t>
  </si>
  <si>
    <t>cll_iuopa_2015_373</t>
  </si>
  <si>
    <t>V49A</t>
  </si>
  <si>
    <t>TCGA-06-0190-02</t>
  </si>
  <si>
    <t>TCGA-AA-3821-01</t>
  </si>
  <si>
    <t>M60T</t>
  </si>
  <si>
    <t>coadread_dfci_2016_180077</t>
  </si>
  <si>
    <t>M63T</t>
  </si>
  <si>
    <t>TCGA-NH-A5IV-01</t>
  </si>
  <si>
    <t>coadread_dfci_2016_2448</t>
  </si>
  <si>
    <t>N64Y</t>
  </si>
  <si>
    <t>Pancreatic Adenocarcinoma (TCGA, Provisional)</t>
  </si>
  <si>
    <t>TCGA-2J-AABV-01</t>
  </si>
  <si>
    <t>S65A</t>
  </si>
  <si>
    <t>TCGA-QK-A6VB-01</t>
  </si>
  <si>
    <t>coadread_dfci_2016_2984</t>
  </si>
  <si>
    <t>TCGA-3A-A9IH-01</t>
  </si>
  <si>
    <t>TCGA-2J-AAB9-01</t>
  </si>
  <si>
    <t>TCGA-49-AAR9-01</t>
  </si>
  <si>
    <t>R73S</t>
  </si>
  <si>
    <t>TCGA-33-AASJ-01</t>
  </si>
  <si>
    <t>TCGA-BR-8372-01</t>
  </si>
  <si>
    <t>B22</t>
  </si>
  <si>
    <t>A78T</t>
  </si>
  <si>
    <t>TCGA-CK-4951-01</t>
  </si>
  <si>
    <t>TCGA-EE-A29S-06</t>
  </si>
  <si>
    <t>S88L</t>
  </si>
  <si>
    <t>TCGA-CR-7377-01</t>
  </si>
  <si>
    <t>T91A</t>
  </si>
  <si>
    <t>TCGA-55-7994-01</t>
  </si>
  <si>
    <t>coadread_dfci_2016_3152</t>
  </si>
  <si>
    <t>MEL-JWCI-WGS-11</t>
  </si>
  <si>
    <t>R100S</t>
  </si>
  <si>
    <t>ICGC_0542</t>
  </si>
  <si>
    <t>S113L</t>
  </si>
  <si>
    <t>coadread_dfci_2016_423</t>
  </si>
  <si>
    <t>TCGA-DK-AA6Q-01</t>
  </si>
  <si>
    <t>MutationAssessor: impact: medium, score: 2.255;SIFT: impact: undefined, score: undefined;Polyphen-2: impact: undefined, score: undefined</t>
  </si>
  <si>
    <t>TCGA-IR-A3LL-01</t>
  </si>
  <si>
    <t>TCGA-CD-8527-01</t>
  </si>
  <si>
    <t>LUAD-LIP77-Tumor</t>
  </si>
  <si>
    <t>P4R</t>
  </si>
  <si>
    <t>MutationAssessor: impact: medium, score: 2.175;SIFT: impact: undefined, score: undefined;Polyphen-2: impact: undefined, score: undefined</t>
  </si>
  <si>
    <t>TCGA-78-7539-01</t>
  </si>
  <si>
    <t>P11L</t>
  </si>
  <si>
    <t>MutationAssessor: impact: medium, score: 2.36;SIFT: impact: undefined, score: undefined;Polyphen-2: impact: undefined, score: undefined</t>
  </si>
  <si>
    <t>TCGA-05-4382-01</t>
  </si>
  <si>
    <t>TCGA-AG-A00Y-01</t>
  </si>
  <si>
    <t>S15C</t>
  </si>
  <si>
    <t>MutationAssessor: impact: medium, score: 2.015;SIFT: impact: undefined, score: undefined;Polyphen-2: impact: undefined, score: undefined</t>
  </si>
  <si>
    <t>TCGA-CV-7247-01</t>
  </si>
  <si>
    <t>A22V</t>
  </si>
  <si>
    <t>MutationAssessor: impact: low, score: 1.115;SIFT: impact: undefined, score: undefined;Polyphen-2: impact: undefined, score: undefined</t>
  </si>
  <si>
    <t>broad.mit.edu;hgsc.bcm.edu</t>
  </si>
  <si>
    <t>TCGA-CV-A45W-01</t>
  </si>
  <si>
    <t>D26Y</t>
  </si>
  <si>
    <t>MutationAssessor: impact: medium, score: 2.19;SIFT: impact: undefined, score: undefined;Polyphen-2: impact: undefined, score: undefined</t>
  </si>
  <si>
    <t>MutationAssessor: impact: low, score: 1.595;SIFT: impact: undefined, score: undefined;Polyphen-2: impact: undefined, score: undefined</t>
  </si>
  <si>
    <t>coadread_dfci_2016_207430</t>
  </si>
  <si>
    <t>Y41C</t>
  </si>
  <si>
    <t>MutationAssessor: impact: high, score: 4.335;SIFT: impact: undefined, score: undefined;Polyphen-2: impact: undefined, score: undefined</t>
  </si>
  <si>
    <t>CHEWS025</t>
  </si>
  <si>
    <t>V42L</t>
  </si>
  <si>
    <t>MutationAssessor: impact: neutral, score: 0.645;SIFT: impact: undefined, score: undefined;Polyphen-2: impact: undefined, score: undefined</t>
  </si>
  <si>
    <t>Y43C</t>
  </si>
  <si>
    <t>MutationAssessor: impact: high, score: 3.58;SIFT: impact: undefined, score: undefined;Polyphen-2: impact: undefined, score: undefined</t>
  </si>
  <si>
    <t>TCGA-53-7624-01</t>
  </si>
  <si>
    <t>MutationAssessor: impact: low, score: 1.075;SIFT: impact: undefined, score: undefined;Polyphen-2: impact: undefined, score: undefined</t>
  </si>
  <si>
    <t>TCGA-33-6737-01</t>
  </si>
  <si>
    <t>Q48L</t>
  </si>
  <si>
    <t>MutationAssessor: impact: high, score: 3.69;SIFT: impact: undefined, score: undefined;Polyphen-2: impact: undefined, score: undefined</t>
  </si>
  <si>
    <t>TCGA-02-2485-01</t>
  </si>
  <si>
    <t>MutationAssessor: impact: high, score: 4.17;SIFT: impact: undefined, score: undefined;Polyphen-2: impact: undefined, score: undefined</t>
  </si>
  <si>
    <t>TCGA-IB-AAUO-01</t>
  </si>
  <si>
    <t>ESCC-002T</t>
  </si>
  <si>
    <t>K58Q</t>
  </si>
  <si>
    <t>MutationAssessor: impact: medium, score: 3.29;SIFT: impact: undefined, score: undefined;Polyphen-2: impact: undefined, score: undefined</t>
  </si>
  <si>
    <t>CHC614T</t>
  </si>
  <si>
    <t>MutationAssessor: impact: high, score: 3.975;SIFT: impact: undefined, score: undefined;Polyphen-2: impact: undefined, score: undefined</t>
  </si>
  <si>
    <t>TCGA-XD-AAUL-01</t>
  </si>
  <si>
    <t>MutationAssessor: impact: medium, score: 2.52;SIFT: impact: undefined, score: undefined;Polyphen-2: impact: undefined, score: undefined</t>
  </si>
  <si>
    <t>TCGA-34-2600-01</t>
  </si>
  <si>
    <t>MutationAssessor: impact: medium, score: 3.065;SIFT: impact: undefined, score: undefined;Polyphen-2: impact: undefined, score: undefined</t>
  </si>
  <si>
    <t>B74</t>
  </si>
  <si>
    <t>TCGA-K4-A54R-01</t>
  </si>
  <si>
    <t>TCGA-A2-A0EY-01</t>
  </si>
  <si>
    <t>TCGA-CR-6484-01</t>
  </si>
  <si>
    <t>Head and Neck Squamous Cell Carcinoma (Broad, Science 2011)</t>
  </si>
  <si>
    <t>HN_62318</t>
  </si>
  <si>
    <t>HN_62755</t>
  </si>
  <si>
    <t>TCGA-DK-A2I2-01</t>
  </si>
  <si>
    <t>A78G</t>
  </si>
  <si>
    <t>MutationAssessor: impact: high, score: 3.595;SIFT: impact: undefined, score: undefined;Polyphen-2: impact: undefined, score: undefined</t>
  </si>
  <si>
    <t>PCNSL_28</t>
  </si>
  <si>
    <t>MutationAssessor: impact: medium, score: 3.45;SIFT: impact: undefined, score: undefined;Polyphen-2: impact: undefined, score: undefined</t>
  </si>
  <si>
    <t>TCGA-86-A4JF-01</t>
  </si>
  <si>
    <t>TCGA-43-5668-01</t>
  </si>
  <si>
    <t>MutationAssessor: impact: medium, score: 2.275;SIFT: impact: undefined, score: undefined;Polyphen-2: impact: undefined, score: undefined</t>
  </si>
  <si>
    <t>TCGA-39-5034-01</t>
  </si>
  <si>
    <t>S88A</t>
  </si>
  <si>
    <t>MutationAssessor: impact: low, score: 1.845;SIFT: impact: undefined, score: undefined;Polyphen-2: impact: undefined, score: undefined</t>
  </si>
  <si>
    <t>TCGA-85-8354-01</t>
  </si>
  <si>
    <t>MutationAssessor: impact: medium, score: 2.515;SIFT: impact: undefined, score: undefined;Polyphen-2: impact: undefined, score: undefined</t>
  </si>
  <si>
    <t>TCGA-HJ-7597-01</t>
  </si>
  <si>
    <t>Signet Ring Cell Carcinoma of the Stomach</t>
  </si>
  <si>
    <t>A98V</t>
  </si>
  <si>
    <t>MutationAssessor: impact: medium, score: 3.405;SIFT: impact: undefined, score: undefined;Polyphen-2: impact: undefined, score: undefined</t>
  </si>
  <si>
    <t>Testicular Germ Cell Cancer (TCGA, Provisional)</t>
  </si>
  <si>
    <t>TCGA-2G-AAKH-01</t>
  </si>
  <si>
    <t>Non-Seminomatous Germ Cell Tumor</t>
  </si>
  <si>
    <t>MutationAssessor: impact: medium, score: 2.98;SIFT: impact: undefined, score: undefined;Polyphen-2: impact: undefined, score: undefined</t>
  </si>
  <si>
    <t>hgsc.bcm.edu;broad.mit.edu;bcgsc.ca;mdanderson.org</t>
  </si>
  <si>
    <t>S00501</t>
  </si>
  <si>
    <t>P104L</t>
  </si>
  <si>
    <t>MutationAssessor: impact: medium, score: 3.32;SIFT: impact: undefined, score: undefined;Polyphen-2: impact: undefined, score: undefined</t>
  </si>
  <si>
    <t>G105W</t>
  </si>
  <si>
    <t>MutationAssessor: impact: high, score: 4.33;SIFT: impact: undefined, score: undefined;Polyphen-2: impact: undefined, score: undefined</t>
  </si>
  <si>
    <t>TCGA-56-6545-01</t>
  </si>
  <si>
    <t>K109N</t>
  </si>
  <si>
    <t>MutationAssessor: impact: high, score: 3.625;SIFT: impact: undefined, score: undefined;Polyphen-2: impact: undefined, score: undefined</t>
  </si>
  <si>
    <t>CHC892T</t>
  </si>
  <si>
    <t>MutationAssessor: impact: medium, score: 2.595;SIFT: impact: undefined, score: undefined;Polyphen-2: impact: undefined, score: undefined</t>
  </si>
  <si>
    <t>TCGA-EE-A29E-06</t>
  </si>
  <si>
    <t>MutationAssessor: impact: medium, score: 2.28;SIFT: impact: undefined, score: undefined;Polyphen-2: impact: undefined, score: undefined</t>
  </si>
  <si>
    <t>TCGA-BR-6452-01</t>
  </si>
  <si>
    <t>MutationAssessor: impact: low, score: 1.415;SIFT: impact: undefined, score: undefined;Polyphen-2: impact: undefined, score: undefined</t>
  </si>
  <si>
    <t>cll_iuopa_2015_509</t>
  </si>
  <si>
    <t>MutationAssessor: impact: medium, score: 2.64;SIFT: impact: undefined, score: undefined;Polyphen-2: impact: undefined, score: undefined</t>
  </si>
  <si>
    <t>TCGA-IB-7651-01</t>
  </si>
  <si>
    <t>S124R</t>
  </si>
  <si>
    <t>MutationAssessor: impact: medium, score: 2.825;SIFT: impact: undefined, score: undefined;Polyphen-2: impact: undefined, score: undefined</t>
  </si>
  <si>
    <t>coadread_dfci_2016_4491</t>
  </si>
  <si>
    <t>MutationAssessor: Error;SIFT: impact: tolerated_low_confidence, score: 0.25;Polyphen-2: impact: unknown, score: 0</t>
  </si>
  <si>
    <t>TCGA-98-A53B-01</t>
  </si>
  <si>
    <t>P4T</t>
  </si>
  <si>
    <t>MutationAssessor: Error;SIFT: impact: tolerated_low_confidence, score: 0.19;Polyphen-2: impact: possibly_damaging, score: 0.908</t>
  </si>
  <si>
    <t>ESCC-060T</t>
  </si>
  <si>
    <t>A8V</t>
  </si>
  <si>
    <t>MutationAssessor: Error;SIFT: impact: tolerated_low_confidence, score: 0.08;Polyphen-2: impact: benign, score: 0</t>
  </si>
  <si>
    <t>TCGA-CR-7371-01</t>
  </si>
  <si>
    <t>MutationAssessor: Error;SIFT: impact: tolerated_low_confidence, score: 0.09;Polyphen-2: impact: unknown, score: 0</t>
  </si>
  <si>
    <t>TCGA-R5-A7ZF-01</t>
  </si>
  <si>
    <t>P9S</t>
  </si>
  <si>
    <t>MutationAssessor: Error;SIFT: impact: deleterious_low_confidence, score: 0.04;Polyphen-2: impact: unknown, score: 0</t>
  </si>
  <si>
    <t>TCGA-DG-A2KL-01</t>
  </si>
  <si>
    <t>Esophageal Squamous Cell Carcinoma (UCLA, Nat Genet 2014)</t>
  </si>
  <si>
    <t>ESCC-F70</t>
  </si>
  <si>
    <t>A10S</t>
  </si>
  <si>
    <t>MutationAssessor: Error;SIFT: impact: tolerated_low_confidence, score: 0.1;Polyphen-2: impact: benign, score: 0.013</t>
  </si>
  <si>
    <t>ucla.edu</t>
  </si>
  <si>
    <t>TCGA-SY-A9G5-01</t>
  </si>
  <si>
    <t>P11A</t>
  </si>
  <si>
    <t>MutationAssessor: Error;SIFT: impact: tolerated_low_confidence, score: 0.11;Polyphen-2: impact: benign, score: 0.387</t>
  </si>
  <si>
    <t>TCGA-CV-7250-01</t>
  </si>
  <si>
    <t>P11R</t>
  </si>
  <si>
    <t>MutationAssessor: Error;SIFT: impact: deleterious_low_confidence, score: 0;Polyphen-2: impact: unknown, score: 0</t>
  </si>
  <si>
    <t>TCGA-04-1347-01</t>
  </si>
  <si>
    <t>K17E</t>
  </si>
  <si>
    <t>MutationAssessor: Error;SIFT: impact: deleterious_low_confidence, score: 0.03;Polyphen-2: impact: benign, score: 0.033</t>
  </si>
  <si>
    <t>TCGA-T2-A6X2-01</t>
  </si>
  <si>
    <t>Q23H</t>
  </si>
  <si>
    <t>MutationAssessor: Error;SIFT: impact: deleterious_low_confidence, score: 0.02;Polyphen-2: impact: unknown, score: 0</t>
  </si>
  <si>
    <t>TCGA-NC-A5HG-01</t>
  </si>
  <si>
    <t>MutationAssessor: Error;SIFT: impact: tolerated_low_confidence, score: 0.07;Polyphen-2: impact: benign, score: 0.006</t>
  </si>
  <si>
    <t>TCGA-DI-A0WH-01</t>
  </si>
  <si>
    <t>R34C</t>
  </si>
  <si>
    <t>MutationAssessor: Error;SIFT: impact: tolerated_low_confidence, score: 0.06;Polyphen-2: impact: probably_damaging, score: 0.962</t>
  </si>
  <si>
    <t>LUAD-S01409-Tumor</t>
  </si>
  <si>
    <t>R34H</t>
  </si>
  <si>
    <t>MutationAssessor: Error;SIFT: impact: tolerated_low_confidence, score: 0.1;Polyphen-2: impact: possibly_damaging, score: 0.894</t>
  </si>
  <si>
    <t>TCGA-BR-4369-01</t>
  </si>
  <si>
    <t>R34P</t>
  </si>
  <si>
    <t>MutationAssessor: Error;SIFT: impact: deleterious_low_confidence, score: 0.01;Polyphen-2: impact: probably_damaging, score: 0.956</t>
  </si>
  <si>
    <t>TCGA-LN-A9FQ-01</t>
  </si>
  <si>
    <t>MutationAssessor: Error;SIFT: impact: deleterious_low_confidence, score: 0.01;Polyphen-2: impact: benign, score: 0.145</t>
  </si>
  <si>
    <t>TCGA-4Z-AA7N-01</t>
  </si>
  <si>
    <t>TCGA-CM-6162-01</t>
  </si>
  <si>
    <t>Y41H</t>
  </si>
  <si>
    <t>MutationAssessor: Error;SIFT: impact: deleterious_low_confidence, score: 0;Polyphen-2: impact: probably_damaging, score: 0.991</t>
  </si>
  <si>
    <t>TCGA-97-7937-01</t>
  </si>
  <si>
    <t>MutationAssessor: Error;SIFT: impact: deleterious_low_confidence, score: 0.02;Polyphen-2: impact: benign, score: 0.033</t>
  </si>
  <si>
    <t>TCGA-GU-AATP-01</t>
  </si>
  <si>
    <t>cll_iuopa_2015_596</t>
  </si>
  <si>
    <t>V49L</t>
  </si>
  <si>
    <t>BCM375T</t>
  </si>
  <si>
    <t>H50Y</t>
  </si>
  <si>
    <t>MutationAssessor: Error;SIFT: impact: deleterious_low_confidence, score: 0.02;Polyphen-2: impact: probably_damaging, score: 1</t>
  </si>
  <si>
    <t>HN_62825</t>
  </si>
  <si>
    <t>P51A</t>
  </si>
  <si>
    <t>MutationAssessor: Error;SIFT: impact: deleterious_low_confidence, score: 0.01;Polyphen-2: impact: benign, score: 0.374</t>
  </si>
  <si>
    <t>P51R</t>
  </si>
  <si>
    <t>MutationAssessor: Error;SIFT: impact: deleterious_low_confidence, score: 0;Polyphen-2: impact: probably_damaging, score: 0.965</t>
  </si>
  <si>
    <t>TCGA-AC-A5XS-01</t>
  </si>
  <si>
    <t>D52E</t>
  </si>
  <si>
    <t>MutationAssessor: Error;SIFT: impact: deleterious_low_confidence, score: 0.03;Polyphen-2: impact: possibly_damaging, score: 0.693</t>
  </si>
  <si>
    <t>TCGA-CQ-6218-01</t>
  </si>
  <si>
    <t>MutationAssessor: Error;SIFT: impact: deleterious_low_confidence, score: 0.01;Polyphen-2: impact: probably_damaging, score: 0.958</t>
  </si>
  <si>
    <t>TCGA-T3-A92M-01</t>
  </si>
  <si>
    <t>MutationAssessor: Error;SIFT: impact: deleterious_low_confidence, score: 0.05;Polyphen-2: impact: benign, score: 0.195</t>
  </si>
  <si>
    <t>TCGA-AP-A051-01</t>
  </si>
  <si>
    <t>G61C</t>
  </si>
  <si>
    <t>MutationAssessor: Error;SIFT: impact: deleterious_low_confidence, score: 0.01;Polyphen-2: impact: probably_damaging, score: 0.98</t>
  </si>
  <si>
    <t>TCGA-A6-2686-01</t>
  </si>
  <si>
    <t>MutationAssessor: Error;SIFT: impact: deleterious_low_confidence, score: 0.02;Polyphen-2: impact: benign, score: 0.119</t>
  </si>
  <si>
    <t>TCGA-86-8672-01</t>
  </si>
  <si>
    <t>MutationAssessor: Error;SIFT: impact: deleterious_low_confidence, score: 0.03;Polyphen-2: impact: benign, score: 0.112</t>
  </si>
  <si>
    <t>TCGA-63-A5MW-01</t>
  </si>
  <si>
    <t>F66S</t>
  </si>
  <si>
    <t>MutationAssessor: Error;SIFT: impact: deleterious_low_confidence, score: 0.01;Polyphen-2: impact: probably_damaging, score: 0.999</t>
  </si>
  <si>
    <t>TCGA-AN-A046-01</t>
  </si>
  <si>
    <t>MutationAssessor: Error;SIFT: impact: deleterious_low_confidence, score: 0.03;Polyphen-2: impact: benign, score: 0.083</t>
  </si>
  <si>
    <t>TCGA-EI-6917-01</t>
  </si>
  <si>
    <t>ESCC-D8</t>
  </si>
  <si>
    <t>MutationAssessor: Error;SIFT: impact: deleterious_low_confidence, score: 0.02;Polyphen-2: impact: benign, score: 0.172</t>
  </si>
  <si>
    <t>TCGA-77-7140-01</t>
  </si>
  <si>
    <t>G76A</t>
  </si>
  <si>
    <t>MutationAssessor: Error;SIFT: impact: tolerated_low_confidence, score: 0.25;Polyphen-2: impact: possibly_damaging, score: 0.884</t>
  </si>
  <si>
    <t>TCGA-XF-A9SG-01</t>
  </si>
  <si>
    <t>MutationAssessor: Error;SIFT: impact: deleterious_low_confidence, score: 0.04;Polyphen-2: impact: possibly_damaging, score: 0.812</t>
  </si>
  <si>
    <t>BR-M-037</t>
  </si>
  <si>
    <t>TCGA-60-2720-01</t>
  </si>
  <si>
    <t>MutationAssessor: Error;SIFT: impact: deleterious_low_confidence, score: 0;Polyphen-2: impact: probably_damaging, score: 0.975</t>
  </si>
  <si>
    <t>coadread_dfci_2016_3705</t>
  </si>
  <si>
    <t>Y84C</t>
  </si>
  <si>
    <t>MutationAssessor: Error;SIFT: impact: deleterious_low_confidence, score: 0.01;Polyphen-2: impact: probably_damaging, score: 1</t>
  </si>
  <si>
    <t>TCGA-F5-6465-01</t>
  </si>
  <si>
    <t>K86N</t>
  </si>
  <si>
    <t>MutationAssessor: Error;SIFT: impact: deleterious_low_confidence, score: 0.03;Polyphen-2: impact: probably_damaging, score: 0.971</t>
  </si>
  <si>
    <t>TCGA-96-8169-01</t>
  </si>
  <si>
    <t>MutationAssessor: Error;SIFT: impact: deleterious_low_confidence, score: 0.01;Polyphen-2: impact: benign, score: 0.332</t>
  </si>
  <si>
    <t>Adenoid Cystic Carcinoma (Sanger/MDA, JCI 2013)</t>
  </si>
  <si>
    <t>ACYC-SANGER-2013_PD3190a</t>
  </si>
  <si>
    <t>T89I</t>
  </si>
  <si>
    <t>MutationAssessor: Error;SIFT: impact: deleterious_low_confidence, score: 0.01;Polyphen-2: impact: probably_damaging, score: 0.996</t>
  </si>
  <si>
    <t>ACYC-MDA_AC19</t>
  </si>
  <si>
    <t>Metastatic Prostate Adenocarcinoma (MCTP, Nature 2012)</t>
  </si>
  <si>
    <t>WA7</t>
  </si>
  <si>
    <t>S92C</t>
  </si>
  <si>
    <t>MutationAssessor: Error;SIFT: impact: deleterious_low_confidence, score: 0;Polyphen-2: impact: probably_damaging, score: 0.953</t>
  </si>
  <si>
    <t>not tested</t>
  </si>
  <si>
    <t>umich.edu</t>
  </si>
  <si>
    <t>TCGA-H4-A2HO-01</t>
  </si>
  <si>
    <t>R100H</t>
  </si>
  <si>
    <t>MutationAssessor: Error;SIFT: impact: deleterious_low_confidence, score: 0.05;Polyphen-2: impact: benign, score: 0.011</t>
  </si>
  <si>
    <t>Pat_59_Post</t>
  </si>
  <si>
    <t>MutationAssessor: Error;SIFT: impact: deleterious_low_confidence, score: 0.03;Polyphen-2: impact: possibly_damaging, score: 0.459</t>
  </si>
  <si>
    <t>TARGET-30-PASCJJ</t>
  </si>
  <si>
    <t>TCGA-EA-A3Y4-01</t>
  </si>
  <si>
    <t>coadread_dfci_2016_3637</t>
  </si>
  <si>
    <t>MutationAssessor: Error;SIFT: impact: deleterious_low_confidence, score: 0.01;Polyphen-2: impact: benign, score: 0.245</t>
  </si>
  <si>
    <t>TCGA-FA-A6HN-01</t>
  </si>
  <si>
    <t>H110Y</t>
  </si>
  <si>
    <t>MutationAssessor: Error;SIFT: impact: deleterious_low_confidence, score: 0;Polyphen-2: impact: possibly_damaging, score: 0.745</t>
  </si>
  <si>
    <t>MutationAssessor: Error;SIFT: impact: tolerated_low_confidence, score: 0.07;Polyphen-2: impact: benign, score: 0.041</t>
  </si>
  <si>
    <t>TCGA-DK-AA75-01</t>
  </si>
  <si>
    <t>MutationAssessor: Error;SIFT: impact: deleterious_low_confidence, score: 0.02;Polyphen-2: impact: benign, score: 0.113</t>
  </si>
  <si>
    <t>TCGA-EK-A2PM-01</t>
  </si>
  <si>
    <t>TCGA-5P-A9K8-01</t>
  </si>
  <si>
    <t>K117E</t>
  </si>
  <si>
    <t>MutationAssessor: Error;SIFT: impact: deleterious_low_confidence, score: 0.01;Polyphen-2: impact: benign, score: 0.034</t>
  </si>
  <si>
    <t>TCGA-24-2261-01</t>
  </si>
  <si>
    <t>MutationAssessor: impact: medium, score: 2.225;SIFT: impact: undefined, score: undefined;Polyphen-2: impact: undefined, score: undefined</t>
  </si>
  <si>
    <t>HN_62646</t>
  </si>
  <si>
    <t>D3E</t>
  </si>
  <si>
    <t>MutationAssessor: impact: neutral, score: -2.045;SIFT: impact: undefined, score: undefined;Polyphen-2: impact: undefined, score: undefined</t>
  </si>
  <si>
    <t>ESCC-250T</t>
  </si>
  <si>
    <t>D3N</t>
  </si>
  <si>
    <t>MutationAssessor: impact: neutral, score: 0.55;SIFT: impact: undefined, score: undefined;Polyphen-2: impact: undefined, score: undefined</t>
  </si>
  <si>
    <t>TCGA-68-7755-01</t>
  </si>
  <si>
    <t>MutationAssessor: impact: low, score: 1.675;SIFT: impact: undefined, score: undefined;Polyphen-2: impact: undefined, score: undefined</t>
  </si>
  <si>
    <t>CAC_8412</t>
  </si>
  <si>
    <t>MutationAssessor: impact: medium, score: 2.62;SIFT: impact: undefined, score: undefined;Polyphen-2: impact: undefined, score: undefined</t>
  </si>
  <si>
    <t>TCGA-13-1488-01</t>
  </si>
  <si>
    <t>TCGA-LN-A49X-01</t>
  </si>
  <si>
    <t>MutationAssessor: impact: medium, score: 2.3;SIFT: impact: undefined, score: undefined;Polyphen-2: impact: undefined, score: undefined</t>
  </si>
  <si>
    <t>Esophageal Adenocarcinoma (Broad, Nat Genet 2013)</t>
  </si>
  <si>
    <t>ESO-130</t>
  </si>
  <si>
    <t>K17T</t>
  </si>
  <si>
    <t>MutationAssessor: impact: medium, score: 2.695;SIFT: impact: undefined, score: undefined;Polyphen-2: impact: undefined, score: undefined</t>
  </si>
  <si>
    <t>PD4596a</t>
  </si>
  <si>
    <t>MutationAssessor: impact: medium, score: 2.6;SIFT: impact: undefined, score: undefined;Polyphen-2: impact: undefined, score: undefined</t>
  </si>
  <si>
    <t>TCGA-EK-A2RJ-01</t>
  </si>
  <si>
    <t>HN_63021</t>
  </si>
  <si>
    <t>Q23K</t>
  </si>
  <si>
    <t>TCGA-EY-A1GS-01</t>
  </si>
  <si>
    <t>MutationAssessor: impact: medium, score: 2.565;SIFT: impact: undefined, score: undefined;Polyphen-2: impact: undefined, score: undefined</t>
  </si>
  <si>
    <t>G27N</t>
  </si>
  <si>
    <t>MSKCC-0620_R</t>
  </si>
  <si>
    <t>coadread_dfci_2016_68</t>
  </si>
  <si>
    <t>R30C</t>
  </si>
  <si>
    <t>MutationAssessor: impact: low, score: 1.06;SIFT: impact: undefined, score: undefined;Polyphen-2: impact: undefined, score: undefined</t>
  </si>
  <si>
    <t>MutationAssessor: impact: medium, score: 2.445;SIFT: impact: undefined, score: undefined;Polyphen-2: impact: undefined, score: undefined</t>
  </si>
  <si>
    <t>TCGA-43-5670-01</t>
  </si>
  <si>
    <t>MutationAssessor: impact: medium, score: 2.245;SIFT: impact: undefined, score: undefined;Polyphen-2: impact: undefined, score: undefined</t>
  </si>
  <si>
    <t>TCGA-55-8616-01</t>
  </si>
  <si>
    <t>S39C</t>
  </si>
  <si>
    <t>MutationAssessor: impact: medium, score: 3.19;SIFT: impact: undefined, score: undefined;Polyphen-2: impact: undefined, score: undefined</t>
  </si>
  <si>
    <t>ICGC_0203</t>
  </si>
  <si>
    <t>cll_iuopa_2015_852</t>
  </si>
  <si>
    <t>LUAD-NYU669</t>
  </si>
  <si>
    <t>K44M</t>
  </si>
  <si>
    <t>MutationAssessor: impact: high, score: 4.175;SIFT: impact: undefined, score: undefined;Polyphen-2: impact: undefined, score: undefined</t>
  </si>
  <si>
    <t>TCGA-FD-A43P-01</t>
  </si>
  <si>
    <t>coadread_dfci_2016_3724</t>
  </si>
  <si>
    <t>MutationAssessor: impact: medium, score: 2.77;SIFT: impact: undefined, score: undefined;Polyphen-2: impact: undefined, score: undefined</t>
  </si>
  <si>
    <t>MEL-JWCI-27</t>
  </si>
  <si>
    <t>MutationAssessor: impact: high, score: 3.925;SIFT: impact: undefined, score: undefined;Polyphen-2: impact: undefined, score: undefined</t>
  </si>
  <si>
    <t>TCGA-OR-A5KB-01</t>
  </si>
  <si>
    <t>V67D</t>
  </si>
  <si>
    <t>MutationAssessor: impact: high, score: 3.66;SIFT: impact: undefined, score: undefined;Polyphen-2: impact: undefined, score: undefined</t>
  </si>
  <si>
    <t>hgsc.bcm.edu;broad.mit.edu;ucsc.edu;bcgsc.ca;mdanderson.org</t>
  </si>
  <si>
    <t>TCGA-05-4410-01</t>
  </si>
  <si>
    <t>MutationAssessor: impact: high, score: 3.515;SIFT: impact: undefined, score: undefined;Polyphen-2: impact: undefined, score: undefined</t>
  </si>
  <si>
    <t>TCGA-ZF-AA4X-01</t>
  </si>
  <si>
    <t>D69N</t>
  </si>
  <si>
    <t>MutationAssessor: impact: medium, score: 3.35;SIFT: impact: undefined, score: undefined;Polyphen-2: impact: undefined, score: undefined</t>
  </si>
  <si>
    <t>YUSUBA</t>
  </si>
  <si>
    <t>MutationAssessor: impact: high, score: 3.65;SIFT: impact: undefined, score: undefined;Polyphen-2: impact: undefined, score: undefined</t>
  </si>
  <si>
    <t>TCGA-DA-A1HW-06</t>
  </si>
  <si>
    <t>TCGA-49-AAR3-01</t>
  </si>
  <si>
    <t>MutationAssessor: impact: medium, score: 3.16;SIFT: impact: undefined, score: undefined;Polyphen-2: impact: undefined, score: undefined</t>
  </si>
  <si>
    <t>TCGA-MX-A5UJ-01</t>
  </si>
  <si>
    <t>TCGA-CV-6942-01</t>
  </si>
  <si>
    <t>TCGA-61-1998-01</t>
  </si>
  <si>
    <t>G76S</t>
  </si>
  <si>
    <t>MutationAssessor: impact: neutral, score: -0.095;SIFT: impact: undefined, score: undefined;Polyphen-2: impact: undefined, score: undefined</t>
  </si>
  <si>
    <t>TCGA-55-7907-01</t>
  </si>
  <si>
    <t>TCGA-66-2778-01</t>
  </si>
  <si>
    <t>TCGA-KQ-A41R-01</t>
  </si>
  <si>
    <t>CSCC-49-T</t>
  </si>
  <si>
    <t>A82T</t>
  </si>
  <si>
    <t>TCGA-CH-5737-01</t>
  </si>
  <si>
    <t>Mesothelioma (TCGA, Provisional)</t>
  </si>
  <si>
    <t>TCGA-3H-AB3L-01</t>
  </si>
  <si>
    <t>Pleural Mesothelioma, Epithelioid Type</t>
  </si>
  <si>
    <t>R93K</t>
  </si>
  <si>
    <t>MutationAssessor: impact: medium, score: 3.22;SIFT: impact: undefined, score: undefined;Polyphen-2: impact: undefined, score: undefined</t>
  </si>
  <si>
    <t>TCGA-UY-A9PB-01</t>
  </si>
  <si>
    <t>CSCC-41-T</t>
  </si>
  <si>
    <t>E94K</t>
  </si>
  <si>
    <t>MutationAssessor: impact: high, score: 3.915;SIFT: impact: undefined, score: undefined;Polyphen-2: impact: undefined, score: undefined</t>
  </si>
  <si>
    <t>TCGA-LN-A5U7-01</t>
  </si>
  <si>
    <t>E94Q</t>
  </si>
  <si>
    <t>MutationAssessor: impact: high, score: 4.26;SIFT: impact: undefined, score: undefined;Polyphen-2: impact: undefined, score: undefined</t>
  </si>
  <si>
    <t>LUAD-5V8LT-Tumor</t>
  </si>
  <si>
    <t>MutationAssessor: impact: medium, score: 3.445;SIFT: impact: undefined, score: undefined;Polyphen-2: impact: undefined, score: undefined</t>
  </si>
  <si>
    <t>TCGA-50-5946-01</t>
  </si>
  <si>
    <t>L103V</t>
  </si>
  <si>
    <t>MutationAssessor: impact: high, score: 3.655;SIFT: impact: undefined, score: undefined;Polyphen-2: impact: undefined, score: undefined</t>
  </si>
  <si>
    <t>MEL-13575</t>
  </si>
  <si>
    <t>MutationAssessor: impact: medium, score: 2.915;SIFT: impact: undefined, score: undefined;Polyphen-2: impact: undefined, score: undefined</t>
  </si>
  <si>
    <t>A111T</t>
  </si>
  <si>
    <t>MutationAssessor: impact: medium, score: 3.4;SIFT: impact: undefined, score: undefined;Polyphen-2: impact: undefined, score: undefined</t>
  </si>
  <si>
    <t>TCGA-64-5781-01</t>
  </si>
  <si>
    <t>MutationAssessor: impact: medium, score: 3.39;SIFT: impact: undefined, score: undefined;Polyphen-2: impact: undefined, score: undefined</t>
  </si>
  <si>
    <t>TCGA-AG-4001-01</t>
  </si>
  <si>
    <t>PD4197a</t>
  </si>
  <si>
    <t>MutationAssessor: impact: medium, score: 3.25;SIFT: impact: undefined, score: undefined;Polyphen-2: impact: undefined, score: undefined</t>
  </si>
  <si>
    <t>TCGA-DG-A2KK-01</t>
  </si>
  <si>
    <t>TCGA-CR-7394-01</t>
  </si>
  <si>
    <t>Breast Invasive Carcinoma (British Columbia, Nature 2012)</t>
  </si>
  <si>
    <t>SA106</t>
  </si>
  <si>
    <t>T116A</t>
  </si>
  <si>
    <t>MutationAssessor: impact: high, score: 3.71;SIFT: impact: undefined, score: undefined;Polyphen-2: impact: undefined, score: undefined</t>
  </si>
  <si>
    <t>BC</t>
  </si>
  <si>
    <t>cll_iuopa_2015_333</t>
  </si>
  <si>
    <t>TCGA-LN-A5U5-01</t>
  </si>
  <si>
    <t>S125C</t>
  </si>
  <si>
    <t>coadread_dfci_2016_496</t>
  </si>
  <si>
    <t>P2A</t>
  </si>
  <si>
    <t>TCGA-B7-5816-01</t>
  </si>
  <si>
    <t>S7P</t>
  </si>
  <si>
    <t>CHC1754T</t>
  </si>
  <si>
    <t>K12N</t>
  </si>
  <si>
    <t>TCGA-56-7822-01</t>
  </si>
  <si>
    <t>LU-A08-43</t>
  </si>
  <si>
    <t>TCGA-73-4658-01</t>
  </si>
  <si>
    <t>TCGA-4Z-AA80-01</t>
  </si>
  <si>
    <t>K25Q</t>
  </si>
  <si>
    <t>TCGA-13-0885-01</t>
  </si>
  <si>
    <t>CAC_2159</t>
  </si>
  <si>
    <t>coadread_dfci_2016_1230</t>
  </si>
  <si>
    <t>R30H</t>
  </si>
  <si>
    <t>TCGA-FS-A1ZG-06</t>
  </si>
  <si>
    <t>Medulloblastoma (Broad, Nature 2012)</t>
  </si>
  <si>
    <t>MD-290</t>
  </si>
  <si>
    <t>Medulloblastoma</t>
  </si>
  <si>
    <t>TCGA-G8-6909-01</t>
  </si>
  <si>
    <t>TCGA-FW-A3R5-06</t>
  </si>
  <si>
    <t>TCGA-IC-A6RE-01</t>
  </si>
  <si>
    <t>MB-REC-26</t>
  </si>
  <si>
    <t>coadread_dfci_2016_3676</t>
  </si>
  <si>
    <t>K58N</t>
  </si>
  <si>
    <t>ESO-1872</t>
  </si>
  <si>
    <t>A59T</t>
  </si>
  <si>
    <t>TCGA-DK-AA71-01</t>
  </si>
  <si>
    <t>S65C</t>
  </si>
  <si>
    <t>N68S</t>
  </si>
  <si>
    <t>coadread_dfci_2016_4514</t>
  </si>
  <si>
    <t>TCGA-67-3771-01</t>
  </si>
  <si>
    <t>TCGA-CV-7245-01</t>
  </si>
  <si>
    <t>LUAD-RT-S01699-Tumor</t>
  </si>
  <si>
    <t>LUAD-RT-S01769-Tumor</t>
  </si>
  <si>
    <t>ESCC-F75</t>
  </si>
  <si>
    <t>TCGA-DK-A2I6-01</t>
  </si>
  <si>
    <t>TCGA-UY-A78P-01</t>
  </si>
  <si>
    <t>TCGA-DR-A0ZM-01</t>
  </si>
  <si>
    <t>TCGA-BT-A20U-01</t>
  </si>
  <si>
    <t>TCGA-AP-A0LI-01</t>
  </si>
  <si>
    <t>R80H</t>
  </si>
  <si>
    <t>ME014</t>
  </si>
  <si>
    <t>R80S</t>
  </si>
  <si>
    <t>ME033</t>
  </si>
  <si>
    <t>HCT_15</t>
  </si>
  <si>
    <t>A82S</t>
  </si>
  <si>
    <t>R87C</t>
  </si>
  <si>
    <t>TCGA-85-A4JC-01</t>
  </si>
  <si>
    <t>B89-4</t>
  </si>
  <si>
    <t>T89N</t>
  </si>
  <si>
    <t>H2171</t>
  </si>
  <si>
    <t>TCGA-39-5022-01</t>
  </si>
  <si>
    <t>Q96K</t>
  </si>
  <si>
    <t>TCGA-22-5471-01</t>
  </si>
  <si>
    <t>TCGA-FS-A1Z3-06</t>
  </si>
  <si>
    <t>MBC_63</t>
  </si>
  <si>
    <t>TCGA-CV-A45Z-01</t>
  </si>
  <si>
    <t>TCGA-CR-7401-01</t>
  </si>
  <si>
    <t>Clear Cell Renal Cell Carcinoma (U Tokyo, Nat Genet 2013)</t>
  </si>
  <si>
    <t>ccRCC_23</t>
  </si>
  <si>
    <t>Renal Clear Cell Carcinoma with Sarcomatoid Features</t>
  </si>
  <si>
    <t>T123I</t>
  </si>
  <si>
    <t>AMPAC_30</t>
  </si>
  <si>
    <t>Ampullary Carcinoma</t>
  </si>
  <si>
    <t>TCGA-BR-8284-01</t>
  </si>
  <si>
    <t>MutationAssessor: impact: medium, score: 2.045;SIFT: impact: deleterious_low_confidence, score: 0;Polyphen-2: impact: possibly_damaging, score: 0.448</t>
  </si>
  <si>
    <t>MutationAssessor: impact: low, score: 1.625;SIFT: impact: tolerated_low_confidence, score: 0.17;Polyphen-2: impact: unknown, score: 0</t>
  </si>
  <si>
    <t>TCGA-HU-A4H4-01</t>
  </si>
  <si>
    <t>S7T</t>
  </si>
  <si>
    <t>MutationAssessor: impact: medium, score: 2.255;SIFT: impact: deleterious_low_confidence, score: 0.03;Polyphen-2: impact: benign, score: 0</t>
  </si>
  <si>
    <t>TCGA-DK-A6B5-01</t>
  </si>
  <si>
    <t>K13N</t>
  </si>
  <si>
    <t>MutationAssessor: impact: medium, score: 2.455;SIFT: impact: deleterious_low_confidence, score: 0.02;Polyphen-2: impact: benign, score: 0.369</t>
  </si>
  <si>
    <t>TCGA-2G-AAGN-01</t>
  </si>
  <si>
    <t>Embryonal Carcinoma</t>
  </si>
  <si>
    <t>MutationAssessor: impact: low, score: 1.765;SIFT: impact: deleterious_low_confidence, score: 0.04;Polyphen-2: impact: benign, score: 0.147</t>
  </si>
  <si>
    <t>TCGA-2G-AAHC-01</t>
  </si>
  <si>
    <t>Seminoma</t>
  </si>
  <si>
    <t>Multiple Myeloma (Broad, Cancer Cell 2014)</t>
  </si>
  <si>
    <t>MM-0488</t>
  </si>
  <si>
    <t>Multiple Myeloma</t>
  </si>
  <si>
    <t>MutationAssessor: impact: medium, score: 2.015;SIFT: impact: tolerated_low_confidence, score: 0.2;Polyphen-2: impact: possibly_damaging, score: 0.833</t>
  </si>
  <si>
    <t>TCGA-E7-A7XN-01</t>
  </si>
  <si>
    <t>A18T</t>
  </si>
  <si>
    <t>MutationAssessor: impact: low, score: 1.935;SIFT: impact: deleterious_low_confidence, score: 0.05;Polyphen-2: impact: possibly_damaging, score: 0.712</t>
  </si>
  <si>
    <t>ESO-0053</t>
  </si>
  <si>
    <t>MutationAssessor: impact: low, score: 1.67;SIFT: impact: tolerated_low_confidence, score: 0.05;Polyphen-2: impact: benign, score: 0.014</t>
  </si>
  <si>
    <t>TCGA-F4-6461-01</t>
  </si>
  <si>
    <t>G27V</t>
  </si>
  <si>
    <t>MutationAssessor: impact: medium, score: 2.485;SIFT: impact: deleterious_low_confidence, score: 0;Polyphen-2: impact: possibly_damaging, score: 0.821</t>
  </si>
  <si>
    <t>Kidney Renal Clear Cell Carcinoma (TCGA, Provisional)</t>
  </si>
  <si>
    <t>TCGA-B8-4143-01</t>
  </si>
  <si>
    <t>MutationAssessor: impact: low, score: 0.95;SIFT: impact: deleterious_low_confidence, score: 0.05;Polyphen-2: impact: unknown, score: 0</t>
  </si>
  <si>
    <t>TCGA-ZF-AA52-01</t>
  </si>
  <si>
    <t>MutationAssessor: impact: high, score: 3.66;SIFT: impact: deleterious_low_confidence, score: 0.01;Polyphen-2: impact: probably_damaging, score: 0.975</t>
  </si>
  <si>
    <t>Lung Adenocarcinoma (MSKCC 2015)</t>
  </si>
  <si>
    <t>CA9903</t>
  </si>
  <si>
    <t>MutationAssessor: impact: low, score: 1.175;SIFT: impact: tolerated_low_confidence, score: 0.06;Polyphen-2: impact: benign, score: 0.24</t>
  </si>
  <si>
    <t>coadread_dfci_2016_134258</t>
  </si>
  <si>
    <t>MutationAssessor: impact: high, score: 4.11;SIFT: impact: deleterious_low_confidence, score: 0;Polyphen-2: impact: possibly_damaging, score: 0.483</t>
  </si>
  <si>
    <t>L46M</t>
  </si>
  <si>
    <t>MutationAssessor: impact: medium, score: 3.455;SIFT: impact: deleterious_low_confidence, score: 0.01;Polyphen-2: impact: possibly_damaging, score: 0.903</t>
  </si>
  <si>
    <t>TCGA-05-4384-01</t>
  </si>
  <si>
    <t>K47T</t>
  </si>
  <si>
    <t>MutationAssessor: impact: high, score: 4;SIFT: impact: deleterious_low_confidence, score: 0;Polyphen-2: impact: benign, score: 0.436</t>
  </si>
  <si>
    <t>TCGA-50-6591-01</t>
  </si>
  <si>
    <t>Q48H</t>
  </si>
  <si>
    <t>MutationAssessor: impact: high, score: 3.915;SIFT: impact: deleterious_low_confidence, score: 0;Polyphen-2: impact: probably_damaging, score: 0.968</t>
  </si>
  <si>
    <t>Pediatric Pan-Cancer (DKFZ - German Cancer Consortium,  2017)</t>
  </si>
  <si>
    <t> B-Lymphoblastic Leukemia/Lymphoma</t>
  </si>
  <si>
    <t>H50N</t>
  </si>
  <si>
    <t>MutationAssessor: impact: high, score: 3.585;SIFT: impact: deleterious_low_confidence, score: 0;Polyphen-2: impact: probably_damaging, score: 0.997</t>
  </si>
  <si>
    <t>LUAD_E01166</t>
  </si>
  <si>
    <t>MutationAssessor: impact: high, score: 4.525;SIFT: impact: deleterious_low_confidence, score: 0;Polyphen-2: impact: probably_damaging, score: 0.969</t>
  </si>
  <si>
    <t>Prostate Adenocarcinoma (Broad/Cornell, Nat Genet 2012)</t>
  </si>
  <si>
    <t>PR-09-5702</t>
  </si>
  <si>
    <t>DFCI-37_R</t>
  </si>
  <si>
    <t>coadread_dfci_2016_2674</t>
  </si>
  <si>
    <t>MutationAssessor: impact: high, score: 4.13;SIFT: impact: deleterious_low_confidence, score: 0.04;Polyphen-2: impact: possibly_damaging, score: 0.522</t>
  </si>
  <si>
    <t>TCGA-A2-A25B-01</t>
  </si>
  <si>
    <t>M60L</t>
  </si>
  <si>
    <t>MutationAssessor: impact: medium, score: 3.38;SIFT: impact: deleterious_low_confidence, score: 0.01;Polyphen-2: impact: benign, score: 0.3</t>
  </si>
  <si>
    <t>LUAD-YINHD-Tumor</t>
  </si>
  <si>
    <t>MutationAssessor: impact: medium, score: 3.205;SIFT: impact: deleterious_low_confidence, score: 0.03;Polyphen-2: impact: possibly_damaging, score: 0.451</t>
  </si>
  <si>
    <t>TCGA-IB-7649-01</t>
  </si>
  <si>
    <t>S65L</t>
  </si>
  <si>
    <t>MutationAssessor: impact: high, score: 4.085;SIFT: impact: deleterious_low_confidence, score: 0.01;Polyphen-2: impact: probably_damaging, score: 0.989</t>
  </si>
  <si>
    <t>TCGA-18-4721-01</t>
  </si>
  <si>
    <t>MutationAssessor: impact: medium, score: 2.9;SIFT: impact: deleterious_low_confidence, score: 0.02;Polyphen-2: impact: possibly_damaging, score: 0.836</t>
  </si>
  <si>
    <t>TCGA-CN-A6V1-01</t>
  </si>
  <si>
    <t>MutationAssessor: impact: medium, score: 3.475;SIFT: impact: deleterious_low_confidence, score: 0.01;Polyphen-2: impact: possibly_damaging, score: 0.623</t>
  </si>
  <si>
    <t>Uterine Carcinosarcoma (TCGA, Provisional)</t>
  </si>
  <si>
    <t>Uterine Carcinosarcoma/Uterine Malignant Mixed Mullerian Tumor</t>
  </si>
  <si>
    <t>TCGA-BR-8361-01</t>
  </si>
  <si>
    <t>MutationAssessor: impact: medium, score: 2.745;SIFT: impact: deleterious_low_confidence, score: 0.01;Polyphen-2: impact: benign, score: 0.101</t>
  </si>
  <si>
    <t>ESCC-159T</t>
  </si>
  <si>
    <t>MutationAssessor: impact: medium, score: 2.8;SIFT: impact: deleterious_low_confidence, score: 0.04;Polyphen-2: impact: benign, score: 0.148</t>
  </si>
  <si>
    <t>TCGA-B1-A655-01</t>
  </si>
  <si>
    <t>MutationAssessor: impact: high, score: 4.16;SIFT: impact: deleterious_low_confidence, score: 0.01;Polyphen-2: impact: probably_damaging, score: 0.998</t>
  </si>
  <si>
    <t>coadread_dfci_2016_3646</t>
  </si>
  <si>
    <t>MutationAssessor: impact: medium, score: 3.02;SIFT: impact: deleterious_low_confidence, score: 0.03;Polyphen-2: impact: possibly_damaging, score: 0.556</t>
  </si>
  <si>
    <t>TCGA-55-8506-01</t>
  </si>
  <si>
    <t>R93T</t>
  </si>
  <si>
    <t>MutationAssessor: impact: high, score: 4.275;SIFT: impact: deleterious_low_confidence, score: 0;Polyphen-2: impact: probably_damaging, score: 0.982</t>
  </si>
  <si>
    <t>TCGA-FF-8042-01</t>
  </si>
  <si>
    <t>T97A</t>
  </si>
  <si>
    <t>MutationAssessor: impact: high, score: 3.615;SIFT: impact: deleterious_low_confidence, score: 0;Polyphen-2: impact: possibly_damaging, score: 0.829</t>
  </si>
  <si>
    <t>DLBCL-Ls1668</t>
  </si>
  <si>
    <t>MutationAssessor: impact: medium, score: 2.98;SIFT: impact: tolerated_low_confidence, score: 0.09;Polyphen-2: impact: benign, score: 0.202</t>
  </si>
  <si>
    <t>TCGA-WA-A7GZ-01</t>
  </si>
  <si>
    <t>MutationAssessor: impact: high, score: 4.14;SIFT: impact: deleterious_low_confidence, score: 0;Polyphen-2: impact: probably_damaging, score: 0.992</t>
  </si>
  <si>
    <t>TCGA-GS-A9TT-01</t>
  </si>
  <si>
    <t>P104T</t>
  </si>
  <si>
    <t>MutationAssessor: impact: high, score: 3.795;SIFT: impact: deleterious_low_confidence, score: 0;Polyphen-2: impact: probably_damaging, score: 0.992</t>
  </si>
  <si>
    <t>PM10</t>
  </si>
  <si>
    <t>MutationAssessor: impact: high, score: 3.605;SIFT: impact: deleterious_low_confidence, score: 0.02;Polyphen-2: impact: benign, score: 0.371</t>
  </si>
  <si>
    <t>PD4127a</t>
  </si>
  <si>
    <t>MutationAssessor: impact: medium, score: 2.875;SIFT: impact: tolerated_low_confidence, score: 0.07;Polyphen-2: impact: benign, score: 0.124</t>
  </si>
  <si>
    <t>TCGA-AZ-6599-01</t>
  </si>
  <si>
    <t>CAC_3700</t>
  </si>
  <si>
    <t>MutationAssessor: impact: medium, score: 3.355;SIFT: impact: deleterious_low_confidence, score: 0.02;Polyphen-2: impact: benign, score: 0.28</t>
  </si>
  <si>
    <t>YUKLAB</t>
  </si>
  <si>
    <t>A125T</t>
  </si>
  <si>
    <t>MutationAssessor: impact: low, score: 1.13;SIFT: impact: deleterious_low_confidence, score: 0.01;Polyphen-2: impact: benign, score: 0.071</t>
  </si>
  <si>
    <t>TCGA-G9-6385-01</t>
  </si>
  <si>
    <t>MutationAssessor: impact: medium, score: 2.045;SIFT: impact: deleterious_low_confidence, score: 0;Polyphen-2: impact: benign, score: 0.003</t>
  </si>
  <si>
    <t>TCGA-58-8393-01</t>
  </si>
  <si>
    <t>MutationAssessor: impact: medium, score: 2.255;SIFT: impact: deleterious_low_confidence, score: 0.03;Polyphen-2: impact: unknown, score: 0</t>
  </si>
  <si>
    <t>TCGA-EW-A1PB-01</t>
  </si>
  <si>
    <t>TCGA-CV-7236-01</t>
  </si>
  <si>
    <t>TCGA-37-5819-01</t>
  </si>
  <si>
    <t>MutationAssessor: impact: low, score: 1.87;SIFT: impact: tolerated_low_confidence, score: 0.09;Polyphen-2: impact: benign, score: 0.387</t>
  </si>
  <si>
    <t>TCGA-XF-AAMJ-01</t>
  </si>
  <si>
    <t>MutationAssessor: impact: low, score: 1.765;SIFT: impact: deleterious_low_confidence, score: 0.04;Polyphen-2: impact: benign, score: 0.414</t>
  </si>
  <si>
    <t>TCGA-33-AASL-01</t>
  </si>
  <si>
    <t>MutationAssessor: impact: medium, score: 2.36;SIFT: impact: deleterious_low_confidence, score: 0;Polyphen-2: impact: probably_damaging, score: 0.967</t>
  </si>
  <si>
    <t>Hypodiploid Acute Lymphoid Leukemia (St Jude, Nat Genet 2013)</t>
  </si>
  <si>
    <t>SJHYPO006-D</t>
  </si>
  <si>
    <t>B-Cell Acute Lymphoid Leukemia</t>
  </si>
  <si>
    <t>G14S</t>
  </si>
  <si>
    <t>MutationAssessor: impact: medium, score: 2.36;SIFT: impact: deleterious_low_confidence, score: 0.01;Polyphen-2: impact: possibly_damaging, score: 0.898</t>
  </si>
  <si>
    <t>Children's Oncology Group</t>
  </si>
  <si>
    <t>S15L</t>
  </si>
  <si>
    <t>MutationAssessor: impact: low, score: 1.67;SIFT: impact: tolerated_low_confidence, score: 0.1;Polyphen-2: impact: benign, score: 0.007</t>
  </si>
  <si>
    <t>TCGA-2F-A9KO-01</t>
  </si>
  <si>
    <t>S15W</t>
  </si>
  <si>
    <t>MutationAssessor: impact: medium, score: 2.36;SIFT: impact: deleterious_low_confidence, score: 0.01;Polyphen-2: impact: possibly_damaging, score: 0.468</t>
  </si>
  <si>
    <t>LUAD-S01315-Tumor</t>
  </si>
  <si>
    <t>MutationAssessor: impact: medium, score: 2.545;SIFT: impact: deleterious_low_confidence, score: 0.01;Polyphen-2: impact: possibly_damaging, score: 0.899</t>
  </si>
  <si>
    <t>DLBCL-Ls3499</t>
  </si>
  <si>
    <t>MutationAssessor: impact: low, score: 1.87;SIFT: impact: tolerated_low_confidence, score: 0.07;Polyphen-2: impact: benign, score: 0</t>
  </si>
  <si>
    <t>TCGA-AA-3949-01</t>
  </si>
  <si>
    <t>K21E</t>
  </si>
  <si>
    <t>MutationAssessor: impact: low, score: 1.5;SIFT: impact: deleterious_low_confidence, score: 0.05;Polyphen-2: impact: possibly_damaging, score: 0.649</t>
  </si>
  <si>
    <t>TCGA-64-1679-01</t>
  </si>
  <si>
    <t>K24M</t>
  </si>
  <si>
    <t>MutationAssessor: impact: medium, score: 2.42;SIFT: impact: deleterious_low_confidence, score: 0;Polyphen-2: impact: benign, score: 0.007</t>
  </si>
  <si>
    <t>TCGA-CD-8531-01</t>
  </si>
  <si>
    <t>G27D</t>
  </si>
  <si>
    <t>MutationAssessor: impact: medium, score: 2.14;SIFT: impact: tolerated_low_confidence, score: 0.19;Polyphen-2: impact: unknown, score: 0</t>
  </si>
  <si>
    <t>coadread_dfci_2016_227039</t>
  </si>
  <si>
    <t>TCGA-ZG-A9L1-01</t>
  </si>
  <si>
    <t>G27S</t>
  </si>
  <si>
    <t>MutationAssessor: impact: medium, score: 2.485;SIFT: impact: tolerated_low_confidence, score: 0.09;Polyphen-2: impact: benign, score: 0.009</t>
  </si>
  <si>
    <t>TCGA-CV-7427-01</t>
  </si>
  <si>
    <t>MutationAssessor: impact: medium, score: 2.515;SIFT: impact: deleterious_low_confidence, score: 0;Polyphen-2: impact: unknown, score: 0</t>
  </si>
  <si>
    <t>TCGA-77-7141-01</t>
  </si>
  <si>
    <t>MutationAssessor: impact: medium, score: 2.245;SIFT: impact: deleterious_low_confidence, score: 0.02;Polyphen-2: impact: benign, score: 0.227</t>
  </si>
  <si>
    <t>TCGA-GN-A266-06</t>
  </si>
  <si>
    <t>MutationAssessor: impact: medium, score: 3.315;SIFT: impact: deleterious_low_confidence, score: 0.01;Polyphen-2: impact: probably_damaging, score: 0.987</t>
  </si>
  <si>
    <t>PCNSL_29</t>
  </si>
  <si>
    <t>MutationAssessor: impact: neutral, score: 0.125;SIFT: impact: tolerated_low_confidence, score: 0.14;Polyphen-2: impact: benign, score: 0.046</t>
  </si>
  <si>
    <t>MM-0572</t>
  </si>
  <si>
    <t>MutationAssessor: impact: low, score: 1.73;SIFT: impact: tolerated_low_confidence, score: 0.06;Polyphen-2: impact: possibly_damaging, score: 0.554</t>
  </si>
  <si>
    <t>TCGA-CG-4442-01</t>
  </si>
  <si>
    <t>V40I</t>
  </si>
  <si>
    <t>MutationAssessor: impact: neutral, score: -1.54;SIFT: impact: tolerated_low_confidence, score: 1;Polyphen-2: impact: benign, score: 0.024</t>
  </si>
  <si>
    <t>DLBCL-Ls1065</t>
  </si>
  <si>
    <t>MutationAssessor: impact: high, score: 4.175;SIFT: impact: deleterious_low_confidence, score: 0.01;Polyphen-2: impact: benign, score: 0.436</t>
  </si>
  <si>
    <t>TCGA-FC-A66V-01</t>
  </si>
  <si>
    <t>MutationAssessor: impact: high, score: 4.17;SIFT: impact: deleterious_low_confidence, score: 0;Polyphen-2: impact: probably_damaging, score: 0.969</t>
  </si>
  <si>
    <t>TCGA-BB-4224-01</t>
  </si>
  <si>
    <t>MutationAssessor: impact: high, score: 3.925;SIFT: impact: deleterious_low_confidence, score: 0.04;Polyphen-2: impact: probably_damaging, score: 1</t>
  </si>
  <si>
    <t>TCGA-ER-A19K-01</t>
  </si>
  <si>
    <t>MutationAssessor: impact: medium, score: 2.77;SIFT: impact: deleterious_low_confidence, score: 0.02;Polyphen-2: impact: benign, score: 0.143</t>
  </si>
  <si>
    <t>MBC-MBCProject_XmiOUMSm-Tumor-SM-DL3SV</t>
  </si>
  <si>
    <t>MutationAssessor: impact: medium, score: 3.295;SIFT: impact: deleterious_low_confidence, score: 0;Polyphen-2: impact: possibly_damaging, score: 0.722</t>
  </si>
  <si>
    <t>TCGA-CV-7243-01</t>
  </si>
  <si>
    <t>V67I</t>
  </si>
  <si>
    <t>MutationAssessor: impact: neutral, score: 0.195;SIFT: impact: tolerated_low_confidence, score: 0.09;Polyphen-2: impact: benign, score: 0.075</t>
  </si>
  <si>
    <t>TCGA-37-A5EL-01</t>
  </si>
  <si>
    <t>N68K</t>
  </si>
  <si>
    <t>MutationAssessor: impact: medium, score: 2.65;SIFT: impact: deleterious_low_confidence, score: 0.02;Polyphen-2: impact: benign, score: 0.276</t>
  </si>
  <si>
    <t>TCGA-JY-A938-01</t>
  </si>
  <si>
    <t>MutationAssessor: impact: high, score: 3.975;SIFT: impact: deleterious_low_confidence, score: 0.01;Polyphen-2: impact: benign, score: 0.188</t>
  </si>
  <si>
    <t>TCGA-XF-A8HE-01</t>
  </si>
  <si>
    <t>MutationAssessor: impact: medium, score: 2.46;SIFT: impact: deleterious_low_confidence, score: 0.02;Polyphen-2: impact: possibly_damaging, score: 0.836</t>
  </si>
  <si>
    <t>OCI-Ly1</t>
  </si>
  <si>
    <t>B45</t>
  </si>
  <si>
    <t>F71S</t>
  </si>
  <si>
    <t>MutationAssessor: impact: high, score: 3.935;SIFT: impact: deleterious_low_confidence, score: 0.01;Polyphen-2: impact: probably_damaging, score: 0.999</t>
  </si>
  <si>
    <t>MutationAssessor: impact: medium, score: 2.52;SIFT: impact: tolerated_low_confidence, score: 0.08;Polyphen-2: impact: benign, score: 0.059</t>
  </si>
  <si>
    <t>LUAD-RT-S01818-Tumor</t>
  </si>
  <si>
    <t>MutationAssessor: impact: medium, score: 2.785;SIFT: impact: deleterious_low_confidence, score: 0.02;Polyphen-2: impact: possibly_damaging, score: 0.56</t>
  </si>
  <si>
    <t>LUAD-RT-S01818</t>
  </si>
  <si>
    <t>MSKCC-0821_R</t>
  </si>
  <si>
    <t>MutationAssessor: impact: medium, score: 3.065;SIFT: impact: deleterious_low_confidence, score: 0.04;Polyphen-2: impact: probably_damaging, score: 0.943</t>
  </si>
  <si>
    <t>H061394</t>
  </si>
  <si>
    <t>MutationAssessor: impact: medium, score: 2.4;SIFT: impact: deleterious_low_confidence, score: 0.02;Polyphen-2: impact: benign, score: 0.384</t>
  </si>
  <si>
    <t>TCGA-A2-A0T1-01</t>
  </si>
  <si>
    <t>MutationAssessor: impact: medium, score: 2.43;SIFT: impact: deleterious_low_confidence, score: 0.02;Polyphen-2: impact: probably_damaging, score: 0.924</t>
  </si>
  <si>
    <t>coadread_dfci_2016_3729</t>
  </si>
  <si>
    <t>Gallbladder Carcinoma (Shanghai, Nat Genet 2014)</t>
  </si>
  <si>
    <t>XHDG38</t>
  </si>
  <si>
    <t>Gallbladder Cancer</t>
  </si>
  <si>
    <t>H83Y</t>
  </si>
  <si>
    <t>MutationAssessor: impact: low, score: 1.72;SIFT: impact: deleterious_low_confidence, score: 0.01;Polyphen-2: impact: benign, score: 0.072</t>
  </si>
  <si>
    <t>Shanghai Jiao Tong University</t>
  </si>
  <si>
    <t>cll_iuopa_2015_289</t>
  </si>
  <si>
    <t>N85K</t>
  </si>
  <si>
    <t>MutationAssessor: impact: medium, score: 3.15;SIFT: impact: deleterious_low_confidence, score: 0;Polyphen-2: impact: benign, score: 0.424</t>
  </si>
  <si>
    <t>MutationAssessor: impact: medium, score: 3.275;SIFT: impact: deleterious_low_confidence, score: 0.01;Polyphen-2: impact: probably_damaging, score: 0.971</t>
  </si>
  <si>
    <t>TCGA-AA-3845-01</t>
  </si>
  <si>
    <t>MutationAssessor: impact: medium, score: 3.22;SIFT: impact: deleterious_low_confidence, score: 0.02;Polyphen-2: impact: benign, score: 0.089</t>
  </si>
  <si>
    <t>MutationAssessor: impact: medium, score: 2.905;SIFT: impact: deleterious_low_confidence, score: 0;Polyphen-2: impact: possibly_damaging, score: 0.776</t>
  </si>
  <si>
    <t>DLBCL-Ls3387</t>
  </si>
  <si>
    <t>MutationAssessor: impact: high, score: 4.14;SIFT: impact: deleterious_low_confidence, score: 0;Polyphen-2: impact: probably_damaging, score: 0.99</t>
  </si>
  <si>
    <t>DLBCL-LS4592</t>
  </si>
  <si>
    <t>MutationAssessor: impact: high, score: 4.3;SIFT: impact: deleterious_low_confidence, score: 0.01;Polyphen-2: impact: benign, score: 0.289</t>
  </si>
  <si>
    <t>TCGA-FA-A4BB-01</t>
  </si>
  <si>
    <t>MutationAssessor: impact: medium, score: 2.93;SIFT: impact: deleterious_low_confidence, score: 0;Polyphen-2: impact: possibly_damaging, score: 0.745</t>
  </si>
  <si>
    <t>TCGA-QL-A97D-01</t>
  </si>
  <si>
    <t>E114D</t>
  </si>
  <si>
    <t>MutationAssessor: impact: high, score: 3.845;SIFT: impact: deleterious_low_confidence, score: 0;Polyphen-2: impact: benign, score: 0.029</t>
  </si>
  <si>
    <t>TCGA-BA-5558-01</t>
  </si>
  <si>
    <t>MutationAssessor: impact: medium, score: 2.875;SIFT: impact: tolerated_low_confidence, score: 0.07;Polyphen-2: impact: benign, score: 0.029</t>
  </si>
  <si>
    <t>TCGA-CV-A45U-01</t>
  </si>
  <si>
    <t>MutationAssessor: impact: medium, score: 3.355;SIFT: impact: deleterious_low_confidence, score: 0.02;Polyphen-2: impact: benign, score: 0.137</t>
  </si>
  <si>
    <t>Low-Grade Gliomas (UCSF, Science 2014).</t>
  </si>
  <si>
    <t>P24_Rec2</t>
  </si>
  <si>
    <t>Glioblastoma</t>
  </si>
  <si>
    <t>T116I</t>
  </si>
  <si>
    <t>MutationAssessor: impact: high, score: 4.355;SIFT: impact: deleterious_low_confidence, score: 0;Polyphen-2: impact: probably_damaging, score: 0.958</t>
  </si>
  <si>
    <t>UCSF</t>
  </si>
  <si>
    <t>MutationAssessor: impact: medium, score: 2.49;SIFT: impact: deleterious_low_confidence, score: 0.02;Polyphen-2: impact: benign, score: 0.097</t>
  </si>
  <si>
    <t>MutationAssessor: impact: medium, score: 2.975;SIFT: impact: deleterious_low_confidence, score: 0;Polyphen-2: impact: possibly_damaging, score: 0.853</t>
  </si>
  <si>
    <t>ESO-1145</t>
  </si>
  <si>
    <t>MutationAssessor: impact: medium, score: 1.98;SIFT: impact: undefined, score: undefined;Polyphen-2: impact: undefined, score: undefined</t>
  </si>
  <si>
    <t>TCGA-D7-A6EZ-01</t>
  </si>
  <si>
    <t>A5D</t>
  </si>
  <si>
    <t>MutationAssessor: impact: medium, score: 2.125;SIFT: impact: undefined, score: undefined;Polyphen-2: impact: undefined, score: undefined</t>
  </si>
  <si>
    <t>TCGA-BG-A0MU-01</t>
  </si>
  <si>
    <t>MutationAssessor: impact: low, score: 1.575;SIFT: impact: undefined, score: undefined;Polyphen-2: impact: undefined, score: undefined</t>
  </si>
  <si>
    <t>MutationAssessor: impact: medium, score: 2.425;SIFT: impact: undefined, score: undefined;Polyphen-2: impact: undefined, score: undefined</t>
  </si>
  <si>
    <t>TCGA-FA-8693-01</t>
  </si>
  <si>
    <t>Mature B-Cell Neoplasms</t>
  </si>
  <si>
    <t>MutationAssessor: impact: medium, score: 2.045;SIFT: impact: undefined, score: undefined;Polyphen-2: impact: undefined, score: undefined</t>
  </si>
  <si>
    <t>TCGA-EI-6507-01</t>
  </si>
  <si>
    <t>A22S</t>
  </si>
  <si>
    <t>MutationAssessor: impact: low, score: 1.745;SIFT: impact: undefined, score: undefined;Polyphen-2: impact: undefined, score: undefined</t>
  </si>
  <si>
    <t>MEL-JWCI-WGS-12</t>
  </si>
  <si>
    <t>TCGA-EB-A6R0-01</t>
  </si>
  <si>
    <t>H060670</t>
  </si>
  <si>
    <t>K28M</t>
  </si>
  <si>
    <t>MutationAssessor: impact: medium, score: 2.455;SIFT: impact: undefined, score: undefined;Polyphen-2: impact: undefined, score: undefined</t>
  </si>
  <si>
    <t>S02246</t>
  </si>
  <si>
    <t>MutationAssessor: impact: low, score: 1.495;SIFT: impact: undefined, score: undefined;Polyphen-2: impact: undefined, score: undefined</t>
  </si>
  <si>
    <t>coadread_dfci_2016_2624</t>
  </si>
  <si>
    <t>MutationAssessor: impact: medium, score: 2.505;SIFT: impact: undefined, score: undefined;Polyphen-2: impact: undefined, score: undefined</t>
  </si>
  <si>
    <t>Colorectal Adenocarcinoma (Genentech, Nature 2012)</t>
  </si>
  <si>
    <t>MutationAssessor: impact: high, score: 3.57;SIFT: impact: undefined, score: undefined;Polyphen-2: impact: undefined, score: undefined</t>
  </si>
  <si>
    <t>Genentech</t>
  </si>
  <si>
    <t>TCGA-BR-4201-01</t>
  </si>
  <si>
    <t>V45G</t>
  </si>
  <si>
    <t>MutationAssessor: impact: high, score: 3.965;SIFT: impact: undefined, score: undefined;Polyphen-2: impact: undefined, score: undefined</t>
  </si>
  <si>
    <t>TCGA-CV-A464-01</t>
  </si>
  <si>
    <t>V45M</t>
  </si>
  <si>
    <t>MutationAssessor: impact: high, score: 4.31;SIFT: impact: undefined, score: undefined;Polyphen-2: impact: undefined, score: undefined</t>
  </si>
  <si>
    <t>TCGA-A3-3346-01</t>
  </si>
  <si>
    <t>TCGA-06-0125-02</t>
  </si>
  <si>
    <t>MBC_162</t>
  </si>
  <si>
    <t>S56F</t>
  </si>
  <si>
    <t>MutationAssessor: impact: high, score: 3.985;SIFT: impact: undefined, score: undefined;Polyphen-2: impact: undefined, score: undefined</t>
  </si>
  <si>
    <t>TCGA-DD-AACL-01</t>
  </si>
  <si>
    <t>MutationAssessor: impact: medium, score: 2.27;SIFT: impact: undefined, score: undefined;Polyphen-2: impact: undefined, score: undefined</t>
  </si>
  <si>
    <t>TCGA-55-6972-01</t>
  </si>
  <si>
    <t>MutationAssessor: impact: medium, score: 3.355;SIFT: impact: undefined, score: undefined;Polyphen-2: impact: undefined, score: undefined</t>
  </si>
  <si>
    <t>TCGA-ZF-AA58-01</t>
  </si>
  <si>
    <t>MutationAssessor: impact: medium, score: 2.75;SIFT: impact: undefined, score: undefined;Polyphen-2: impact: undefined, score: undefined</t>
  </si>
  <si>
    <t>TCGA-JW-A5VL-01</t>
  </si>
  <si>
    <t>S76G</t>
  </si>
  <si>
    <t>MutationAssessor: impact: neutral, score: -0.01;SIFT: impact: undefined, score: undefined;Polyphen-2: impact: undefined, score: undefined</t>
  </si>
  <si>
    <t>MutationAssessor: impact: medium, score: 3.035;SIFT: impact: undefined, score: undefined;Polyphen-2: impact: undefined, score: undefined</t>
  </si>
  <si>
    <t>TCGA-B5-A11R-01</t>
  </si>
  <si>
    <t>A78D</t>
  </si>
  <si>
    <t>MutationAssessor: impact: high, score: 4.13;SIFT: impact: undefined, score: undefined;Polyphen-2: impact: undefined, score: undefined</t>
  </si>
  <si>
    <t>TCGA-21-1071-01</t>
  </si>
  <si>
    <t>MutationAssessor: impact: high, score: 3.59;SIFT: impact: undefined, score: undefined;Polyphen-2: impact: undefined, score: undefined</t>
  </si>
  <si>
    <t>MutationAssessor: impact: medium, score: 3.115;SIFT: impact: undefined, score: undefined;Polyphen-2: impact: undefined, score: undefined</t>
  </si>
  <si>
    <t>TCGA-IQ-A61G-01</t>
  </si>
  <si>
    <t>I90T</t>
  </si>
  <si>
    <t>MutationAssessor: impact: high, score: 3.88;SIFT: impact: undefined, score: undefined;Polyphen-2: impact: undefined, score: undefined</t>
  </si>
  <si>
    <t>T91I</t>
  </si>
  <si>
    <t>MutationAssessor: impact: medium, score: 3.345;SIFT: impact: undefined, score: undefined;Polyphen-2: impact: undefined, score: undefined</t>
  </si>
  <si>
    <t>coadread_dfci_2016_4503</t>
  </si>
  <si>
    <t>T91S</t>
  </si>
  <si>
    <t>MutationAssessor: impact: neutral, score: 0.765;SIFT: impact: undefined, score: undefined;Polyphen-2: impact: undefined, score: undefined</t>
  </si>
  <si>
    <t>AMPAC_615</t>
  </si>
  <si>
    <t>MutationAssessor: impact: medium, score: 2.525;SIFT: impact: undefined, score: undefined;Polyphen-2: impact: undefined, score: undefined</t>
  </si>
  <si>
    <t>TCGA-D7-6527-01</t>
  </si>
  <si>
    <t>I95M</t>
  </si>
  <si>
    <t>MutationAssessor: impact: high, score: 3.865;SIFT: impact: undefined, score: undefined;Polyphen-2: impact: undefined, score: undefined</t>
  </si>
  <si>
    <t>TCGA-XJ-A83F-01</t>
  </si>
  <si>
    <t>MutationAssessor: impact: high, score: 3.875;SIFT: impact: undefined, score: undefined;Polyphen-2: impact: undefined, score: undefined</t>
  </si>
  <si>
    <t>MutationAssessor: impact: medium, score: 2.99;SIFT: impact: undefined, score: undefined;Polyphen-2: impact: undefined, score: undefined</t>
  </si>
  <si>
    <t>coadread_dfci_2016_2379</t>
  </si>
  <si>
    <t>TCGA-CG-5728-01</t>
  </si>
  <si>
    <t>S00356</t>
  </si>
  <si>
    <t>MutationAssessor: impact: high, score: 4.32;SIFT: impact: undefined, score: undefined;Polyphen-2: impact: undefined, score: undefined</t>
  </si>
  <si>
    <t>validated</t>
  </si>
  <si>
    <t>Neuroendocrine Prostate Cancer (Trento/Cornell/Broad 2016)</t>
  </si>
  <si>
    <t>WCMC188_1_C</t>
  </si>
  <si>
    <t>MutationAssessor: impact: medium, score: 2.61;SIFT: impact: undefined, score: undefined;Polyphen-2: impact: undefined, score: undefined</t>
  </si>
  <si>
    <t>Weill Cornell Medical College</t>
  </si>
  <si>
    <t>A118V</t>
  </si>
  <si>
    <t>MutationAssessor: impact: medium, score: 3.33;SIFT: impact: undefined, score: undefined;Polyphen-2: impact: undefined, score: undefined</t>
  </si>
  <si>
    <t>MM-0492</t>
  </si>
  <si>
    <t>S124T</t>
  </si>
  <si>
    <t>MutationAssessor: impact: low, score: 1.335;SIFT: impact: undefined, score: undefined;Polyphen-2: impact: undefined, score: undefined</t>
  </si>
  <si>
    <t>TCGA-DM-A1HB-01</t>
  </si>
  <si>
    <t>DLBCL-PatientM</t>
  </si>
  <si>
    <t>MutationAssessor: impact: medium, score: 1.995;SIFT: impact: undefined, score: undefined;Polyphen-2: impact: undefined, score: undefined</t>
  </si>
  <si>
    <t>RG115</t>
  </si>
  <si>
    <t>TCGA-XF-A9T5-01</t>
  </si>
  <si>
    <t>MutationAssessor: impact: low, score: 1.815;SIFT: impact: undefined, score: undefined;Polyphen-2: impact: undefined, score: undefined</t>
  </si>
  <si>
    <t>TCGA-EE-A2MU-06</t>
  </si>
  <si>
    <t>N20S</t>
  </si>
  <si>
    <t>MutationAssessor: impact: neutral, score: -0.345;SIFT: impact: undefined, score: undefined;Polyphen-2: impact: undefined, score: undefined</t>
  </si>
  <si>
    <t>D26V</t>
  </si>
  <si>
    <t>MutationAssessor: impact: medium, score: 1.965;SIFT: impact: undefined, score: undefined;Polyphen-2: impact: undefined, score: undefined</t>
  </si>
  <si>
    <t>PCNSL_8</t>
  </si>
  <si>
    <t>G27E</t>
  </si>
  <si>
    <t>MutationAssessor: impact: medium, score: 2.05;SIFT: impact: undefined, score: undefined;Polyphen-2: impact: undefined, score: undefined</t>
  </si>
  <si>
    <t>coadread_dfci_2016_694</t>
  </si>
  <si>
    <t>coadread_dfci_2016_1244</t>
  </si>
  <si>
    <t>LUAD-CHTN-MAD06-00668</t>
  </si>
  <si>
    <t>MutationAssessor: impact: medium, score: 2.57;SIFT: impact: undefined, score: undefined;Polyphen-2: impact: undefined, score: undefined</t>
  </si>
  <si>
    <t>TCGA-DK-AA6P-01</t>
  </si>
  <si>
    <t>S39F</t>
  </si>
  <si>
    <t>MutationAssessor: impact: medium, score: 2.495;SIFT: impact: undefined, score: undefined;Polyphen-2: impact: undefined, score: undefined</t>
  </si>
  <si>
    <t>ZA6505</t>
  </si>
  <si>
    <t>V40A</t>
  </si>
  <si>
    <t>MutationAssessor: impact: low, score: 1.18;SIFT: impact: undefined, score: undefined;Polyphen-2: impact: undefined, score: undefined</t>
  </si>
  <si>
    <t>TCGA-BC-A112-01</t>
  </si>
  <si>
    <t>L46V</t>
  </si>
  <si>
    <t>MutationAssessor: impact: high, score: 4.34;SIFT: impact: undefined, score: undefined;Polyphen-2: impact: undefined, score: undefined</t>
  </si>
  <si>
    <t>TCGA-QH-A6X9-01</t>
  </si>
  <si>
    <t>MutationAssessor: impact: medium, score: 3.195;SIFT: impact: undefined, score: undefined;Polyphen-2: impact: undefined, score: undefined</t>
  </si>
  <si>
    <t>ME020</t>
  </si>
  <si>
    <t>MutationAssessor: impact: medium, score: 3.425;SIFT: impact: undefined, score: undefined;Polyphen-2: impact: undefined, score: undefined</t>
  </si>
  <si>
    <t>TCGA-RQ-A68N-01</t>
  </si>
  <si>
    <t>TCGA-FB-A78T-01</t>
  </si>
  <si>
    <t>DFCI_DLBCL_Goe16</t>
  </si>
  <si>
    <t>MutationAssessor: impact: medium, score: 2.935;SIFT: impact: undefined, score: undefined;Polyphen-2: impact: undefined, score: undefined</t>
  </si>
  <si>
    <t>TCGA-34-2605-01</t>
  </si>
  <si>
    <t>A59P</t>
  </si>
  <si>
    <t>MutationAssessor: impact: high, score: 4.15;SIFT: impact: undefined, score: undefined;Polyphen-2: impact: undefined, score: undefined</t>
  </si>
  <si>
    <t>53M</t>
  </si>
  <si>
    <t>TCGA-91-6848-01</t>
  </si>
  <si>
    <t>I62V</t>
  </si>
  <si>
    <t>N64H</t>
  </si>
  <si>
    <t>N64K</t>
  </si>
  <si>
    <t>MutationAssessor: impact: high, score: 3.895;SIFT: impact: undefined, score: undefined;Polyphen-2: impact: undefined, score: undefined</t>
  </si>
  <si>
    <t>TCGA-18-3419-01</t>
  </si>
  <si>
    <t>MutationAssessor: impact: medium, score: 3.295;SIFT: impact: undefined, score: undefined;Polyphen-2: impact: undefined, score: undefined</t>
  </si>
  <si>
    <t>TCGA-D1-A163-01</t>
  </si>
  <si>
    <t>MutationAssessor: impact: neutral, score: 0.195;SIFT: impact: undefined, score: undefined;Polyphen-2: impact: undefined, score: undefined</t>
  </si>
  <si>
    <t>I70F</t>
  </si>
  <si>
    <t>MutationAssessor: impact: medium, score: 2.63;SIFT: impact: undefined, score: undefined;Polyphen-2: impact: undefined, score: undefined</t>
  </si>
  <si>
    <t>R80C</t>
  </si>
  <si>
    <t>TCGA-F5-6814-01</t>
  </si>
  <si>
    <t>TCGA-HC-A8D1-01</t>
  </si>
  <si>
    <t>R80P</t>
  </si>
  <si>
    <t>MutationAssessor: impact: high, score: 3.72;SIFT: impact: undefined, score: undefined;Polyphen-2: impact: undefined, score: undefined</t>
  </si>
  <si>
    <t>TCGA-D1-A0ZS-01</t>
  </si>
  <si>
    <t>coadread_dfci_2016_335135</t>
  </si>
  <si>
    <t>TCGA-AA-3516-01</t>
  </si>
  <si>
    <t>R87H</t>
  </si>
  <si>
    <t>MutationAssessor: impact: low, score: 1.885;SIFT: impact: undefined, score: undefined;Polyphen-2: impact: undefined, score: undefined</t>
  </si>
  <si>
    <t>TCGA-JX-A3Q0-01</t>
  </si>
  <si>
    <t>S92L</t>
  </si>
  <si>
    <t>MutationAssessor: impact: high, score: 4.195;SIFT: impact: undefined, score: undefined;Polyphen-2: impact: undefined, score: undefined</t>
  </si>
  <si>
    <t>TCGA-05-4396-01</t>
  </si>
  <si>
    <t>TCGA-CF-A47Y-01</t>
  </si>
  <si>
    <t>TCGA-EI-7004-01</t>
  </si>
  <si>
    <t>MutationAssessor: impact: high, score: 3.675;SIFT: impact: undefined, score: undefined;Polyphen-2: impact: undefined, score: undefined</t>
  </si>
  <si>
    <t>TCGA-IQ-7632-01</t>
  </si>
  <si>
    <t>TCGA-2V-A95S-01</t>
  </si>
  <si>
    <t>TCGA-CH-5738-01</t>
  </si>
  <si>
    <t>K13Q</t>
  </si>
  <si>
    <t>TCGA-EJ-7317-01</t>
  </si>
  <si>
    <t>F71C</t>
  </si>
  <si>
    <t>MutationAssessor: impact: high, score: 3.935;SIFT: impact: undefined, score: undefined;Polyphen-2: impact: undefined, score: undefined</t>
  </si>
  <si>
    <t>TCGA-BR-4184-01</t>
  </si>
  <si>
    <t>MutationAssessor: impact: high, score: 3.77;SIFT: impact: undefined, score: undefined;Polyphen-2: impact: undefined, score: undefined</t>
  </si>
  <si>
    <t>G54C</t>
  </si>
  <si>
    <t>TCGA-CG-5733-01</t>
  </si>
  <si>
    <t>MutationAssessor: impact: medium, score: 2.67;SIFT: impact: undefined, score: undefined;Polyphen-2: impact: undefined, score: undefined</t>
  </si>
  <si>
    <t>TCGA-CN-4739-01</t>
  </si>
  <si>
    <t>H50R</t>
  </si>
  <si>
    <t>MutationAssessor: impact: high, score: 3.685;SIFT: impact: undefined, score: undefined;Polyphen-2: impact: undefined, score: undefined</t>
  </si>
  <si>
    <t>TCGA-AX-A05T-01</t>
  </si>
  <si>
    <t>S33I</t>
  </si>
  <si>
    <t>TCGA-56-8308-01</t>
  </si>
  <si>
    <t>A111E</t>
  </si>
  <si>
    <t>MutationAssessor: impact: high, score: 4.375;SIFT: impact: undefined, score: undefined;Polyphen-2: impact: undefined, score: undefined</t>
  </si>
  <si>
    <t>TCGA-58-8388-01</t>
  </si>
  <si>
    <t>TCGA-GM-A3NW-01</t>
  </si>
  <si>
    <t>coadread_dfci_2016_615</t>
  </si>
  <si>
    <t>TCGA-OR-A5JB-01</t>
  </si>
  <si>
    <t>TCGA-GU-A42P-01</t>
  </si>
  <si>
    <t>TCGA-P3-A5Q5-01</t>
  </si>
  <si>
    <t>TCGA-T2-A6WX-01</t>
  </si>
  <si>
    <t>MutationAssessor: impact: low, score: 1.82;SIFT: impact: undefined, score: undefined;Polyphen-2: impact: undefined, score: undefined</t>
  </si>
  <si>
    <t>Medulloblastoma (PCGP, Nature 2012)</t>
  </si>
  <si>
    <t>SJMB041</t>
  </si>
  <si>
    <t>K29R</t>
  </si>
  <si>
    <t>MutationAssessor: impact: medium, score: 2.545;SIFT: impact: undefined, score: undefined;Polyphen-2: impact: undefined, score: undefined</t>
  </si>
  <si>
    <t>TCGA-A4-A4ZT-01</t>
  </si>
  <si>
    <t>TCGA-D9-A6EC-06</t>
  </si>
  <si>
    <t>TCGA-YC-A89H-01</t>
  </si>
  <si>
    <t>Prostate Adenocarcinoma (EurUrol, 2017)</t>
  </si>
  <si>
    <t>CH27T</t>
  </si>
  <si>
    <t>I74T</t>
  </si>
  <si>
    <t>MutationAssessor: impact: medium, score: 3.475;SIFT: impact: undefined, score: undefined;Polyphen-2: impact: undefined, score: undefined</t>
  </si>
  <si>
    <t>MutationAssessor: impact: high, score: 3.715;SIFT: impact: undefined, score: undefined;Polyphen-2: impact: undefined, score: undefined</t>
  </si>
  <si>
    <t>Pat_63_Post</t>
  </si>
  <si>
    <t>MutationAssessor: impact: high, score: 4;SIFT: impact: undefined, score: undefined;Polyphen-2: impact: undefined, score: undefined</t>
  </si>
  <si>
    <t>MutationAssessor: impact: medium, score: 2.845;SIFT: impact: undefined, score: undefined;Polyphen-2: impact: undefined, score: undefined</t>
  </si>
  <si>
    <t>coadread_dfci_2016_1195</t>
  </si>
  <si>
    <t>MutationAssessor: impact: medium, score: 2.285;SIFT: impact: undefined, score: undefined;Polyphen-2: impact: undefined, score: undefined</t>
  </si>
  <si>
    <t>coadread_dfci_2016_2323</t>
  </si>
  <si>
    <t>coadread_dfci_2016_3528</t>
  </si>
  <si>
    <t>MutationAssessor: impact: high, score: 3.795;SIFT: impact: undefined, score: undefined;Polyphen-2: impact: undefined, score: undefined</t>
  </si>
  <si>
    <t>ALL-B-14</t>
  </si>
  <si>
    <t>Acinar Cell Carcinoma of the Pancreas (Johns Hopkins, J Pathol 2014)</t>
  </si>
  <si>
    <t>ACINAR02</t>
  </si>
  <si>
    <t>MutationAssessor: impact: high, score: 3.695;SIFT: impact: deleterious_low_confidence, score: 0.05;Polyphen-2: impact: probably_damaging, score: 0.952</t>
  </si>
  <si>
    <t>John_Hopkins</t>
  </si>
  <si>
    <t>coadread_dfci_2016_162841</t>
  </si>
  <si>
    <t>MutationAssessor: impact: medium, score: 3.205;SIFT: impact: deleterious_low_confidence, score: 0.03;Polyphen-2: impact: benign, score: 0.087</t>
  </si>
  <si>
    <t>TCGA-ND-A4WC-01</t>
  </si>
  <si>
    <t>MEL-Ma-Mel-103b</t>
  </si>
  <si>
    <t>MutationAssessor: impact: medium, score: 2.705;SIFT: impact: deleterious_low_confidence, score: 0;Polyphen-2: impact: probably_damaging, score: 0.949</t>
  </si>
  <si>
    <t>TCGA-FS-A1ZA-06</t>
  </si>
  <si>
    <t>LUAD-D02185-Tumor</t>
  </si>
  <si>
    <t>S92F</t>
  </si>
  <si>
    <t>MutationAssessor: impact: high, score: 4.57;SIFT: impact: deleterious_low_confidence, score: 0.01;Polyphen-2: impact: benign, score: 0.11</t>
  </si>
  <si>
    <t>TCGA-63-A5MV-01</t>
  </si>
  <si>
    <t>LUAD-S00488-Tumor</t>
  </si>
  <si>
    <t>MutationAssessor: impact: high, score: 3.61;SIFT: impact: deleterious_low_confidence, score: 0;Polyphen-2: impact: probably_damaging, score: 0.929</t>
  </si>
  <si>
    <t>I70M</t>
  </si>
  <si>
    <t>MutationAssessor: impact: medium, score: 2.74;SIFT: impact: deleterious_low_confidence, score: 0.01;Polyphen-2: impact: probably_damaging, score: 0.938</t>
  </si>
  <si>
    <t>TCGA-91-7771-01</t>
  </si>
  <si>
    <t>T91N</t>
  </si>
  <si>
    <t>MutationAssessor: impact: medium, score: 3.3;SIFT: impact: deleterious_low_confidence, score: 0;Polyphen-2: impact: probably_damaging, score: 0.965</t>
  </si>
  <si>
    <t>TCGA-D1-A17D-01</t>
  </si>
  <si>
    <t>A59V</t>
  </si>
  <si>
    <t>MutationAssessor: impact: high, score: 3.975;SIFT: impact: deleterious_low_confidence, score: 0;Polyphen-2: impact: probably_damaging, score: 0.999</t>
  </si>
  <si>
    <t>TCGA-B0-5113-01</t>
  </si>
  <si>
    <t>MutationAssessor: impact: low, score: 1.555;SIFT: impact: tolerated_low_confidence, score: 0.12;Polyphen-2: impact: unknown, score: 0</t>
  </si>
  <si>
    <t>broad.mit.edu;hgsc.bcm.edu;ucsc.edu</t>
  </si>
  <si>
    <t>TCGA-66-2759-01</t>
  </si>
  <si>
    <t>MutationAssessor: impact: medium, score: 3.425;SIFT: impact: deleterious_low_confidence, score: 0.04;Polyphen-2: impact: possibly_damaging, score: 0.904</t>
  </si>
  <si>
    <t>Hepatocellular Adenoma (Inserm, Cancer Cell 2014)</t>
  </si>
  <si>
    <t>CHC471T</t>
  </si>
  <si>
    <t>D26H</t>
  </si>
  <si>
    <t>MutationAssessor: impact: medium, score: 2.565;SIFT: impact: deleterious_low_confidence, score: 0;Polyphen-2: impact: benign, score: 0.055</t>
  </si>
  <si>
    <t>DLBCL-LS3271</t>
  </si>
  <si>
    <t>MutationAssessor: impact: high, score: 4;SIFT: impact: deleterious_low_confidence, score: 0.01;Polyphen-2: impact: probably_damaging, score: 0.948</t>
  </si>
  <si>
    <t>DLBCL-Ls3808</t>
  </si>
  <si>
    <t>MutationAssessor: impact: high, score: 3.575;SIFT: impact: deleterious_low_confidence, score: 0.03;Polyphen-2: impact: benign, score: 0.144</t>
  </si>
  <si>
    <t>TCGA-34-8454-01</t>
  </si>
  <si>
    <t>E106V</t>
  </si>
  <si>
    <t>MutationAssessor: impact: high, score: 3.955;SIFT: impact: deleterious_low_confidence, score: 0;Polyphen-2: impact: possibly_damaging, score: 0.659</t>
  </si>
  <si>
    <t>MutationAssessor: impact: medium, score: 2.95;SIFT: impact: deleterious_low_confidence, score: 0.02;Polyphen-2: impact: benign, score: 0.144</t>
  </si>
  <si>
    <t>TCGA-L5-A4OW-01</t>
  </si>
  <si>
    <t>MutationAssessor: impact: medium, score: 2.67;SIFT: impact: deleterious_low_confidence, score: 0.01;Polyphen-2: impact: unknown, score: 0</t>
  </si>
  <si>
    <t>TCGA-WW-A8ZI-01</t>
  </si>
  <si>
    <t>MutationAssessor: impact: high, score: 4.525;SIFT: impact: deleterious_low_confidence, score: 0;Polyphen-2: impact: possibly_damaging, score: 0.907</t>
  </si>
  <si>
    <t>TCGA-LB-A8F3-01</t>
  </si>
  <si>
    <t>TCGA-2J-AAB6-01</t>
  </si>
  <si>
    <t>TCGA-VP-A87D-01</t>
  </si>
  <si>
    <t>MutationAssessor: impact: low, score: 1.395;SIFT: impact: tolerated_low_confidence, score: 0.05;Polyphen-2: impact: possibly_damaging, score: 0.639</t>
  </si>
  <si>
    <t>TCGA-AA-3672-01</t>
  </si>
  <si>
    <t>F66V</t>
  </si>
  <si>
    <t>MutationAssessor: impact: high, score: 4.295;SIFT: impact: deleterious_low_confidence, score: 0;Polyphen-2: impact: possibly_damaging, score: 0.908</t>
  </si>
  <si>
    <t>TCGA-24-1469-01</t>
  </si>
  <si>
    <t>B89-16</t>
  </si>
  <si>
    <t>MutationAssessor: impact: medium, score: 2.6;SIFT: impact: deleterious_low_confidence, score: 0.02;Polyphen-2: impact: possibly_damaging, score: 0.619</t>
  </si>
  <si>
    <t>TCGA-KL-8339-01</t>
  </si>
  <si>
    <t>MutationAssessor: impact: medium, score: 2.65;SIFT: impact: deleterious_low_confidence, score: 0;Polyphen-2: impact: unknown, score: 0</t>
  </si>
  <si>
    <t>broad.mit.edu;mdanderson.org;bcgsc.ca</t>
  </si>
  <si>
    <t>ESO-0280</t>
  </si>
  <si>
    <t>G54R</t>
  </si>
  <si>
    <t>MutationAssessor: impact: high, score: 4.525;SIFT: impact: deleterious_low_confidence, score: 0;Polyphen-2: impact: probably_damaging, score: 0.988</t>
  </si>
  <si>
    <t>ESO-147</t>
  </si>
  <si>
    <t>G115S</t>
  </si>
  <si>
    <t>MutationAssessor: impact: high, score: 3.8;SIFT: impact: deleterious_low_confidence, score: 0.01;Polyphen-2: impact: possibly_damaging, score: 0.589</t>
  </si>
  <si>
    <t>ESCC-083T</t>
  </si>
  <si>
    <t>MutationAssessor: impact: high, score: 4.435;SIFT: impact: deleterious_low_confidence, score: 0;Polyphen-2: impact: probably_damaging, score: 0.977</t>
  </si>
  <si>
    <t>ICGC_0076</t>
  </si>
  <si>
    <t>MutationAssessor: impact: high, score: 4.68;SIFT: impact: deleterious_low_confidence, score: 0.01;Polyphen-2: impact: probably_damaging, score: 0.997</t>
  </si>
  <si>
    <t>WCMC24290_1_N</t>
  </si>
  <si>
    <t>Prostate Neuroendocrine Carcinoma</t>
  </si>
  <si>
    <t>MutationAssessor: impact: high, score: 4.285;SIFT: impact: deleterious_low_confidence, score: 0.02;Polyphen-2: impact: probably_damaging, score: 0.997</t>
  </si>
  <si>
    <t>MBC_59</t>
  </si>
  <si>
    <t>G61A</t>
  </si>
  <si>
    <t>MutationAssessor: impact: low, score: 0.83;SIFT: impact: deleterious_low_confidence, score: 0.03;Polyphen-2: impact: possibly_damaging, score: 0.814</t>
  </si>
  <si>
    <t>MutationAssessor: impact: medium, score: 2.8;SIFT: impact: deleterious_low_confidence, score: 0.04;Polyphen-2: impact: benign, score: 0.05</t>
  </si>
  <si>
    <t>TCGA-IN-A6RP-01</t>
  </si>
  <si>
    <t>MutationAssessor: impact: medium, score: 2.105;SIFT: impact: tolerated_low_confidence, score: 0.07;Polyphen-2: impact: benign, score: 0.007</t>
  </si>
  <si>
    <t>TCGA-UF-A7JA-01</t>
  </si>
  <si>
    <t>I40M</t>
  </si>
  <si>
    <t>MutationAssessor: impact: medium, score: 2.74;SIFT: impact: tolerated_low_confidence, score: 0.15;Polyphen-2: impact: benign, score: 0.079</t>
  </si>
  <si>
    <t>TCGA-2G-AAF1-01</t>
  </si>
  <si>
    <t>MutationAssessor: impact: medium, score: 2.25;SIFT: impact: deleterious_low_confidence, score: 0.05;Polyphen-2: impact: benign, score: 0.198</t>
  </si>
  <si>
    <t>mdanderson.org</t>
  </si>
  <si>
    <t>TCGA-DM-A0XD-01</t>
  </si>
  <si>
    <t>MutationAssessor: impact: medium, score: 2.92;SIFT: impact: deleterious_low_confidence, score: 0.02;Polyphen-2: impact: probably_damaging, score: 0.974</t>
  </si>
  <si>
    <t>DLBCL-PatientC</t>
  </si>
  <si>
    <t>MutationAssessor: impact: medium, score: 2.545;SIFT: impact: deleterious_low_confidence, score: 0.02;Polyphen-2: impact: benign, score: 0.217</t>
  </si>
  <si>
    <t>RG142</t>
  </si>
  <si>
    <t>MutationAssessor: impact: medium, score: 2.65;SIFT: impact: tolerated_low_confidence, score: 0.19;Polyphen-2: impact: possibly_damaging, score: 0.88</t>
  </si>
  <si>
    <t>coadread_dfci_2016_2944</t>
  </si>
  <si>
    <t>MutationAssessor: impact: medium, score: 2.795;SIFT: impact: deleterious_low_confidence, score: 0;Polyphen-2: impact: probably_damaging, score: 1</t>
  </si>
  <si>
    <t>coadread_dfci_2016_3088</t>
  </si>
  <si>
    <t>A118T</t>
  </si>
  <si>
    <t>MutationAssessor: impact: high, score: 3.925;SIFT: impact: deleterious_low_confidence, score: 0.01;Polyphen-2: impact: probably_damaging, score: 0.999</t>
  </si>
  <si>
    <t>coadread_dfci_2016_3704</t>
  </si>
  <si>
    <t>MutationAssessor: impact: medium, score: 2.875;SIFT: impact: tolerated_low_confidence, score: 0.06;Polyphen-2: impact: benign, score: 0.038</t>
  </si>
  <si>
    <t>MutationAssessor: impact: low, score: 1.6;SIFT: impact: deleterious_low_confidence, score: 0.02;Polyphen-2: impact: benign, score: 0.029</t>
  </si>
  <si>
    <t>SU-DHL-6</t>
  </si>
  <si>
    <t>MutationAssessor: impact: medium, score: 2.88;SIFT: impact: deleterious_low_confidence, score: 0;Polyphen-2: impact: possibly_damaging, score: 0.884</t>
  </si>
  <si>
    <t>MO_1084</t>
  </si>
  <si>
    <t>P2R</t>
  </si>
  <si>
    <t>MutationAssessor: impact: low, score: 1.7;SIFT: impact: undefined, score: undefined;Polyphen-2: impact: undefined, score: undefined</t>
  </si>
  <si>
    <t>TCGA-05-4395-01</t>
  </si>
  <si>
    <t>MutationAssessor: impact: low, score: 0.82;SIFT: impact: undefined, score: undefined;Polyphen-2: impact: undefined, score: undefined</t>
  </si>
  <si>
    <t>TCGA-BH-A0C1-01</t>
  </si>
  <si>
    <t>coadread_dfci_2016_683</t>
  </si>
  <si>
    <t>coadread_dfci_2016_2765</t>
  </si>
  <si>
    <t>MutationAssessor: impact: low, score: 1.15;SIFT: impact: undefined, score: undefined;Polyphen-2: impact: undefined, score: undefined</t>
  </si>
  <si>
    <t>7EP18</t>
  </si>
  <si>
    <t>K6I</t>
  </si>
  <si>
    <t>MutationAssessor: impact: low, score: 0.95;SIFT: impact: undefined, score: undefined;Polyphen-2: impact: undefined, score: undefined</t>
  </si>
  <si>
    <t>TCGA-ZF-AA4R-01</t>
  </si>
  <si>
    <t>MutationAssessor: impact: low, score: 1.87;SIFT: impact: undefined, score: undefined;Polyphen-2: impact: undefined, score: undefined</t>
  </si>
  <si>
    <t>MBC_123</t>
  </si>
  <si>
    <t>MutationAssessor: impact: medium, score: 2.215;SIFT: impact: undefined, score: undefined;Polyphen-2: impact: undefined, score: undefined</t>
  </si>
  <si>
    <t>TCGA-G3-A6UC-01</t>
  </si>
  <si>
    <t>MutationAssessor: impact: medium, score: 2.075;SIFT: impact: undefined, score: undefined;Polyphen-2: impact: undefined, score: undefined</t>
  </si>
  <si>
    <t>LUAD-CHTN-MAD06-00490-Tumor</t>
  </si>
  <si>
    <t>Pat_08_Post</t>
  </si>
  <si>
    <t>MutationAssessor: impact: low, score: 1.765;SIFT: impact: undefined, score: undefined;Polyphen-2: impact: undefined, score: undefined</t>
  </si>
  <si>
    <t>TCGA-CQ-5332-01</t>
  </si>
  <si>
    <t>DLBCL-Ls3615</t>
  </si>
  <si>
    <t>MutationAssessor: impact: medium, score: 2.485;SIFT: impact: undefined, score: undefined;Polyphen-2: impact: undefined, score: undefined</t>
  </si>
  <si>
    <t>MutationAssessor: impact: medium, score: 2.14;SIFT: impact: undefined, score: undefined;Polyphen-2: impact: undefined, score: undefined</t>
  </si>
  <si>
    <t>TCGA-HU-A4H8-01</t>
  </si>
  <si>
    <t>MutationAssessor: impact: medium, score: 3.325;SIFT: impact: undefined, score: undefined;Polyphen-2: impact: undefined, score: undefined</t>
  </si>
  <si>
    <t>Pat_11_Pre</t>
  </si>
  <si>
    <t>DLBCL-LS4616</t>
  </si>
  <si>
    <t>cll_iuopa_2015_191</t>
  </si>
  <si>
    <t>MutationAssessor: impact: high, score: 3.61;SIFT: impact: undefined, score: undefined;Polyphen-2: impact: undefined, score: undefined</t>
  </si>
  <si>
    <t>Chronic lymphocytic leukemia (ICGA, Nat 2011)</t>
  </si>
  <si>
    <t>CLL_191</t>
  </si>
  <si>
    <t>Chronic Lymphocytic Leukemia/Small Lymphocytic Lymphoma</t>
  </si>
  <si>
    <t>Oviedo</t>
  </si>
  <si>
    <t>TCGA-85-A4CL-01</t>
  </si>
  <si>
    <t>MutationAssessor: impact: medium, score: 2.92;SIFT: impact: undefined, score: undefined;Polyphen-2: impact: undefined, score: undefined</t>
  </si>
  <si>
    <t>MutationAssessor: impact: medium, score: 2.575;SIFT: impact: undefined, score: undefined;Polyphen-2: impact: undefined, score: undefined</t>
  </si>
  <si>
    <t>TCGA-E2-A10C-01</t>
  </si>
  <si>
    <t>MutationAssessor: impact: medium, score: 2.74;SIFT: impact: undefined, score: undefined;Polyphen-2: impact: undefined, score: undefined</t>
  </si>
  <si>
    <t>coadread_dfci_2016_2641</t>
  </si>
  <si>
    <t>I40T</t>
  </si>
  <si>
    <t>MutationAssessor: impact: low, score: 1.225;SIFT: impact: undefined, score: undefined;Polyphen-2: impact: undefined, score: undefined</t>
  </si>
  <si>
    <t>V42A</t>
  </si>
  <si>
    <t>MutationAssessor: impact: low, score: 1.88;SIFT: impact: undefined, score: undefined;Polyphen-2: impact: undefined, score: undefined</t>
  </si>
  <si>
    <t>VALIDATED</t>
  </si>
  <si>
    <t>S02139</t>
  </si>
  <si>
    <t>K44T</t>
  </si>
  <si>
    <t>MutationAssessor: impact: high, score: 4.475;SIFT: impact: undefined, score: undefined;Polyphen-2: impact: undefined, score: undefined</t>
  </si>
  <si>
    <t>ICGC_0147</t>
  </si>
  <si>
    <t>V45A</t>
  </si>
  <si>
    <t>MutationAssessor: impact: high, score: 4.105;SIFT: impact: undefined, score: undefined;Polyphen-2: impact: undefined, score: undefined</t>
  </si>
  <si>
    <t>MutationAssessor: impact: high, score: 4.525;SIFT: impact: undefined, score: undefined;Polyphen-2: impact: undefined, score: undefined</t>
  </si>
  <si>
    <t>TCGA-CN-4731-01</t>
  </si>
  <si>
    <t>TCGA-CN-5356-01</t>
  </si>
  <si>
    <t>TCGA-BA-5559-01</t>
  </si>
  <si>
    <t>TCGA-22-5477-01</t>
  </si>
  <si>
    <t>TCGA-60-2723-01</t>
  </si>
  <si>
    <t>TCGA-FR-A3R1-01</t>
  </si>
  <si>
    <t>TCGA-FR-A69P-06</t>
  </si>
  <si>
    <t>TCGA-CH-5768-01</t>
  </si>
  <si>
    <t>TCGA-G2-A2EO-01</t>
  </si>
  <si>
    <t>MutationAssessor: impact: high, score: 4.24;SIFT: impact: undefined, score: undefined;Polyphen-2: impact: undefined, score: undefined</t>
  </si>
  <si>
    <t>TCGA-B5-A0JY-01</t>
  </si>
  <si>
    <t>MutationAssessor: impact: medium, score: 3.205;SIFT: impact: undefined, score: undefined;Polyphen-2: impact: undefined, score: undefined</t>
  </si>
  <si>
    <t>CSCC-29-T</t>
  </si>
  <si>
    <t>TCGA-P3-A6T3-01</t>
  </si>
  <si>
    <t>CSCC-31-T</t>
  </si>
  <si>
    <t>MutationAssessor: impact: high, score: 4.285;SIFT: impact: undefined, score: undefined;Polyphen-2: impact: undefined, score: undefined</t>
  </si>
  <si>
    <t>HN_63080</t>
  </si>
  <si>
    <t>MutationAssessor: impact: high, score: 3.695;SIFT: impact: undefined, score: undefined;Polyphen-2: impact: undefined, score: undefined</t>
  </si>
  <si>
    <t>PD4137a</t>
  </si>
  <si>
    <t>MutationAssessor: impact: medium, score: 2.9;SIFT: impact: undefined, score: undefined;Polyphen-2: impact: undefined, score: undefined</t>
  </si>
  <si>
    <t>TCGA-DK-A3IK-01</t>
  </si>
  <si>
    <t>TCGA-C5-A2LX-01</t>
  </si>
  <si>
    <t>TCGA-RS-A6TO-01</t>
  </si>
  <si>
    <t>TCGA-CN-4723-01</t>
  </si>
  <si>
    <t>TCGA-96-A4JK-01</t>
  </si>
  <si>
    <t>MutationAssessor: impact: medium, score: 3.485;SIFT: impact: undefined, score: undefined;Polyphen-2: impact: undefined, score: undefined</t>
  </si>
  <si>
    <t>BR-V-054</t>
  </si>
  <si>
    <t>R73G</t>
  </si>
  <si>
    <t>MutationAssessor: impact: high, score: 3.62;SIFT: impact: undefined, score: undefined;Polyphen-2: impact: undefined, score: undefined</t>
  </si>
  <si>
    <t>coadread_dfci_2016_3451</t>
  </si>
  <si>
    <t>I74S</t>
  </si>
  <si>
    <t>MutationAssessor: impact: high, score: 4.51;SIFT: impact: undefined, score: undefined;Polyphen-2: impact: undefined, score: undefined</t>
  </si>
  <si>
    <t>S00833</t>
  </si>
  <si>
    <t>L81P</t>
  </si>
  <si>
    <t>CA</t>
  </si>
  <si>
    <t>TCGA-EE-A3AB-06</t>
  </si>
  <si>
    <t>MutationAssessor: impact: high, score: 3.52;SIFT: impact: undefined, score: undefined;Polyphen-2: impact: undefined, score: undefined</t>
  </si>
  <si>
    <t>S88C</t>
  </si>
  <si>
    <t>MutationAssessor: impact: medium, score: 3.045;SIFT: impact: undefined, score: undefined;Polyphen-2: impact: undefined, score: undefined</t>
  </si>
  <si>
    <t>CHC433T</t>
  </si>
  <si>
    <t>R93S</t>
  </si>
  <si>
    <t>MutationAssessor: impact: high, score: 4.275;SIFT: impact: undefined, score: undefined;Polyphen-2: impact: undefined, score: undefined</t>
  </si>
  <si>
    <t>Sarcoma (TCGA, Provisional)</t>
  </si>
  <si>
    <t>TCGA-HB-A3YV-01</t>
  </si>
  <si>
    <t>Undifferentiated Pleomorphic Sarcoma/Malignant Fibrous Histiocytoma/High-Grade Spindle Cell Sarcoma</t>
  </si>
  <si>
    <t>MutationAssessor: impact: medium, score: 2.87;SIFT: impact: undefined, score: undefined;Polyphen-2: impact: undefined, score: undefined</t>
  </si>
  <si>
    <t>DLBCL-Ls2590</t>
  </si>
  <si>
    <t>TCGA-50-6590-01</t>
  </si>
  <si>
    <t>TCGA-85-8351-01</t>
  </si>
  <si>
    <t>MutationAssessor: impact: high, score: 3.615;SIFT: impact: undefined, score: undefined;Polyphen-2: impact: undefined, score: undefined</t>
  </si>
  <si>
    <t>L102M</t>
  </si>
  <si>
    <t>MutationAssessor: impact: medium, score: 3.01;SIFT: impact: undefined, score: undefined;Polyphen-2: impact: undefined, score: undefined</t>
  </si>
  <si>
    <t>L107V</t>
  </si>
  <si>
    <t>MutationAssessor: impact: medium, score: 3.46;SIFT: impact: undefined, score: undefined;Polyphen-2: impact: undefined, score: undefined</t>
  </si>
  <si>
    <t>TCGA-RQ-AAAT-01</t>
  </si>
  <si>
    <t>TCGA-A2-A0EO-01</t>
  </si>
  <si>
    <t>H112501</t>
  </si>
  <si>
    <t>E114V</t>
  </si>
  <si>
    <t>MutationAssessor: impact: high, score: 3.74;SIFT: impact: undefined, score: undefined;Polyphen-2: impact: undefined, score: undefined</t>
  </si>
  <si>
    <t>TCGA-EE-A2GC-06</t>
  </si>
  <si>
    <t>MutationAssessor: impact: high, score: 3.8;SIFT: impact: undefined, score: undefined;Polyphen-2: impact: undefined, score: undefined</t>
  </si>
  <si>
    <t>TCGA-23-1030-01</t>
  </si>
  <si>
    <t>V119A</t>
  </si>
  <si>
    <t>TCGA-FF-8061-01</t>
  </si>
  <si>
    <t>K121E</t>
  </si>
  <si>
    <t>MutationAssessor: impact: high, score: 3.86;SIFT: impact: undefined, score: undefined;Polyphen-2: impact: undefined, score: undefined</t>
  </si>
  <si>
    <t>RG043</t>
  </si>
  <si>
    <t>TCGA-KK-A59V-01</t>
  </si>
  <si>
    <t>S124G</t>
  </si>
  <si>
    <t>MutationAssessor: impact: medium, score: 2.15;SIFT: impact: undefined, score: undefined;Polyphen-2: impact: undefined, score: undefined</t>
  </si>
  <si>
    <t>coadread_dfci_2016_1212</t>
  </si>
  <si>
    <t>MutationAssessor: impact: medium, score: 2.765;SIFT: impact: undefined, score: undefined;Polyphen-2: impact: undefined, score: undefined</t>
  </si>
  <si>
    <t>TCGA-DK-A3X2-01</t>
  </si>
  <si>
    <t>MutationAssessor: impact: medium, score: 2.54;SIFT: impact: undefined, score: undefined;Polyphen-2: impact: undefined, score: undefined</t>
  </si>
  <si>
    <t>coadread_dfci_2016_3053</t>
  </si>
  <si>
    <t>D3G</t>
  </si>
  <si>
    <t>MutationAssessor: impact: neutral, score: 0;SIFT: impact: undefined, score: undefined;Polyphen-2: impact: undefined, score: undefined</t>
  </si>
  <si>
    <t>TCGA-D3-A3C7-06</t>
  </si>
  <si>
    <t>MutationAssessor: impact: medium, score: 2.76;SIFT: impact: undefined, score: undefined;Polyphen-2: impact: undefined, score: undefined</t>
  </si>
  <si>
    <t>MutationAssessor: impact: medium, score: 2.43;SIFT: impact: undefined, score: undefined;Polyphen-2: impact: undefined, score: undefined</t>
  </si>
  <si>
    <t>TCGA-66-2766-01</t>
  </si>
  <si>
    <t>CHC429T</t>
  </si>
  <si>
    <t>MutationAssessor: impact: medium, score: 2.865;SIFT: impact: undefined, score: undefined;Polyphen-2: impact: undefined, score: undefined</t>
  </si>
  <si>
    <t>S15P</t>
  </si>
  <si>
    <t>TCGA-AN-A0XL-01</t>
  </si>
  <si>
    <t>K17N</t>
  </si>
  <si>
    <t>MutationAssessor: impact: medium, score: 2.93;SIFT: impact: undefined, score: undefined;Polyphen-2: impact: undefined, score: undefined</t>
  </si>
  <si>
    <t>TCGA-EK-A3GJ-01</t>
  </si>
  <si>
    <t>MutationAssessor: impact: medium, score: 2.91;SIFT: impact: undefined, score: undefined;Polyphen-2: impact: undefined, score: undefined</t>
  </si>
  <si>
    <t>TCGA-BR-A4PF-01</t>
  </si>
  <si>
    <t>LUAD-F00057-Tumor</t>
  </si>
  <si>
    <t>TCGA-33-4589-01</t>
  </si>
  <si>
    <t>SU-DHL-9</t>
  </si>
  <si>
    <t>MO_1105</t>
  </si>
  <si>
    <t>Y38C</t>
  </si>
  <si>
    <t>CSCC-55-T</t>
  </si>
  <si>
    <t>PROS11496-6115321-SM-6CNQ5</t>
  </si>
  <si>
    <t>TCGA-AD-6964-01</t>
  </si>
  <si>
    <t>H50L</t>
  </si>
  <si>
    <t>MutationAssessor: impact: high, score: 4.23;SIFT: impact: undefined, score: undefined;Polyphen-2: impact: undefined, score: undefined</t>
  </si>
  <si>
    <t>coadread_dfci_2016_207</t>
  </si>
  <si>
    <t>LUAD-RT-S01831-Tumor</t>
  </si>
  <si>
    <t>T53S</t>
  </si>
  <si>
    <t>MutationAssessor: impact: medium, score: 2.985;SIFT: impact: undefined, score: undefined;Polyphen-2: impact: undefined, score: undefined</t>
  </si>
  <si>
    <t>PR-06-1749</t>
  </si>
  <si>
    <t>TCGA-EJ-5503-01</t>
  </si>
  <si>
    <t>TARGET-30-PAITEG</t>
  </si>
  <si>
    <t>coadread_dfci_2016_3476</t>
  </si>
  <si>
    <t>SC_9145</t>
  </si>
  <si>
    <t>Pat_41_Post</t>
  </si>
  <si>
    <t>MutationAssessor: impact: medium, score: 2.46;SIFT: impact: undefined, score: undefined;Polyphen-2: impact: undefined, score: undefined</t>
  </si>
  <si>
    <t>TCGA-BL-A13J-01</t>
  </si>
  <si>
    <t>TCGA-CX-7085-01</t>
  </si>
  <si>
    <t>MutationAssessor: impact: medium, score: 2.785;SIFT: impact: undefined, score: undefined;Polyphen-2: impact: undefined, score: undefined</t>
  </si>
  <si>
    <t>L81M</t>
  </si>
  <si>
    <t>MutationAssessor: impact: high, score: 4.325;SIFT: impact: undefined, score: undefined;Polyphen-2: impact: undefined, score: undefined</t>
  </si>
  <si>
    <t>TCGA-B5-A11E-01</t>
  </si>
  <si>
    <t>TCGA-H7-8502-01</t>
  </si>
  <si>
    <t>TCGA-CN-5360-01</t>
  </si>
  <si>
    <t>H83L</t>
  </si>
  <si>
    <t>MutationAssessor: impact: low, score: 1.28;SIFT: impact: undefined, score: undefined;Polyphen-2: impact: undefined, score: undefined</t>
  </si>
  <si>
    <t>TCGA-A6-6653-01</t>
  </si>
  <si>
    <t>MutationAssessor: impact: medium, score: 2.895;SIFT: impact: undefined, score: undefined;Polyphen-2: impact: undefined, score: undefined</t>
  </si>
  <si>
    <t>TCGA-77-7338-01</t>
  </si>
  <si>
    <t>03-027M1_LUNG</t>
  </si>
  <si>
    <t>03-027P2_LIVER</t>
  </si>
  <si>
    <t>TCGA-IG-A5B8-01</t>
  </si>
  <si>
    <t>TCGA-JY-A93C-01</t>
  </si>
  <si>
    <t>RG038</t>
  </si>
  <si>
    <t>V119G</t>
  </si>
  <si>
    <t>MB-REC-10</t>
  </si>
  <si>
    <t>D3V</t>
  </si>
  <si>
    <t>CSCC-15-T</t>
  </si>
  <si>
    <t>S5F</t>
  </si>
  <si>
    <t>TCGA-50-5066-01</t>
  </si>
  <si>
    <t>TCGA-D1-A103-01</t>
  </si>
  <si>
    <t>S7L</t>
  </si>
  <si>
    <t>LUAD-NYU847-Tumor</t>
  </si>
  <si>
    <t>A8S</t>
  </si>
  <si>
    <t>MutationAssessor: impact: low, score: 1.935;SIFT: impact: undefined, score: undefined;Polyphen-2: impact: undefined, score: undefined</t>
  </si>
  <si>
    <t>TCGA-QG-A5Z2-01</t>
  </si>
  <si>
    <t>MutationAssessor: impact: medium, score: 2.35;SIFT: impact: undefined, score: undefined;Polyphen-2: impact: undefined, score: undefined</t>
  </si>
  <si>
    <t>LUAD-S01357</t>
  </si>
  <si>
    <t>P11H</t>
  </si>
  <si>
    <t>MutationAssessor: impact: medium, score: 2.645;SIFT: impact: undefined, score: undefined;Polyphen-2: impact: undefined, score: undefined</t>
  </si>
  <si>
    <t>TCGA-HD-A634-01</t>
  </si>
  <si>
    <t>coadread_dfci_2016_3643</t>
  </si>
  <si>
    <t>TCGA-AG-A016-01</t>
  </si>
  <si>
    <t>MutationAssessor: impact: medium, score: 1.97;SIFT: impact: undefined, score: undefined;Polyphen-2: impact: undefined, score: undefined</t>
  </si>
  <si>
    <t>Cholangiocarcinoma (TCGA, Provisional)</t>
  </si>
  <si>
    <t>TCGA-3X-AAVA-01</t>
  </si>
  <si>
    <t>Intrahepatic Cholangiocarcinoma</t>
  </si>
  <si>
    <t>MBC-MBCProject_K7f6fdUz-Tumor-SM-AZ5MA</t>
  </si>
  <si>
    <t>Breast Invasive Cancer, NOS</t>
  </si>
  <si>
    <t>P05_Rec</t>
  </si>
  <si>
    <t>V42M</t>
  </si>
  <si>
    <t>MutationAssessor: impact: low, score: 0.84;SIFT: impact: undefined, score: undefined;Polyphen-2: impact: undefined, score: undefined</t>
  </si>
  <si>
    <t>TCGA-AX-A0J0-01</t>
  </si>
  <si>
    <t>K44R</t>
  </si>
  <si>
    <t>MutationAssessor: impact: low, score: 1.535;SIFT: impact: undefined, score: undefined;Polyphen-2: impact: undefined, score: undefined</t>
  </si>
  <si>
    <t>MutationAssessor: impact: high, score: 4.47;SIFT: impact: undefined, score: undefined;Polyphen-2: impact: undefined, score: undefined</t>
  </si>
  <si>
    <t>TCGA-QK-A8Z8-01</t>
  </si>
  <si>
    <t>TCGA-34-5240-01</t>
  </si>
  <si>
    <t>TCGA-W5-AA39-01</t>
  </si>
  <si>
    <t>M60R</t>
  </si>
  <si>
    <t>MutationAssessor: impact: high, score: 4.505;SIFT: impact: undefined, score: undefined;Polyphen-2: impact: undefined, score: undefined</t>
  </si>
  <si>
    <t>MSKCC-0567_NR</t>
  </si>
  <si>
    <t>MutationAssessor: impact: medium, score: 2.82;SIFT: impact: undefined, score: undefined;Polyphen-2: impact: undefined, score: undefined</t>
  </si>
  <si>
    <t>TCGA-D8-A27G-01</t>
  </si>
  <si>
    <t>MutationAssessor: impact: high, score: 3.67;SIFT: impact: undefined, score: undefined;Polyphen-2: impact: undefined, score: undefined</t>
  </si>
  <si>
    <t>TCGA-QK-A64Z-01</t>
  </si>
  <si>
    <t>MutationAssessor: impact: medium, score: 3.305;SIFT: impact: undefined, score: undefined;Polyphen-2: impact: undefined, score: undefined</t>
  </si>
  <si>
    <t>TCGA-38-4625-01</t>
  </si>
  <si>
    <t>R73L</t>
  </si>
  <si>
    <t>MutationAssessor: impact: high, score: 4.11;SIFT: impact: undefined, score: undefined;Polyphen-2: impact: undefined, score: undefined</t>
  </si>
  <si>
    <t>TCGA-4Z-AA7W-01</t>
  </si>
  <si>
    <t>MutationAssessor: impact: neutral, score: -0.035;SIFT: impact: undefined, score: undefined;Polyphen-2: impact: undefined, score: undefined</t>
  </si>
  <si>
    <t>TCGA-EA-A3HU-01</t>
  </si>
  <si>
    <t>TCGA-63-A5MM-01</t>
  </si>
  <si>
    <t>MutationAssessor: impact: medium, score: 2.475;SIFT: impact: undefined, score: undefined;Polyphen-2: impact: undefined, score: undefined</t>
  </si>
  <si>
    <t>LUAD-NYU284</t>
  </si>
  <si>
    <t>K86M</t>
  </si>
  <si>
    <t>MutationAssessor: impact: high, score: 4.39;SIFT: impact: undefined, score: undefined;Polyphen-2: impact: undefined, score: undefined</t>
  </si>
  <si>
    <t>MutationAssessor: impact: medium, score: 2.66;SIFT: impact: undefined, score: undefined;Polyphen-2: impact: undefined, score: undefined</t>
  </si>
  <si>
    <t>MBC_28</t>
  </si>
  <si>
    <t>MEL-JWCI-WGS-42</t>
  </si>
  <si>
    <t>S88F</t>
  </si>
  <si>
    <t>MutationAssessor: impact: high, score: 4.21;SIFT: impact: undefined, score: undefined;Polyphen-2: impact: undefined, score: undefined</t>
  </si>
  <si>
    <t>YUMOOK</t>
  </si>
  <si>
    <t>V95G</t>
  </si>
  <si>
    <t>MutationAssessor: impact: medium, score: 2.805;SIFT: impact: undefined, score: undefined;Polyphen-2: impact: undefined, score: undefined</t>
  </si>
  <si>
    <t>TCGA-BR-8081-01</t>
  </si>
  <si>
    <t>MutationAssessor: impact: high, score: 3.835;SIFT: impact: undefined, score: undefined;Polyphen-2: impact: undefined, score: undefined</t>
  </si>
  <si>
    <t>01-095N1_LN</t>
  </si>
  <si>
    <t>MutationAssessor: impact: medium, score: 2.7;SIFT: impact: undefined, score: undefined;Polyphen-2: impact: undefined, score: undefined</t>
  </si>
  <si>
    <t>coadread_dfci_2016_390</t>
  </si>
  <si>
    <t>coadread_dfci_2016_523</t>
  </si>
  <si>
    <t>TCGA-FD-A6TC-01</t>
  </si>
  <si>
    <t>MutationAssessor: impact: high, score: 3.735;SIFT: impact: undefined, score: undefined;Polyphen-2: impact: undefined, score: undefined</t>
  </si>
  <si>
    <t>Urothelial Carcinoma (Cornell/Trento, Nat Gen 2016)</t>
  </si>
  <si>
    <t>WCM550_1</t>
  </si>
  <si>
    <t>Bladder/Urinary Tract</t>
  </si>
  <si>
    <t>gain</t>
  </si>
  <si>
    <t>THE CARYL AND ISRAEL ENGLANDER INSTITUTE FOR PRECISION MEDICINE</t>
  </si>
  <si>
    <t>ENST00000369160.2:c.11C&gt;G</t>
  </si>
  <si>
    <t>Uterine Corpus Endometrial Carcinoma (TCGA, PanCancer Atlas)</t>
  </si>
  <si>
    <t>TCGA-FI-A2D5-01</t>
  </si>
  <si>
    <t>T20A</t>
  </si>
  <si>
    <t>MutationAssessor: impact: medium, score: 2.37;SIFT: impact: undefined, score: undefined;Polyphen-2: impact: undefined, score: undefined</t>
  </si>
  <si>
    <t>diploid</t>
  </si>
  <si>
    <t>ENST00000369160.2:c.58A&gt;G</t>
  </si>
  <si>
    <t>MutationAssessor: impact: medium, score: 3.255;SIFT: impact: undefined, score: undefined;Polyphen-2: impact: undefined, score: undefined</t>
  </si>
  <si>
    <t>ENST00000369160.2:c.136C&gt;A</t>
  </si>
  <si>
    <t>TCGA-AX-A2HJ-01</t>
  </si>
  <si>
    <t>K47E</t>
  </si>
  <si>
    <t>MutationAssessor: impact: high, score: 4.515;SIFT: impact: undefined, score: undefined;Polyphen-2: impact: undefined, score: undefined</t>
  </si>
  <si>
    <t>ENST00000369160.2:c.139A&gt;G</t>
  </si>
  <si>
    <t>The Angiosarcoma Project - Count Me In (Provisional, September 2018)</t>
  </si>
  <si>
    <t>Angio-ASCProject_dyhLT8sG-Tumor-SM-DACWG</t>
  </si>
  <si>
    <t>Angiosarcoma</t>
  </si>
  <si>
    <t>ENST00000369160.2:c.170C&gt;T</t>
  </si>
  <si>
    <t>A59S</t>
  </si>
  <si>
    <t>MutationAssessor: impact: medium, score: 2.165;SIFT: impact: undefined, score: undefined;Polyphen-2: impact: undefined, score: undefined</t>
  </si>
  <si>
    <t>ENST00000369160.2:c.175G&gt;T</t>
  </si>
  <si>
    <t>Breast Invasive Carcinoma (TCGA, PanCancer Atlas)</t>
  </si>
  <si>
    <t>TCGA-E9-A3X8-01</t>
  </si>
  <si>
    <t>ENST00000369160.2:c.229G&gt;A</t>
  </si>
  <si>
    <t>MutationAssessor: impact: high, score: 4.08;SIFT: impact: undefined, score: undefined;Polyphen-2: impact: undefined, score: undefined</t>
  </si>
  <si>
    <t>ENST00000369160.2:c.266C&gt;T</t>
  </si>
  <si>
    <t>Skin Cutaneous Melanoma (TCGA, PanCancer Atlas)</t>
  </si>
  <si>
    <t>TCGA-EE-A3AA-06</t>
  </si>
  <si>
    <t>MutationAssessor: impact: high, score: 4.205;SIFT: impact: undefined, score: undefined;Polyphen-2: impact: undefined, score: undefined</t>
  </si>
  <si>
    <t>ENST00000369160.2:c.277C&gt;A</t>
  </si>
  <si>
    <t>Cervical Squamous Cell Carcinoma (TCGA, PanCancer Atlas)</t>
  </si>
  <si>
    <t>TCGA-MA-AA3Z-01</t>
  </si>
  <si>
    <t>MutationAssessor: impact: medium, score: 3.265;SIFT: impact: undefined, score: undefined;Polyphen-2: impact: undefined, score: undefined</t>
  </si>
  <si>
    <t>ENST00000369160.2:c.298C&gt;T</t>
  </si>
  <si>
    <t>Pancreatic Adenocarcinoma (TCGA, PanCancer Atlas)</t>
  </si>
  <si>
    <t>S113P</t>
  </si>
  <si>
    <t>MutationAssessor: impact: medium, score: 2.94;SIFT: impact: undefined, score: undefined;Polyphen-2: impact: undefined, score: undefined</t>
  </si>
  <si>
    <t>ENST00000369160.2:c.337T&gt;C</t>
  </si>
  <si>
    <t>TCGA-FI-A2CX-01</t>
  </si>
  <si>
    <t>D3Y</t>
  </si>
  <si>
    <t>ENST00000369167.1:c.7G&gt;T</t>
  </si>
  <si>
    <t>ENST00000369167.1:c.108G&gt;C</t>
  </si>
  <si>
    <t>Stomach Adenocarcinoma (TCGA, PanCancer Atlas)</t>
  </si>
  <si>
    <t>TCGA-VQ-A91D-01</t>
  </si>
  <si>
    <t>Intestinal Type Stomach Adenocarcinoma</t>
  </si>
  <si>
    <t>ENST00000369167.1:c.110G&gt;A</t>
  </si>
  <si>
    <t>TCGA-AP-A1DP-01</t>
  </si>
  <si>
    <t>ENST00000369167.1:c.131A&gt;T</t>
  </si>
  <si>
    <t>Ovarian Serous Cystadenocarcinoma (TCGA, PanCancer Atlas)</t>
  </si>
  <si>
    <t>TCGA-36-2533-01</t>
  </si>
  <si>
    <t>MutationAssessor: impact: low, score: 1.84;SIFT: impact: undefined, score: undefined;Polyphen-2: impact: undefined, score: undefined</t>
  </si>
  <si>
    <t>ENST00000369167.1:c.131A&gt;G</t>
  </si>
  <si>
    <t>TCGA-EO-A22U-01</t>
  </si>
  <si>
    <t>MutationAssessor: impact: high, score: 3.6;SIFT: impact: undefined, score: undefined;Polyphen-2: impact: undefined, score: undefined</t>
  </si>
  <si>
    <t>ENST00000369167.1:c.176C&gt;T</t>
  </si>
  <si>
    <t>TCGA-D3-A8GI-06</t>
  </si>
  <si>
    <t>ENST00000369167.1:c.189G&gt;A</t>
  </si>
  <si>
    <t>Bladder Urothelial Carcinoma (TCGA, PanCancer Atlas)</t>
  </si>
  <si>
    <t>TCGA-DK-A2I1-01</t>
  </si>
  <si>
    <t>V119L</t>
  </si>
  <si>
    <t>ENST00000369167.1:c.355G&gt;C</t>
  </si>
  <si>
    <t>TCGA-EY-A1GU-01</t>
  </si>
  <si>
    <t>ENST00000369167.1:c.367A&gt;G</t>
  </si>
  <si>
    <t>Diffuse Large B-Cell Lymphoma (TCGA, PanCancer Atlas)</t>
  </si>
  <si>
    <t>ENST00000369167.1:c.372C&gt;A</t>
  </si>
  <si>
    <t>TCGA-KP-A3W0-01</t>
  </si>
  <si>
    <t>ENST00000369155.2:c.10C&gt;T</t>
  </si>
  <si>
    <t>TCGA-61-2096-01</t>
  </si>
  <si>
    <t>A5G</t>
  </si>
  <si>
    <t>ENST00000369155.2:c.14C&gt;G</t>
  </si>
  <si>
    <t>Kidney Renal Papillary Cell Carcinoma (TCGA, PanCancer Atlas)</t>
  </si>
  <si>
    <t>TCGA-A4-7996-01</t>
  </si>
  <si>
    <t>ENST00000369155.2:c.13G&gt;A</t>
  </si>
  <si>
    <t>TCGA-UZ-A9PK-01</t>
  </si>
  <si>
    <t>ENST00000369155.2:c.19T&gt;A</t>
  </si>
  <si>
    <t>MSS Mixed Solid Tumors (Broad/Dana-Farber, Nat Genet 2018)</t>
  </si>
  <si>
    <t>BLCA-010-Tumor-SM-CUCGK</t>
  </si>
  <si>
    <t>ENST00000369155.2:c.25C&gt;G</t>
  </si>
  <si>
    <t>TCGA-E9-A244-01</t>
  </si>
  <si>
    <t>MutationAssessor: impact: medium, score: 2.42;SIFT: impact: undefined, score: undefined;Polyphen-2: impact: undefined, score: undefined</t>
  </si>
  <si>
    <t>amp</t>
  </si>
  <si>
    <t>ENST00000369155.2:c.72G&gt;T</t>
  </si>
  <si>
    <t>Diffuse Large B cell Lymphoma (DFCI, Nat Med 2018)</t>
  </si>
  <si>
    <t>ENST00000369155.2:c.110G&gt;A</t>
  </si>
  <si>
    <t>DLBCL-RICOVER_384</t>
  </si>
  <si>
    <t>Y41D</t>
  </si>
  <si>
    <t>ENST00000369155.2:c.121T&gt;G</t>
  </si>
  <si>
    <t>TCGA-AX-A1CE-01</t>
  </si>
  <si>
    <t>K58E</t>
  </si>
  <si>
    <t>MutationAssessor: impact: medium, score: 2.685;SIFT: impact: undefined, score: undefined;Polyphen-2: impact: undefined, score: undefined</t>
  </si>
  <si>
    <t>ENST00000369155.2:c.172A&gt;G</t>
  </si>
  <si>
    <t>Esophageal Adenocarcinoma (TCGA, PanCancer Atlas)</t>
  </si>
  <si>
    <t>TCGA-LN-A4A3-01</t>
  </si>
  <si>
    <t>ENST00000369155.2:c.191A&gt;G</t>
  </si>
  <si>
    <t>TCGA-C5-A1BL-01</t>
  </si>
  <si>
    <t>ENST00000369155.2:c.213C&gt;G</t>
  </si>
  <si>
    <t>TCGA-C8-A8HP-01</t>
  </si>
  <si>
    <t>Metaplastic Breast Cancer</t>
  </si>
  <si>
    <t>The Metastatic Breast Cancer Project (Provisional, October 2018)</t>
  </si>
  <si>
    <t>MBC-MBCProject_QNs8uGhM-Tumor-SM-GQCB6</t>
  </si>
  <si>
    <t>ENST00000369155.2:c.213C&gt;A</t>
  </si>
  <si>
    <t>TCGA-4Z-AA86-01</t>
  </si>
  <si>
    <t>MEL-IPI_Pat55-Tumor-SM-4DK2G</t>
  </si>
  <si>
    <t>ENST00000369155.2:c.277C&gt;G</t>
  </si>
  <si>
    <t>TCGA-A5-A0G2-01</t>
  </si>
  <si>
    <t>MutationAssessor: impact: high, score: 4.015;SIFT: impact: undefined, score: undefined;Polyphen-2: impact: undefined, score: undefined</t>
  </si>
  <si>
    <t>ENST00000369155.2:c.310C&gt;T</t>
  </si>
  <si>
    <t>TCGA-EY-A1GD-01</t>
  </si>
  <si>
    <t>ENST00000369155.2:c.353C&gt;T</t>
  </si>
  <si>
    <t>DLBCL-RICOVER_181</t>
  </si>
  <si>
    <t>K121N</t>
  </si>
  <si>
    <t>MutationAssessor: impact: medium, score: 3.055;SIFT: impact: undefined, score: undefined;Polyphen-2: impact: undefined, score: undefined</t>
  </si>
  <si>
    <t>ENST00000369155.2:c.363G&gt;C</t>
  </si>
  <si>
    <t>TCGA-AP-A1DV-01</t>
  </si>
  <si>
    <t>E3D</t>
  </si>
  <si>
    <t>MutationAssessor: impact: low, score: 1.38;SIFT: impact: tolerated_low_confidence, score: 0.08;Polyphen-2: impact: benign, score: 0</t>
  </si>
  <si>
    <t>ENST00000274764.2:c.9G&gt;T</t>
  </si>
  <si>
    <t>TCGA-B5-A3FC-01</t>
  </si>
  <si>
    <t>ENST00000274764.2:c.10G&gt;A</t>
  </si>
  <si>
    <t>TCGA-AX-A0J1-01</t>
  </si>
  <si>
    <t>V20G</t>
  </si>
  <si>
    <t>MutationAssessor: impact: medium, score: 2.325;SIFT: impact: deleterious_low_confidence, score: 0.02;Polyphen-2: impact: benign, score: 0.037</t>
  </si>
  <si>
    <t>ENST00000274764.2:c.59T&gt;G</t>
  </si>
  <si>
    <t>TCGA-ZQ-A9CR-01</t>
  </si>
  <si>
    <t>V21I</t>
  </si>
  <si>
    <t>MutationAssessor: impact: neutral, score: -0.69;SIFT: impact: deleterious_low_confidence, score: 0.04;Polyphen-2: impact: benign, score: 0</t>
  </si>
  <si>
    <t>ENST00000274764.2:c.61G&gt;A</t>
  </si>
  <si>
    <t>TCGA-B5-A0JV-01</t>
  </si>
  <si>
    <t>TCGA-AX-A06F-01</t>
  </si>
  <si>
    <t>ENST00000274764.2:c.91C&gt;T</t>
  </si>
  <si>
    <t>K36N</t>
  </si>
  <si>
    <t>MutationAssessor: impact: medium, score: 2.935;SIFT: impact: deleterious_low_confidence, score: 0.01;Polyphen-2: impact: probably_damaging, score: 0.996</t>
  </si>
  <si>
    <t>ENST00000274764.2:c.108G&gt;T</t>
  </si>
  <si>
    <t>S40F</t>
  </si>
  <si>
    <t>MutationAssessor: impact: medium, score: 2.525;SIFT: impact: deleterious_low_confidence, score: 0.02;Polyphen-2: impact: possibly_damaging, score: 0.657</t>
  </si>
  <si>
    <t>ENST00000274764.2:c.119C&gt;T</t>
  </si>
  <si>
    <t>Angio-ASCProject_3NflfGHo-Tumor-SM-DADBW</t>
  </si>
  <si>
    <t>ENST00000274764.2:c.155C&gt;T</t>
  </si>
  <si>
    <t>Metastatic Prostate Adenocarcinoma (SU2C/PCF Dream Team, PNAS 2019)</t>
  </si>
  <si>
    <t>DFCI.11-104.13-Tumor</t>
  </si>
  <si>
    <t>D53Y</t>
  </si>
  <si>
    <t>MutationAssessor: impact: high, score: 3.825;SIFT: impact: deleterious_low_confidence, score: 0;Polyphen-2: impact: probably_damaging, score: 0.989</t>
  </si>
  <si>
    <t>ENST00000274764.2:c.157G&gt;T</t>
  </si>
  <si>
    <t>MEL-IPI_Pat07-Tumor-SM-4DK13</t>
  </si>
  <si>
    <t>G55S</t>
  </si>
  <si>
    <t>MutationAssessor: impact: medium, score: 2.245;SIFT: impact: tolerated_low_confidence, score: 0.06;Polyphen-2: impact: probably_damaging, score: 0.935</t>
  </si>
  <si>
    <t>ENST00000274764.2:c.163G&gt;A</t>
  </si>
  <si>
    <t>TCGA-WE-AAA0-06</t>
  </si>
  <si>
    <t>ENST00000274764.2:c.173C&gt;T</t>
  </si>
  <si>
    <t>TCGA-EO-A3AY-01</t>
  </si>
  <si>
    <t>Brain Lower Grade Glioma (TCGA, PanCancer Atlas)</t>
  </si>
  <si>
    <t>TCGA-DU-6392-01</t>
  </si>
  <si>
    <t>Astrocytoma</t>
  </si>
  <si>
    <t>A76S</t>
  </si>
  <si>
    <t>MutationAssessor: impact: medium, score: 3.23;SIFT: impact: deleterious_low_confidence, score: 0.03;Polyphen-2: impact: benign, score: 0.01</t>
  </si>
  <si>
    <t>ENST00000274764.2:c.226G&gt;T</t>
  </si>
  <si>
    <t>TCGA-AJ-A3BH-01</t>
  </si>
  <si>
    <t>R81C</t>
  </si>
  <si>
    <t>MutationAssessor: impact: medium, score: 2.89;SIFT: impact: tolerated_low_confidence, score: 0.08;Polyphen-2: impact: probably_damaging, score: 0.997</t>
  </si>
  <si>
    <t>ENST00000274764.2:c.241C&gt;T</t>
  </si>
  <si>
    <t>ENST00000274764.2:c.263G&gt;A</t>
  </si>
  <si>
    <t>TCGA-AX-A2HD-01</t>
  </si>
  <si>
    <t>TCGA-EY-A1GI-01</t>
  </si>
  <si>
    <t>R101H</t>
  </si>
  <si>
    <t>MutationAssessor: impact: high, score: 3.995;SIFT: impact: deleterious_low_confidence, score: 0.05;Polyphen-2: impact: probably_damaging, score: 0.993</t>
  </si>
  <si>
    <t>ENST00000274764.2:c.302G&gt;A</t>
  </si>
  <si>
    <t>MEL-IPI_Pat168-Tumor-SM-5VOAX</t>
  </si>
  <si>
    <t>V113G</t>
  </si>
  <si>
    <t>MutationAssessor: impact: medium, score: 3.335;SIFT: impact: deleterious_low_confidence, score: 0.01;Polyphen-2: impact: probably_damaging, score: 0.941</t>
  </si>
  <si>
    <t>ENST00000274764.2:c.338T&gt;G</t>
  </si>
  <si>
    <t>PRAD-01115556-Tumor-SM-A56E5</t>
  </si>
  <si>
    <t>MutationAssessor: impact: medium, score: 2.51;SIFT: impact: deleterious_low_confidence, score: 0.03;Polyphen-2: impact: unknown, score: 0</t>
  </si>
  <si>
    <t>ENST00000303806.4:c.74A&gt;G</t>
  </si>
  <si>
    <t>Lung Squamous Cell Carcinoma (TCGA, PanCancer Atlas)</t>
  </si>
  <si>
    <t>MutationAssessor: impact: high, score: 4.525;SIFT: impact: deleterious_low_confidence, score: 0;Polyphen-2: impact: probably_damaging, score: 0.993</t>
  </si>
  <si>
    <t>ENST00000303806.4:c.160G&gt;T</t>
  </si>
  <si>
    <t>MBC-MBCProject_JpCASlSG-Tumor-SM-GQC7E</t>
  </si>
  <si>
    <t>F66L</t>
  </si>
  <si>
    <t>MutationAssessor: impact: medium, score: 3.2;SIFT: impact: deleterious_low_confidence, score: 0.01;Polyphen-2: impact: possibly_damaging, score: 0.886</t>
  </si>
  <si>
    <t>ENST00000303806.4:c.198C&gt;A</t>
  </si>
  <si>
    <t>DLBCL-RICOVER_1013</t>
  </si>
  <si>
    <t>E72D</t>
  </si>
  <si>
    <t>MutationAssessor: impact: low, score: 1.74;SIFT: impact: deleterious_low_confidence, score: 0.04;Polyphen-2: impact: benign, score: 0.139</t>
  </si>
  <si>
    <t>ENST00000303806.4:c.216G&gt;C</t>
  </si>
  <si>
    <t>TCGA-B5-A1MX-01</t>
  </si>
  <si>
    <t>MutationAssessor: impact: high, score: 3.975;SIFT: impact: deleterious_low_confidence, score: 0.01;Polyphen-2: impact: benign, score: 0.033</t>
  </si>
  <si>
    <t>ENST00000303806.4:c.231G&gt;T</t>
  </si>
  <si>
    <t>Kidney Renal Clear Cell Carcinoma (TCGA, PanCancer Atlas)</t>
  </si>
  <si>
    <t>TCGA-B0-4698-01</t>
  </si>
  <si>
    <t>MutationAssessor: impact: high, score: 3.975;SIFT: impact: deleterious_low_confidence, score: 0;Polyphen-2: impact: probably_damaging, score: 0.922</t>
  </si>
  <si>
    <t>shallowdel</t>
  </si>
  <si>
    <t>ENST00000303806.4:c.229G&gt;C</t>
  </si>
  <si>
    <t>TCGA-37-4130-01</t>
  </si>
  <si>
    <t>MutationAssessor: impact: medium, score: 3.445;SIFT: impact: deleterious_low_confidence, score: 0;Polyphen-2: impact: benign, score: 0.395</t>
  </si>
  <si>
    <t>ENST00000303806.4:c.272C&gt;T</t>
  </si>
  <si>
    <t>TCGA-AP-A0LF-01</t>
  </si>
  <si>
    <t>MutationAssessor: impact: medium, score: 3.25;SIFT: impact: deleterious_low_confidence, score: 0.02;Polyphen-2: impact: benign, score: 0.047</t>
  </si>
  <si>
    <t>ENST00000303806.4:c.340G&gt;C</t>
  </si>
  <si>
    <t>TCGA-AP-A1DK-01</t>
  </si>
  <si>
    <t>ENST00000396980.3:c.29C&gt;T</t>
  </si>
  <si>
    <t>Angio-ASCProject_YLCRINC8-Tumor-SM-DACNN</t>
  </si>
  <si>
    <t>G14A</t>
  </si>
  <si>
    <t>ENST00000396980.3:c.41G&gt;C</t>
  </si>
  <si>
    <t>MEL-IPI_Pat151-Tumor-SM-7A15A</t>
  </si>
  <si>
    <t>V49I</t>
  </si>
  <si>
    <t>MutationAssessor: impact: medium, score: 2.47;SIFT: impact: undefined, score: undefined;Polyphen-2: impact: undefined, score: undefined</t>
  </si>
  <si>
    <t>ENST00000396980.3:c.145G&gt;A</t>
  </si>
  <si>
    <t>D52V</t>
  </si>
  <si>
    <t>ENST00000396980.3:c.155A&gt;T</t>
  </si>
  <si>
    <t>TCGA-A8-A08R-01</t>
  </si>
  <si>
    <t>ENST00000396980.3:c.167C&gt;T</t>
  </si>
  <si>
    <t>ENST00000396980.3:c.182G&gt;A</t>
  </si>
  <si>
    <t>Pediatric Pan-Cancer (DKFZ, Nature 2017)</t>
  </si>
  <si>
    <t>Ã‚Â B-Lymphoblastic Leukemia/Lymphoma</t>
  </si>
  <si>
    <t>ENST00000396980.3:c.189G&gt;C</t>
  </si>
  <si>
    <t>TCGA-FI-A2F4-01</t>
  </si>
  <si>
    <t>MutationAssessor: impact: high, score: 3.815;SIFT: impact: undefined, score: undefined;Polyphen-2: impact: undefined, score: undefined</t>
  </si>
  <si>
    <t>ENST00000396980.3:c.188T&gt;C</t>
  </si>
  <si>
    <t>ENST00000396980.3:c.205G&gt;A</t>
  </si>
  <si>
    <t>TCGA-13-0807-01</t>
  </si>
  <si>
    <t>G105E</t>
  </si>
  <si>
    <t>MutationAssessor: impact: high, score: 3.78;SIFT: impact: undefined, score: undefined;Polyphen-2: impact: undefined, score: undefined</t>
  </si>
  <si>
    <t>ENST00000396980.3:c.314G&gt;A</t>
  </si>
  <si>
    <t>ENST00000396980.3:c.378G&gt;T</t>
  </si>
  <si>
    <t>TCGA-EO-A22R-01</t>
  </si>
  <si>
    <t>D160G</t>
  </si>
  <si>
    <t>MutationAssessor: impact: , score: undefined;SIFT: impact: undefined, score: undefined;Polyphen-2: impact: undefined, score: undefined</t>
  </si>
  <si>
    <t>ENST00000606613.1:c.479A&gt;G</t>
  </si>
  <si>
    <t>TCGA-WE-A8JZ-06</t>
  </si>
  <si>
    <t>MutationAssessor: impact: low, score: 1.65;SIFT: impact: undefined, score: undefined;Polyphen-2: impact: undefined, score: undefined</t>
  </si>
  <si>
    <t>ENST00000359465.4:c.7G&gt;A</t>
  </si>
  <si>
    <t>TCGA-E6-A1LX-01</t>
  </si>
  <si>
    <t>ENST00000359465.4:c.88C&gt;T</t>
  </si>
  <si>
    <t>TCGA-AX-A3FT-01</t>
  </si>
  <si>
    <t>ENST00000359465.4:c.101G&gt;A</t>
  </si>
  <si>
    <t>TCGA-B5-A3FA-01</t>
  </si>
  <si>
    <t>E36G</t>
  </si>
  <si>
    <t>MutationAssessor: impact: medium, score: 3.315;SIFT: impact: undefined, score: undefined;Polyphen-2: impact: undefined, score: undefined</t>
  </si>
  <si>
    <t>ENST00000359465.4:c.107A&gt;G</t>
  </si>
  <si>
    <t>TCGA-UU-A93S-01</t>
  </si>
  <si>
    <t>ENST00000359465.4:c.109A&gt;T</t>
  </si>
  <si>
    <t>Acute Myeloid Leukemia (TCGA, PanCancer Atlas)</t>
  </si>
  <si>
    <t>TCGA-AB-2807-03</t>
  </si>
  <si>
    <t>G54S</t>
  </si>
  <si>
    <t>MutationAssessor: impact: medium, score: 1.99;SIFT: impact: undefined, score: undefined;Polyphen-2: impact: undefined, score: undefined</t>
  </si>
  <si>
    <t>ENST00000359465.4:c.160G&gt;A</t>
  </si>
  <si>
    <t>TCGA-VS-A959-01</t>
  </si>
  <si>
    <t>ENST00000359465.4:c.167C&gt;T</t>
  </si>
  <si>
    <t>TCGA-2W-A8YY-01</t>
  </si>
  <si>
    <t>S56P</t>
  </si>
  <si>
    <t>ENST00000359465.4:c.166T&gt;C</t>
  </si>
  <si>
    <t>LUAD-BS-13-J60666-Tumor-SM-9J2YL</t>
  </si>
  <si>
    <t>ENST00000359465.4:c.222C&gt;G</t>
  </si>
  <si>
    <t>A75T</t>
  </si>
  <si>
    <t>ENST00000359465.4:c.223G&gt;A</t>
  </si>
  <si>
    <t>TCGA-D3-A2JH-06</t>
  </si>
  <si>
    <t>ENST00000359465.4:c.263C&gt;T</t>
  </si>
  <si>
    <t>TCGA-AC-A6IW-01</t>
  </si>
  <si>
    <t>Colorectal Adenocarcinoma (TCGA, PanCancer Atlas)</t>
  </si>
  <si>
    <t>ENST00000359465.4:c.299G&gt;A</t>
  </si>
  <si>
    <t>TCGA-VS-A9UA-01</t>
  </si>
  <si>
    <t>ENST00000359465.4:c.340G&gt;A</t>
  </si>
  <si>
    <t>TCGA-D1-A1O7-01</t>
  </si>
  <si>
    <t>ENST00000359465.4:c.355G&gt;A</t>
  </si>
  <si>
    <t>TCGA-61-1722-01</t>
  </si>
  <si>
    <t>S124I</t>
  </si>
  <si>
    <t>ENST00000359465.4:c.371G&gt;T</t>
  </si>
  <si>
    <t>TCGA-3C-AALK-01</t>
  </si>
  <si>
    <t>L4V</t>
  </si>
  <si>
    <t>MutationAssessor: impact: low, score: 1.24;SIFT: impact: undefined, score: undefined;Polyphen-2: impact: undefined, score: undefined</t>
  </si>
  <si>
    <t>ENST00000377401.2:c.10C&gt;G</t>
  </si>
  <si>
    <t>TCGA-E2-A154-01</t>
  </si>
  <si>
    <t>ENST00000377401.2:c.40G&gt;T</t>
  </si>
  <si>
    <t>TCGA-AX-A2IO-01</t>
  </si>
  <si>
    <t>ENST00000377401.2:c.48G&gt;C</t>
  </si>
  <si>
    <t>TCGA-24-2033-01</t>
  </si>
  <si>
    <t>ENST00000377401.2:c.186C&gt;G</t>
  </si>
  <si>
    <t>MEL-IPI_Pat132-Tumor-SM-5VWJA</t>
  </si>
  <si>
    <t>ENST00000377401.2:c.229G&gt;A</t>
  </si>
  <si>
    <t>TCGA-EK-A2PI-01</t>
  </si>
  <si>
    <t>ENST00000377401.2:c.229G&gt;C</t>
  </si>
  <si>
    <t>MutationAssessor: impact: high, score: 4.035;SIFT: impact: undefined, score: undefined;Polyphen-2: impact: undefined, score: undefined</t>
  </si>
  <si>
    <t>ENST00000377401.2:c.310C&gt;T</t>
  </si>
  <si>
    <t>TCGA-DI-A1BU-01</t>
  </si>
  <si>
    <t>Uterine Mixed Endometrial Carcinoma</t>
  </si>
  <si>
    <t>MutationAssessor: impact: medium, score: 3.015;SIFT: impact: undefined, score: undefined;Polyphen-2: impact: undefined, score: undefined</t>
  </si>
  <si>
    <t>ENST00000377401.2:c.367A&gt;G</t>
  </si>
  <si>
    <t>TCGA-PN-A8MA-01</t>
  </si>
  <si>
    <t>MutationAssessor: impact: medium, score: 2.36;SIFT: impact: deleterious_low_confidence, score: 0.03;Polyphen-2: impact: benign, score: 0.327</t>
  </si>
  <si>
    <t>ENST00000356950.1:c.55G&gt;A</t>
  </si>
  <si>
    <t>Liver Hepatocellular Carcinoma (TCGA, PanCancer Atlas)</t>
  </si>
  <si>
    <t>TCGA-EP-A2KC-01</t>
  </si>
  <si>
    <t>MutationAssessor: impact: medium, score: 2.42;SIFT: impact: tolerated_low_confidence, score: 0.08;Polyphen-2: impact: benign, score: 0</t>
  </si>
  <si>
    <t>ENST00000356950.1:c.67C&gt;A</t>
  </si>
  <si>
    <t>TCGA-FI-A2D0-01</t>
  </si>
  <si>
    <t>MutationAssessor: impact: low, score: 1.555;SIFT: impact: tolerated_low_confidence, score: 0.18;Polyphen-2: impact: benign, score: 0.013</t>
  </si>
  <si>
    <t>ENST00000356950.1:c.89G&gt;A</t>
  </si>
  <si>
    <t>MutationAssessor: impact: low, score: 1.79;SIFT: impact: tolerated_low_confidence, score: 0.12;Polyphen-2: impact: benign, score: 0.059</t>
  </si>
  <si>
    <t>ENST00000356950.1:c.94C&gt;T</t>
  </si>
  <si>
    <t>DLBCL-RICOVER_267</t>
  </si>
  <si>
    <t>MutationAssessor: impact: medium, score: 2.225;SIFT: impact: deleterious_low_confidence, score: 0.04;Polyphen-2: impact: benign, score: 0.027</t>
  </si>
  <si>
    <t>ENST00000356950.1:c.110G&gt;A</t>
  </si>
  <si>
    <t>TCGA-A5-A2K5-01</t>
  </si>
  <si>
    <t>ENST00000356950.1:c.118G&gt;A</t>
  </si>
  <si>
    <t>TCGA-A1-A0SP-01</t>
  </si>
  <si>
    <t>DLBCL-LS3499</t>
  </si>
  <si>
    <t>Y41N</t>
  </si>
  <si>
    <t>MutationAssessor: impact: high, score: 3.985;SIFT: impact: deleterious_low_confidence, score: 0;Polyphen-2: impact: probably_damaging, score: 0.984</t>
  </si>
  <si>
    <t>ENST00000356950.1:c.121T&gt;A</t>
  </si>
  <si>
    <t>TCGA-EO-A3KX-01</t>
  </si>
  <si>
    <t>MutationAssessor: impact: low, score: 1.84;SIFT: impact: tolerated_low_confidence, score: 0.06;Polyphen-2: impact: benign, score: 0.109</t>
  </si>
  <si>
    <t>ENST00000356950.1:c.131A&gt;G</t>
  </si>
  <si>
    <t>TCGA-A5-A0G1-01</t>
  </si>
  <si>
    <t>S56Y</t>
  </si>
  <si>
    <t>MutationAssessor: impact: high, score: 4.325;SIFT: impact: deleterious_low_confidence, score: 0;Polyphen-2: impact: probably_damaging, score: 0.977</t>
  </si>
  <si>
    <t>ENST00000356950.1:c.167C&gt;A</t>
  </si>
  <si>
    <t>DLBCL-LS2978</t>
  </si>
  <si>
    <t>MutationAssessor: impact: medium, score: 2.845;SIFT: impact: deleterious_low_confidence, score: 0.03;Polyphen-2: impact: possibly_damaging, score: 0.451</t>
  </si>
  <si>
    <t>ENST00000356950.1:c.189G&gt;A</t>
  </si>
  <si>
    <t>SC_9069_T</t>
  </si>
  <si>
    <t>F71I</t>
  </si>
  <si>
    <t>MutationAssessor: impact: high, score: 4.285;SIFT: impact: deleterious_low_confidence, score: 0;Polyphen-2: impact: probably_damaging, score: 0.92</t>
  </si>
  <si>
    <t>ENST00000356950.1:c.211T&gt;A</t>
  </si>
  <si>
    <t>ENST00000356950.1:c.213C&gt;G</t>
  </si>
  <si>
    <t>N85T</t>
  </si>
  <si>
    <t>MutationAssessor: impact: medium, score: 2.65;SIFT: impact: deleterious_low_confidence, score: 0.02;Polyphen-2: impact: possibly_damaging, score: 0.66</t>
  </si>
  <si>
    <t>ENST00000356950.1:c.254A&gt;C</t>
  </si>
  <si>
    <t>DLBCL-RICOVER_336</t>
  </si>
  <si>
    <t>MutationAssessor: impact: medium, score: 2.175;SIFT: impact: tolerated_low_confidence, score: 0.11;Polyphen-2: impact: benign, score: 0.06</t>
  </si>
  <si>
    <t>ENST00000356950.1:c.259C&gt;T</t>
  </si>
  <si>
    <t>DLBCL-DFCI_DLBCL_Goe08</t>
  </si>
  <si>
    <t>MutationAssessor: impact: low, score: 1.615;SIFT: impact: tolerated_low_confidence, score: 0.05;Polyphen-2: impact: benign, score: 0.2</t>
  </si>
  <si>
    <t>ENST00000356950.1:c.268A&gt;G</t>
  </si>
  <si>
    <t>TCGA-EE-A20F-06</t>
  </si>
  <si>
    <t>G105V</t>
  </si>
  <si>
    <t>MutationAssessor: impact: high, score: 4.405;SIFT: impact: deleterious_low_confidence, score: 0;Polyphen-2: impact: probably_damaging, score: 1</t>
  </si>
  <si>
    <t>ENST00000356950.1:c.314G&gt;T</t>
  </si>
  <si>
    <t>TCGA-09-1674-01</t>
  </si>
  <si>
    <t>H110N</t>
  </si>
  <si>
    <t>MutationAssessor: impact: medium, score: 3.105;SIFT: impact: deleterious_low_confidence, score: 0;Polyphen-2: impact: benign, score: 0.163</t>
  </si>
  <si>
    <t>ENST00000356950.1:c.328C&gt;A</t>
  </si>
  <si>
    <t>V112A</t>
  </si>
  <si>
    <t>MutationAssessor: impact: medium, score: 3.355;SIFT: impact: deleterious_low_confidence, score: 0.01;Polyphen-2: impact: benign, score: 0.208</t>
  </si>
  <si>
    <t>ENST00000356950.1:c.335T&gt;C</t>
  </si>
  <si>
    <t>DLBCL-RICOVER_977</t>
  </si>
  <si>
    <t>V112L</t>
  </si>
  <si>
    <t>MutationAssessor: impact: high, score: 3.555;SIFT: impact: deleterious_low_confidence, score: 0.03;Polyphen-2: impact: benign, score: 0.254</t>
  </si>
  <si>
    <t>ENST00000356950.1:c.334G&gt;T</t>
  </si>
  <si>
    <t>DLBCL-LS3387</t>
  </si>
  <si>
    <t>ENST00000356950.1:c.359C&gt;T</t>
  </si>
  <si>
    <t>MutationAssessor: impact: medium, score: 3.075;SIFT: impact: deleterious_low_confidence, score: 0.03;Polyphen-2: impact: benign, score: 0.049</t>
  </si>
  <si>
    <t>ENST00000356950.1:c.367A&gt;G</t>
  </si>
  <si>
    <t>TCGA-EO-A22X-01</t>
  </si>
  <si>
    <t>MutationAssessor: impact: medium, score: 2.545;SIFT: impact: deleterious_low_confidence, score: 0.01;Polyphen-2: impact: benign, score: 0.217</t>
  </si>
  <si>
    <t>ENST00000339812.2:c.48G&gt;T</t>
  </si>
  <si>
    <t>MEL-IPI_Pat138-Tumor-SM-7A155</t>
  </si>
  <si>
    <t>MutationAssessor: impact: low, score: 1.555;SIFT: impact: tolerated_low_confidence, score: 0.18;Polyphen-2: impact: unknown, score: 0</t>
  </si>
  <si>
    <t>ENST00000339812.2:c.89G&gt;A</t>
  </si>
  <si>
    <t>DLBCL-RICOVER_174</t>
  </si>
  <si>
    <t>MutationAssessor: impact: high, score: 3.61;SIFT: impact: deleterious_low_confidence, score: 0;Polyphen-2: impact: probably_damaging, score: 0.978</t>
  </si>
  <si>
    <t>ENST00000339812.2:c.111C&gt;G</t>
  </si>
  <si>
    <t>Lung-DFCI-11-104-009-Tumor-SM-5YS7O</t>
  </si>
  <si>
    <t>MutationAssessor: impact: medium, score: 2.575;SIFT: impact: deleterious_low_confidence, score: 0.01;Polyphen-2: impact: benign, score: 0.111</t>
  </si>
  <si>
    <t>ENST00000339812.2:c.116C&gt;T</t>
  </si>
  <si>
    <t>S39Y</t>
  </si>
  <si>
    <t>MutationAssessor: impact: high, score: 3.61;SIFT: impact: deleterious_low_confidence, score: 0;Polyphen-2: impact: possibly_damaging, score: 0.781</t>
  </si>
  <si>
    <t>ENST00000339812.2:c.116C&gt;A</t>
  </si>
  <si>
    <t>Glioblastoma Multiforme (TCGA, PanCancer Atlas)</t>
  </si>
  <si>
    <t>TCGA-19-5956-01</t>
  </si>
  <si>
    <t>P51T</t>
  </si>
  <si>
    <t>MutationAssessor: impact: high, score: 3.735;SIFT: impact: deleterious_low_confidence, score: 0;Polyphen-2: impact: possibly_damaging, score: 0.859</t>
  </si>
  <si>
    <t>ENST00000339812.2:c.151C&gt;A</t>
  </si>
  <si>
    <t>TCGA-W3-AA1V-06</t>
  </si>
  <si>
    <t>MutationAssessor: impact: high, score: 4.24;SIFT: impact: deleterious_low_confidence, score: 0;Polyphen-2: impact: probably_damaging, score: 0.948</t>
  </si>
  <si>
    <t>ENST00000339812.2:c.170C&gt;T</t>
  </si>
  <si>
    <t>Thymoma (TCGA, PanCancer Atlas)</t>
  </si>
  <si>
    <t>TCGA-XM-A8RF-01</t>
  </si>
  <si>
    <t>MutationAssessor: impact: medium, score: 3.43;SIFT: impact: deleterious_low_confidence, score: 0.02;Polyphen-2: impact: benign, score: 0.107</t>
  </si>
  <si>
    <t>ENST00000339812.2:c.180G&gt;A</t>
  </si>
  <si>
    <t>MEL-IPI_Pat11-Tumor-SM-4DK17</t>
  </si>
  <si>
    <t>Melanoma of Unknown Primary</t>
  </si>
  <si>
    <t>MutationAssessor: impact: neutral, score: -0.055;SIFT: impact: tolerated_low_confidence, score: 0.25;Polyphen-2: impact: possibly_damaging, score: 0.52</t>
  </si>
  <si>
    <t>ENST00000339812.2:c.226G&gt;A</t>
  </si>
  <si>
    <t>DLBCL-RICOVER_173</t>
  </si>
  <si>
    <t>MutationAssessor: impact: medium, score: 3.395;SIFT: impact: deleterious_low_confidence, score: 0.01;Polyphen-2: impact: benign, score: 0.323</t>
  </si>
  <si>
    <t>ENST00000339812.2:c.307C&gt;G</t>
  </si>
  <si>
    <t>WCM259_2</t>
  </si>
  <si>
    <t>ENST00000339812.2:c.340G&gt;A</t>
  </si>
  <si>
    <t>MutationAssessor: impact: high, score: 3.985;SIFT: impact: deleterious_low_confidence, score: 0.01;Polyphen-2: impact: possibly_damaging, score: 0.905</t>
  </si>
  <si>
    <t>ENST00000339812.2:c.361A&gt;G</t>
  </si>
  <si>
    <t>TCGA-20-1683-01</t>
  </si>
  <si>
    <t>ENST00000377733.2:c.5C&gt;G</t>
  </si>
  <si>
    <t>TCGA-24-1603-01</t>
  </si>
  <si>
    <t>ENST00000377733.2:c.14C&gt;G</t>
  </si>
  <si>
    <t>TCGA-23-1121-01</t>
  </si>
  <si>
    <t>ENST00000377733.2:c.40G&gt;A</t>
  </si>
  <si>
    <t>ENST00000377733.2:c.80G&gt;A</t>
  </si>
  <si>
    <t>TCGA-AO-A0J4-01</t>
  </si>
  <si>
    <t>ENST00000377733.2:c.84G&gt;C</t>
  </si>
  <si>
    <t>TCGA-TQ-A7RW-01</t>
  </si>
  <si>
    <t>Oligodendroglioma</t>
  </si>
  <si>
    <t>ENST00000377733.2:c.107A&gt;C</t>
  </si>
  <si>
    <t>BLCA-IM11-Tumor-SM-79XDH</t>
  </si>
  <si>
    <t>ENST00000377733.2:c.108G&gt;C</t>
  </si>
  <si>
    <t>ENST00000377733.2:c.217C&gt;T</t>
  </si>
  <si>
    <t>TCGA-B5-A0JZ-01</t>
  </si>
  <si>
    <t>ENST00000377733.2:c.229G&gt;A</t>
  </si>
  <si>
    <t>TCGA-13-2061-01</t>
  </si>
  <si>
    <t>ENST00000377733.2:c.238C&gt;T</t>
  </si>
  <si>
    <t>PROS12319B-SU2C-06115116-Tumor-SM-4W2NB</t>
  </si>
  <si>
    <t>ENST00000377733.2:c.260G&gt;C</t>
  </si>
  <si>
    <t>Lung Adenocarcinoma (TCGA, PanCancer Atlas)</t>
  </si>
  <si>
    <t>TCGA-17-Z049-01</t>
  </si>
  <si>
    <t>ENST00000377733.2:c.282G&gt;T</t>
  </si>
  <si>
    <t>SU2C_Lung-SU2C-DFCI-LUAD-1017-Tumor-SM-AOL99</t>
  </si>
  <si>
    <t>ENST00000377733.2:c.295G&gt;T</t>
  </si>
  <si>
    <t>TCGA-17-Z045-01</t>
  </si>
  <si>
    <t>D3H</t>
  </si>
  <si>
    <t>ENST00000356350.2:c.7G&gt;C</t>
  </si>
  <si>
    <t>TCGA-YD-A9TA-06</t>
  </si>
  <si>
    <t>MutationAssessor: impact: medium, score: 2.25;SIFT: impact: undefined, score: undefined;Polyphen-2: impact: undefined, score: undefined</t>
  </si>
  <si>
    <t>ENST00000356350.2:c.26C&gt;T</t>
  </si>
  <si>
    <t>ENST00000356350.2:c.29C&gt;T</t>
  </si>
  <si>
    <t>TCGA-GM-A2DO-01</t>
  </si>
  <si>
    <t>MutationAssessor: impact: medium, score: 2.65;SIFT: impact: undefined, score: undefined;Polyphen-2: impact: undefined, score: undefined</t>
  </si>
  <si>
    <t>ENST00000356350.2:c.44C&gt;A</t>
  </si>
  <si>
    <t>TCGA-WE-A8ZX-06</t>
  </si>
  <si>
    <t>ENST00000356350.2:c.76G&gt;A</t>
  </si>
  <si>
    <t>ENST00000356350.2:c.88C&gt;T</t>
  </si>
  <si>
    <t>SC_9197_T</t>
  </si>
  <si>
    <t>T53I</t>
  </si>
  <si>
    <t>MutationAssessor: impact: low, score: 0.93;SIFT: impact: undefined, score: undefined;Polyphen-2: impact: undefined, score: undefined</t>
  </si>
  <si>
    <t>ENST00000356350.2:c.158C&gt;T</t>
  </si>
  <si>
    <t>ENST00000356350.2:c.180G&gt;A</t>
  </si>
  <si>
    <t>ENST00000356350.2:c.205G&gt;A</t>
  </si>
  <si>
    <t>TCGA-3C-AALI-01</t>
  </si>
  <si>
    <t>TCGA-EO-A22T-01</t>
  </si>
  <si>
    <t>ENST00000356350.2:c.217C&gt;T</t>
  </si>
  <si>
    <t>ENST00000356350.2:c.229G&gt;C</t>
  </si>
  <si>
    <t>MEL-IPI_Pat21-Tumor-SM-4DK1H</t>
  </si>
  <si>
    <t>ENST00000356350.2:c.311C&gt;T</t>
  </si>
  <si>
    <t>ENST00000356350.2:c.331G&gt;A</t>
  </si>
  <si>
    <t>MEL-IPI_Pat117-Tumor-SM-5X2QU</t>
  </si>
  <si>
    <t>ENST00000356350.2:c.353C&gt;T</t>
  </si>
  <si>
    <t>LSD0167_T</t>
  </si>
  <si>
    <t>ENST00000244601.3:c.25C&gt;T</t>
  </si>
  <si>
    <t>TCGA-AJ-A2QM-01</t>
  </si>
  <si>
    <t>MutationAssessor: Error;SIFT: impact: tolerated_low_confidence, score: 0.11;Polyphen-2: impact: benign, score: 0</t>
  </si>
  <si>
    <t>ENST00000244601.3:c.58A&gt;G</t>
  </si>
  <si>
    <t>TCGA-28-2506-01</t>
  </si>
  <si>
    <t>K24Q</t>
  </si>
  <si>
    <t>MutationAssessor: Error;SIFT: impact: deleterious_low_confidence, score: 0;Polyphen-2: impact: benign, score: 0</t>
  </si>
  <si>
    <t>ENST00000244601.3:c.70A&gt;C</t>
  </si>
  <si>
    <t>TCGA-VS-A9V2-01</t>
  </si>
  <si>
    <t>ENST00000244601.3:c.91A&gt;G</t>
  </si>
  <si>
    <t>Upper Tract Urothelial Carcinoma (Cornell/Baylor/MDACC, Nat Comm 2019)</t>
  </si>
  <si>
    <t>WCM-UTUC-89</t>
  </si>
  <si>
    <t>Upper Tract Urothelial Carcinoma</t>
  </si>
  <si>
    <t>MutationAssessor: Error;SIFT: impact: tolerated_low_confidence, score: 0.06;Polyphen-2: impact: benign, score: 0.109</t>
  </si>
  <si>
    <t>WCM</t>
  </si>
  <si>
    <t>ENST00000244601.3:c.131A&gt;G</t>
  </si>
  <si>
    <t>TCGA-4E-A92E-01</t>
  </si>
  <si>
    <t>MutationAssessor: Error;SIFT: impact: deleterious_low_confidence, score: 0.02;Polyphen-2: impact: possibly_damaging, score: 0.902</t>
  </si>
  <si>
    <t>ENST00000244601.3:c.154G&gt;A</t>
  </si>
  <si>
    <t>ENST00000244601.3:c.189G&gt;T</t>
  </si>
  <si>
    <t>MutationAssessor: Error;SIFT: impact: deleterious_low_confidence, score: 0.01;Polyphen-2: impact: probably_damaging, score: 0.911</t>
  </si>
  <si>
    <t>ENST00000244601.3:c.196T&gt;C</t>
  </si>
  <si>
    <t>MutationAssessor: Error;SIFT: impact: deleterious_low_confidence, score: 0.01;Polyphen-2: impact: probably_damaging, score: 0.914</t>
  </si>
  <si>
    <t>ENST00000244601.3:c.210C&gt;G</t>
  </si>
  <si>
    <t>ENST00000244601.3:c.214G&gt;A</t>
  </si>
  <si>
    <t>TCGA-VQ-A8PB-01</t>
  </si>
  <si>
    <t>Papillary Stomach Adenocarcinoma</t>
  </si>
  <si>
    <t>MutationAssessor: Error;SIFT: impact: deleterious_low_confidence, score: 0.05;Polyphen-2: impact: benign, score: 0.132</t>
  </si>
  <si>
    <t>ENST00000244601.3:c.223G&gt;A</t>
  </si>
  <si>
    <t>TCGA-A2-A04X-01</t>
  </si>
  <si>
    <t>MutationAssessor: Error;SIFT: impact: deleterious_low_confidence, score: 0.01;Polyphen-2: impact: benign, score: 0.156</t>
  </si>
  <si>
    <t>ENST00000244601.3:c.224C&gt;T</t>
  </si>
  <si>
    <t>PR4092_T</t>
  </si>
  <si>
    <t>MutationAssessor: Error;SIFT: impact: deleterious_low_confidence, score: 0;Polyphen-2: impact: probably_damaging, score: 0.982</t>
  </si>
  <si>
    <t>ENST00000244601.3:c.236C&gt;T</t>
  </si>
  <si>
    <t>MutationAssessor: Error;SIFT: impact: deleterious_low_confidence, score: 0;Polyphen-2: impact: probably_damaging, score: 0.988</t>
  </si>
  <si>
    <t>ENST00000244601.3:c.257A&gt;T</t>
  </si>
  <si>
    <t>TCGA-AO-A03M-01</t>
  </si>
  <si>
    <t>ENST00000244601.3:c.340G&gt;A</t>
  </si>
  <si>
    <t>ENST00000359985.1:c.29C&gt;T</t>
  </si>
  <si>
    <t>DLBCL-RICOVER_1081</t>
  </si>
  <si>
    <t>MutationAssessor: impact: medium, score: 3.26;SIFT: impact: undefined, score: undefined;Polyphen-2: impact: undefined, score: undefined</t>
  </si>
  <si>
    <t>ENST00000359985.1:c.133G&gt;C</t>
  </si>
  <si>
    <t>MutationAssessor: impact: medium, score: 3.34;SIFT: impact: undefined, score: undefined;Polyphen-2: impact: undefined, score: undefined</t>
  </si>
  <si>
    <t>ENST00000359985.1:c.143A&gt;G</t>
  </si>
  <si>
    <t>SD7357_T</t>
  </si>
  <si>
    <t>ENST00000359985.1:c.180G&gt;A</t>
  </si>
  <si>
    <t>TCGA-MA-AA42-01</t>
  </si>
  <si>
    <t>ENST00000359985.1:c.229G&gt;C</t>
  </si>
  <si>
    <t>DLBCL-RICOVER_253</t>
  </si>
  <si>
    <t>ENST00000359985.1:c.274T&gt;C</t>
  </si>
  <si>
    <t>ENST00000359985.1:c.282G&gt;C</t>
  </si>
  <si>
    <t>TCGA-DK-AA6U-01</t>
  </si>
  <si>
    <t>A98T</t>
  </si>
  <si>
    <t>ENST00000359985.1:c.292G&gt;A</t>
  </si>
  <si>
    <t>MutationAssessor: impact: low, score: 1.925;SIFT: impact: undefined, score: undefined;Polyphen-2: impact: undefined, score: undefined</t>
  </si>
  <si>
    <t>ENST00000359985.1:c.304C&gt;A</t>
  </si>
  <si>
    <t>ENST00000359985.1:c.316G&gt;A</t>
  </si>
  <si>
    <t>TCGA-E6-A2P8-01</t>
  </si>
  <si>
    <t>ENST00000359985.1:c.338C&gt;T</t>
  </si>
  <si>
    <t>TCGA-B5-A1N2-01</t>
  </si>
  <si>
    <t>P11Q</t>
  </si>
  <si>
    <t>ENST00000356530.3:c.32C&gt;A</t>
  </si>
  <si>
    <t>TCGA-19-2621-01</t>
  </si>
  <si>
    <t>S15T</t>
  </si>
  <si>
    <t>ENST00000356530.3:c.43T&gt;A</t>
  </si>
  <si>
    <t>TCGA-EY-A548-01</t>
  </si>
  <si>
    <t>ENST00000356530.3:c.94C&gt;T</t>
  </si>
  <si>
    <t>WCM-UTUC-91</t>
  </si>
  <si>
    <t>ENST00000356530.3:c.214G&gt;A</t>
  </si>
  <si>
    <t>ENST00000356530.3:c.307C&gt;A</t>
  </si>
  <si>
    <t>ENST00000356530.3:c.331G&gt;A</t>
  </si>
  <si>
    <t>ENST00000356530.3:c.344G&gt;A</t>
  </si>
  <si>
    <t>TCGA-23-1032-01</t>
  </si>
  <si>
    <t>ENST00000356530.3:c.346A&gt;T</t>
  </si>
  <si>
    <t>WCM141_1</t>
  </si>
  <si>
    <t>ENST00000356530.3:c.349A&gt;G</t>
  </si>
  <si>
    <t>ENST00000356530.3:c.355G&gt;A</t>
  </si>
  <si>
    <t>TCGA-20-1684-01</t>
  </si>
  <si>
    <t>OncoKB: Predicted Oncogenic, level NA;CIViC: NA;MyCancerGenome: not present;CancerHotspot: no;3DHotspot: yes</t>
  </si>
  <si>
    <t>ENST00000289316.2:c.7G&gt;C</t>
  </si>
  <si>
    <t>K12Q</t>
  </si>
  <si>
    <t>MutationAssessor: impact: medium, score: 2.655;SIFT: impact: deleterious_low_confidence, score: 0.02;Polyphen-2: impact: benign, score: 0.061</t>
  </si>
  <si>
    <t>ENST00000289316.2:c.34A&gt;C</t>
  </si>
  <si>
    <t>BLCA-011-Tumor-SM-CUCGL</t>
  </si>
  <si>
    <t>R30G</t>
  </si>
  <si>
    <t>MutationAssessor: impact: medium, score: 2.565;SIFT: impact: deleterious_low_confidence, score: 0;Polyphen-2: impact: benign, score: 0.056</t>
  </si>
  <si>
    <t>ENST00000289316.2:c.88C&gt;G</t>
  </si>
  <si>
    <t>MutationAssessor: impact: medium, score: 2.245;SIFT: impact: deleterious_low_confidence, score: 0.02;Polyphen-2: impact: benign, score: 0.006</t>
  </si>
  <si>
    <t>ENST00000289316.2:c.108G&gt;C</t>
  </si>
  <si>
    <t>TCGA-VQ-A8PP-01</t>
  </si>
  <si>
    <t>MutationAssessor: impact: medium, score: 2.19;SIFT: impact: deleterious_low_confidence, score: 0;Polyphen-2: impact: benign, score: 0.315</t>
  </si>
  <si>
    <t>ENST00000289316.2:c.125T&gt;C</t>
  </si>
  <si>
    <t>MutationAssessor: impact: medium, score: 3.425;SIFT: impact: deleterious_low_confidence, score: 0.02;Polyphen-2: impact: probably_damaging, score: 0.997</t>
  </si>
  <si>
    <t>ENST00000289316.2:c.148C&gt;T</t>
  </si>
  <si>
    <t>DFCI_11-104_011-Tumor-SM-5PA3E</t>
  </si>
  <si>
    <t>ENST00000289316.2:c.205G&gt;C</t>
  </si>
  <si>
    <t>ENST00000289316.2:c.229G&gt;A</t>
  </si>
  <si>
    <t>TCGA-VQ-A925-01</t>
  </si>
  <si>
    <t>MutationAssessor: impact: high, score: 4.33;SIFT: impact: deleterious_low_confidence, score: 0;Polyphen-2: impact: probably_damaging, score: 0.995</t>
  </si>
  <si>
    <t>ENST00000289316.2:c.313G&gt;T</t>
  </si>
  <si>
    <t>MutationAssessor: impact: high, score: 4.115;SIFT: impact: deleterious_low_confidence, score: 0.01;Polyphen-2: impact: benign, score: 0.034</t>
  </si>
  <si>
    <t>ENST00000289316.2:c.322G&gt;A</t>
  </si>
  <si>
    <t>TCGA-BG-A0M4-01</t>
  </si>
  <si>
    <t>MutationAssessor: impact: medium, score: 2.28;SIFT: impact: deleterious_low_confidence, score: 0.02;Polyphen-2: impact: benign, score: 0.003</t>
  </si>
  <si>
    <t>ENST00000289316.2:c.367A&gt;G</t>
  </si>
  <si>
    <t>Diffuse Large B-Cell Lymphoma (Duke, Cell 2017)</t>
  </si>
  <si>
    <t>DLBCL_DUKE_2999</t>
  </si>
  <si>
    <t>Duke University</t>
  </si>
  <si>
    <t>ENST00000314332.5:c.7G&gt;A</t>
  </si>
  <si>
    <t>TCGA-DU-A6S8-01</t>
  </si>
  <si>
    <t>ENST00000314332.5:c.11C&gt;T</t>
  </si>
  <si>
    <t>Breast Cancer (METABRIC, Nature 2012 &amp; Nat Commun 2016)</t>
  </si>
  <si>
    <t>MB-4328</t>
  </si>
  <si>
    <t>METABRIC</t>
  </si>
  <si>
    <t>ENST00000314332.5:c.20C&gt;G</t>
  </si>
  <si>
    <t>ENST00000314332.5:c.28G&gt;A</t>
  </si>
  <si>
    <t>ENST00000314332.5:c.40G&gt;A</t>
  </si>
  <si>
    <t>ENST00000314332.5:c.48G&gt;T</t>
  </si>
  <si>
    <t>MB-2846</t>
  </si>
  <si>
    <t>ENST00000314332.5:c.52G&gt;A</t>
  </si>
  <si>
    <t>MB-3275</t>
  </si>
  <si>
    <t>ENST00000314332.5:c.64G&gt;T</t>
  </si>
  <si>
    <t>ENST00000314332.5:c.80G&gt;C</t>
  </si>
  <si>
    <t>MB-0526</t>
  </si>
  <si>
    <t>ENST00000314332.5:c.79G&gt;A</t>
  </si>
  <si>
    <t>MB-5412</t>
  </si>
  <si>
    <t>R32H</t>
  </si>
  <si>
    <t>ENST00000314332.5:c.95G&gt;A</t>
  </si>
  <si>
    <t>S33R</t>
  </si>
  <si>
    <t>ENST00000314332.5:c.99C&gt;A</t>
  </si>
  <si>
    <t>K35E</t>
  </si>
  <si>
    <t>ENST00000314332.5:c.103A&gt;G</t>
  </si>
  <si>
    <t>TCGA-C5-A1BJ-01</t>
  </si>
  <si>
    <t>ENST00000314332.5:c.108G&gt;C</t>
  </si>
  <si>
    <t>DLBCL_DUKE_2788</t>
  </si>
  <si>
    <t>S39A</t>
  </si>
  <si>
    <t>ENST00000314332.5:c.115T&gt;G</t>
  </si>
  <si>
    <t>DLBCL_DUKE_3532</t>
  </si>
  <si>
    <t>ENST00000314332.5:c.121T&gt;G</t>
  </si>
  <si>
    <t>TCGA-L5-A8NQ-01</t>
  </si>
  <si>
    <t>ENST00000314332.5:c.142C&gt;G</t>
  </si>
  <si>
    <t>DLBCL_DUKE_3385</t>
  </si>
  <si>
    <t>ENST00000314332.5:c.151C&gt;T</t>
  </si>
  <si>
    <t>TCGA-A8-A09V-01</t>
  </si>
  <si>
    <t>G54A</t>
  </si>
  <si>
    <t>ENST00000314332.5:c.161G&gt;C</t>
  </si>
  <si>
    <t>TCGA-HU-A4GP-01</t>
  </si>
  <si>
    <t>ENST00000314332.5:c.160G&gt;T</t>
  </si>
  <si>
    <t>TCGA-D3-A2JC-06</t>
  </si>
  <si>
    <t>ENST00000314332.5:c.180G&gt;T</t>
  </si>
  <si>
    <t>DLBCL_DUKE_3776</t>
  </si>
  <si>
    <t>ENST00000314332.5:c.182G&gt;A</t>
  </si>
  <si>
    <t>ENST00000314332.5:c.194C&gt;A</t>
  </si>
  <si>
    <t>DLBCL_DUKE_2894</t>
  </si>
  <si>
    <t>V67F</t>
  </si>
  <si>
    <t>ENST00000314332.5:c.199G&gt;T</t>
  </si>
  <si>
    <t>DLBCL-LS2264</t>
  </si>
  <si>
    <t>ENST00000314332.5:c.211T&gt;C</t>
  </si>
  <si>
    <t>ENST00000314332.5:c.214G&gt;C</t>
  </si>
  <si>
    <t>DLBCL_DUKE_2165</t>
  </si>
  <si>
    <t>ENST00000314332.5:c.217C&gt;T</t>
  </si>
  <si>
    <t>DLBCL_DUKE_2616</t>
  </si>
  <si>
    <t>DLBCL_DUKE_3728</t>
  </si>
  <si>
    <t>DLBCL_DUKE_3750</t>
  </si>
  <si>
    <t>E77G</t>
  </si>
  <si>
    <t>ENST00000314332.5:c.230A&gt;G</t>
  </si>
  <si>
    <t>ENST00000314332.5:c.229G&gt;A</t>
  </si>
  <si>
    <t>DLBCL_DUKE_2473</t>
  </si>
  <si>
    <t>WCM-UTUC-92</t>
  </si>
  <si>
    <t>WCM663_Z1</t>
  </si>
  <si>
    <t>S79P</t>
  </si>
  <si>
    <t>ENST00000314332.5:c.235T&gt;C</t>
  </si>
  <si>
    <t>TCGA-X7-A8D8-01</t>
  </si>
  <si>
    <t>A82E</t>
  </si>
  <si>
    <t>ENST00000314332.5:c.245C&gt;A</t>
  </si>
  <si>
    <t>DLBCL-RICOVER_597</t>
  </si>
  <si>
    <t>Y84D</t>
  </si>
  <si>
    <t>ENST00000314332.5:c.250T&gt;G</t>
  </si>
  <si>
    <t>DLBCL_DUKE_684</t>
  </si>
  <si>
    <t>ENST00000314332.5:c.255C&gt;G</t>
  </si>
  <si>
    <t>DLBCL_DUKE_2270</t>
  </si>
  <si>
    <t>TCGA-BG-A222-01</t>
  </si>
  <si>
    <t>ENST00000314332.5:c.254A&gt;G</t>
  </si>
  <si>
    <t>ENST00000314332.5:c.257A&gt;G</t>
  </si>
  <si>
    <t>DLBCL_DUKE_2628</t>
  </si>
  <si>
    <t>ENST00000314332.5:c.259C&gt;T</t>
  </si>
  <si>
    <t>R93M</t>
  </si>
  <si>
    <t>ENST00000314332.5:c.278G&gt;T</t>
  </si>
  <si>
    <t>E94A</t>
  </si>
  <si>
    <t>ENST00000314332.5:c.281A&gt;C</t>
  </si>
  <si>
    <t>ENST00000314332.5:c.282G&gt;C</t>
  </si>
  <si>
    <t>ENST00000314332.5:c.292G&gt;A</t>
  </si>
  <si>
    <t>H110R</t>
  </si>
  <si>
    <t>ENST00000314332.5:c.329A&gt;G</t>
  </si>
  <si>
    <t>TCGA-FF-8047-01</t>
  </si>
  <si>
    <t>ENST00000314332.5:c.359C&gt;T</t>
  </si>
  <si>
    <t>DLBCL_DUKE_2950</t>
  </si>
  <si>
    <t>ENST00000314332.5:c.363G&gt;C</t>
  </si>
  <si>
    <t>DLBCL_DUKE_3684</t>
  </si>
  <si>
    <t>K121R</t>
  </si>
  <si>
    <t>ENST00000314332.5:c.362A&gt;G</t>
  </si>
  <si>
    <t>TCGA-EC-A24G-01</t>
  </si>
  <si>
    <t>ENST00000314332.5:c.367A&gt;G</t>
  </si>
  <si>
    <t>DLBCL-LS2328</t>
  </si>
  <si>
    <t>ENST00000314332.5:c.371G&gt;T</t>
  </si>
  <si>
    <t>DLBCL_DUKE_2222</t>
  </si>
  <si>
    <t>ENST00000314332.5:c.374C&gt;T</t>
  </si>
  <si>
    <t>ENST00000314332.5:c.378G&gt;C</t>
  </si>
  <si>
    <t>TCGA-DU-8163-01</t>
  </si>
  <si>
    <t>Oligoastrocytoma</t>
  </si>
  <si>
    <t>MutationAssessor: impact: medium, score: 2.53;SIFT: impact: tolerated_low_confidence, score: 0.09;Polyphen-2: impact: benign, score: 0</t>
  </si>
  <si>
    <t>ENST00000357905.2:c.25C&gt;G</t>
  </si>
  <si>
    <t>TCGA-AJ-A3BG-01</t>
  </si>
  <si>
    <t>MutationAssessor: impact: medium, score: 3.325;SIFT: impact: tolerated_low_confidence, score: 0.1;Polyphen-2: impact: benign, score: 0.001</t>
  </si>
  <si>
    <t>ENST00000357905.2:c.101G&gt;A</t>
  </si>
  <si>
    <t>MutationAssessor: impact: high, score: 4.09;SIFT: impact: deleterious_low_confidence, score: 0.01;Polyphen-2: impact: probably_damaging, score: 0.998</t>
  </si>
  <si>
    <t>ENST00000357905.2:c.146T&gt;C</t>
  </si>
  <si>
    <t>TCGA-14-1795-01</t>
  </si>
  <si>
    <t>MutationAssessor: impact: medium, score: 3.43;SIFT: impact: deleterious_low_confidence, score: 0.02;Polyphen-2: impact: benign, score: 0.003</t>
  </si>
  <si>
    <t>ENST00000357905.2:c.180G&gt;C</t>
  </si>
  <si>
    <t>ENST00000357905.2:c.217C&gt;T</t>
  </si>
  <si>
    <t>ENST00000357905.2:c.224C&gt;T</t>
  </si>
  <si>
    <t>MutationAssessor: impact: medium, score: 2.9;SIFT: impact: tolerated_low_confidence, score: 0.1;Polyphen-2: impact: benign, score: 0.007</t>
  </si>
  <si>
    <t>ENST00000357905.2:c.259C&gt;T</t>
  </si>
  <si>
    <t>MutationAssessor: impact: medium, score: 3.445;SIFT: impact: deleterious_low_confidence, score: 0;Polyphen-2: impact: benign, score: 0.345</t>
  </si>
  <si>
    <t>ENST00000357905.2:c.272C&gt;T</t>
  </si>
  <si>
    <t>TCGA-D3-A2J6-06</t>
  </si>
  <si>
    <t>MutationAssessor: impact: high, score: 4.33;SIFT: impact: deleterious_low_confidence, score: 0;Polyphen-2: impact: probably_damaging, score: 0.916</t>
  </si>
  <si>
    <t>ENST00000357905.2:c.314G&gt;T</t>
  </si>
  <si>
    <t>TCGA-C5-A2LY-01</t>
  </si>
  <si>
    <t>A111V</t>
  </si>
  <si>
    <t>MutationAssessor: impact: high, score: 4.375;SIFT: impact: deleterious_low_confidence, score: 0;Polyphen-2: impact: benign, score: 0.062</t>
  </si>
  <si>
    <t>ENST00000357905.2:c.332C&gt;T</t>
  </si>
  <si>
    <t>MutationAssessor: impact: medium, score: 3.055;SIFT: impact: deleterious_low_confidence, score: 0;Polyphen-2: impact: benign, score: 0.011</t>
  </si>
  <si>
    <t>ENST00000357905.2:c.363G&gt;C</t>
  </si>
  <si>
    <t>H2B paralog missense mutation summary</t>
  </si>
  <si>
    <t>Average # mutations:</t>
  </si>
  <si>
    <t>total patients with an H2B mutations</t>
  </si>
  <si>
    <t>Canonical histones at HIST1 cluster</t>
  </si>
  <si>
    <t>HIST2 cluster</t>
  </si>
  <si>
    <t>HIST3 cluster</t>
  </si>
  <si>
    <t>Std deviation:</t>
  </si>
  <si>
    <t>cBioportal AA position</t>
  </si>
  <si>
    <t>H2BA***</t>
  </si>
  <si>
    <t>H2BB</t>
  </si>
  <si>
    <t>H2BC</t>
  </si>
  <si>
    <t>H2BD</t>
  </si>
  <si>
    <t>H2BE</t>
  </si>
  <si>
    <t>H2BF</t>
  </si>
  <si>
    <t>H2BG</t>
  </si>
  <si>
    <t>H2BH</t>
  </si>
  <si>
    <t>H2BI</t>
  </si>
  <si>
    <t>H2BJ</t>
  </si>
  <si>
    <t>H2BK</t>
  </si>
  <si>
    <t>H2BL</t>
  </si>
  <si>
    <t>H2BM</t>
  </si>
  <si>
    <t>H2BN</t>
  </si>
  <si>
    <t>H2BO</t>
  </si>
  <si>
    <t>HIST2H2BE</t>
  </si>
  <si>
    <t>HIST2H2BF</t>
  </si>
  <si>
    <t>HIST3H2BB</t>
  </si>
  <si>
    <t>total patients with mutation</t>
  </si>
  <si>
    <t>AA Positions</t>
  </si>
  <si>
    <t>Z score</t>
  </si>
  <si>
    <t>*** Has an extra V at position 4 - removed for alignment</t>
  </si>
  <si>
    <t>dbSNP search for H2B SNPs that occur at E2, G53, E76, E113</t>
  </si>
  <si>
    <t>Date of Search: 5/8/2019 and 6/1/19</t>
  </si>
  <si>
    <t>We searched the single nucleotide polymorphism database ( dbSNP, NCBI) to determine the frequency of variations at amino acids of hsitone genes that were frequently found mutated in cancer   patients.</t>
  </si>
  <si>
    <t>https://www.ncbi.nlm.nih.gov/variation/view/?q=HIST1H2B</t>
  </si>
  <si>
    <t>search for HIST1H2BA/B/C/D/E/F/G/H/I/J/K/L/M/N/O, HIST2H2BE/F, HIST3H2BB</t>
  </si>
  <si>
    <t>AA Position</t>
  </si>
  <si>
    <t>Average Frequency</t>
  </si>
  <si>
    <t>Mutant</t>
  </si>
  <si>
    <t>Variant ID</t>
  </si>
  <si>
    <t>location (GRCh38.p12)</t>
  </si>
  <si>
    <t>Paralog</t>
  </si>
  <si>
    <t>Base change</t>
  </si>
  <si>
    <t>AA change</t>
  </si>
  <si>
    <t>Link to dbSNP reference report</t>
  </si>
  <si>
    <t>frequency (TOPMED)</t>
  </si>
  <si>
    <t>Frequency (GnomAD)</t>
  </si>
  <si>
    <t>Frequency (ExAC)</t>
  </si>
  <si>
    <t>D2Y</t>
  </si>
  <si>
    <t>rs766663233</t>
  </si>
  <si>
    <t xml:space="preserve">chr6:27893469 </t>
  </si>
  <si>
    <t xml:space="preserve">NM_003527.4:c.7G&gt;T     D [GAC] &gt; Y [TAC] </t>
  </si>
  <si>
    <t>NP_003518.2:p.Asp3Tyr</t>
  </si>
  <si>
    <t>https://www.ncbi.nlm.nih.gov/snp/rs766663233</t>
  </si>
  <si>
    <t>rs1438443056</t>
  </si>
  <si>
    <t xml:space="preserve">chr1:228458136 </t>
  </si>
  <si>
    <t xml:space="preserve">NM_175055.2:c.7G&gt;T     D [GAC] &gt; Y [TAC]  </t>
  </si>
  <si>
    <t>NP_778225.1:p.Asp3Tyr</t>
  </si>
  <si>
    <t>https://www.ncbi.nlm.nih.gov/snp/rs1438443056</t>
  </si>
  <si>
    <t>E113D</t>
  </si>
  <si>
    <t>rs201428303</t>
  </si>
  <si>
    <t xml:space="preserve">chr6:26043316 </t>
  </si>
  <si>
    <t xml:space="preserve">NM_021062.2:c.342G&gt;C  E [GAG] &gt; D [GAC] </t>
  </si>
  <si>
    <t>NP_066406.1:p.Glu114Asp</t>
  </si>
  <si>
    <t>https://www.ncbi.nlm.nih.gov/snp/rs201428303</t>
  </si>
  <si>
    <t>E2A</t>
  </si>
  <si>
    <t>rs751560107</t>
  </si>
  <si>
    <t xml:space="preserve">chr6:26272983 </t>
  </si>
  <si>
    <t>NM_003525.2:c.8A&gt;C    E [GAA] &gt; A [GCA]</t>
  </si>
  <si>
    <t>NP_003516.1:p.Glu3Ala</t>
  </si>
  <si>
    <t>https://www.ncbi.nlm.nih.gov/snp/rs751560107</t>
  </si>
  <si>
    <t>rs1452691689</t>
  </si>
  <si>
    <t xml:space="preserve">chr6:27815051 </t>
  </si>
  <si>
    <t xml:space="preserve">NM_003521.2:c.8A&gt;C     E [GAA] &gt; A [GCA] </t>
  </si>
  <si>
    <t xml:space="preserve">NP_003512.1:p.Glu3Ala </t>
  </si>
  <si>
    <t>https://www.ncbi.nlm.nih.gov/snp/rs1452691689</t>
  </si>
  <si>
    <t>rs747172498</t>
  </si>
  <si>
    <t xml:space="preserve">chr6:26158177 </t>
  </si>
  <si>
    <t>NM_021063.3:c.8A&gt;C    E [GAA] &gt; A [GCA]</t>
  </si>
  <si>
    <t>NP_066407.1:p.Glu3Ala</t>
  </si>
  <si>
    <t>https://www.ncbi.nlm.nih.gov/snp/rs747172498</t>
  </si>
  <si>
    <t>E2D</t>
  </si>
  <si>
    <t>rs372673859</t>
  </si>
  <si>
    <t xml:space="preserve">chr6:26216635 </t>
  </si>
  <si>
    <t xml:space="preserve">NM_003518.3:c.9A&gt;C     E [GAA] &gt; D [GAC] </t>
  </si>
  <si>
    <t>NP_003509.1:p.Glu3Asp</t>
  </si>
  <si>
    <t>https://www.ncbi.nlm.nih.gov/snp/rs372673859</t>
  </si>
  <si>
    <t>rs970819001</t>
  </si>
  <si>
    <t xml:space="preserve">chr6:26272984 </t>
  </si>
  <si>
    <t xml:space="preserve">NM_003525.2:c.9A&gt;T     E [GAA] &gt; D [GAT] </t>
  </si>
  <si>
    <t xml:space="preserve">NP_003516.1:p.Glu3Asp </t>
  </si>
  <si>
    <t>https://www.ncbi.nlm.nih.gov/snp/rs970819001</t>
  </si>
  <si>
    <t>rs779327004</t>
  </si>
  <si>
    <t xml:space="preserve">chr6:27838670 </t>
  </si>
  <si>
    <t xml:space="preserve">NM_003520.3:c.9G&gt;T     E [GAG] &gt; D [GAT]  </t>
  </si>
  <si>
    <t>NP_003511.1:p.Glu3Asp</t>
  </si>
  <si>
    <t>https://www.ncbi.nlm.nih.gov/snp/rs779327004</t>
  </si>
  <si>
    <t>rs139304638</t>
  </si>
  <si>
    <t xml:space="preserve">chr1:149886632 </t>
  </si>
  <si>
    <t xml:space="preserve">NM_003528.2:c.9A&gt;T      E [GAA] &gt; D [GAT]  </t>
  </si>
  <si>
    <t xml:space="preserve">NP_003519.1:p.Glu3Asp </t>
  </si>
  <si>
    <t>https://www.ncbi.nlm.nih.gov/snp/rs139304638</t>
  </si>
  <si>
    <t>E2G</t>
  </si>
  <si>
    <t>rs1363602770</t>
  </si>
  <si>
    <t>chr6:27838669</t>
  </si>
  <si>
    <t xml:space="preserve">NM_003520.3:c.8A&gt;G     E [GAG] &gt; G [GGG]  </t>
  </si>
  <si>
    <t>NP_003511.1:p.Glu3Gly</t>
  </si>
  <si>
    <t>https://www.ncbi.nlm.nih.gov/snp/rs1363602770</t>
  </si>
  <si>
    <t>E2K</t>
  </si>
  <si>
    <t>rs952848945</t>
  </si>
  <si>
    <t>chr6:27807900</t>
  </si>
  <si>
    <t>NM_003519.3:c.7G&gt;A     E [GAG] &gt; K [AAG]</t>
  </si>
  <si>
    <t>NP_003510.1:p.Glu3Lys</t>
  </si>
  <si>
    <t>https://www.ncbi.nlm.nih.gov/snp/rs952848945</t>
  </si>
  <si>
    <t>E2Q</t>
  </si>
  <si>
    <t xml:space="preserve">
 rs1317720040</t>
  </si>
  <si>
    <t xml:space="preserve">chr6:26199565 </t>
  </si>
  <si>
    <t>NM_003522.3:c.7G&gt;C     E [GAA] &gt; Q [CAA]</t>
  </si>
  <si>
    <t>NP_003513.1:p.Glu3Gln</t>
  </si>
  <si>
    <t>https://www.ncbi.nlm.nih.gov/snp/rs1317720040</t>
  </si>
  <si>
    <t>rs776038374</t>
  </si>
  <si>
    <t xml:space="preserve">chr6:26272982 </t>
  </si>
  <si>
    <t>NM_003525.2:c.7G&gt;C    E [GAA] &gt; Q [CAA]</t>
  </si>
  <si>
    <t>NP_003516.1:p.Glu3Gln</t>
  </si>
  <si>
    <t>https://www.ncbi.nlm.nih.gov/snp/rs776038374</t>
  </si>
  <si>
    <t>rs751572161</t>
  </si>
  <si>
    <t xml:space="preserve">chr6:27146792 </t>
  </si>
  <si>
    <t>NM_080593.2:c.7G&gt;C      E [GAA] &gt; Q [CAA]</t>
  </si>
  <si>
    <t xml:space="preserve">NP_542160.1:p.Glu3Gln </t>
  </si>
  <si>
    <t>https://www.ncbi.nlm.nih.gov/snp/rs751572161</t>
  </si>
  <si>
    <t>E76A</t>
  </si>
  <si>
    <t>rs1355388019</t>
  </si>
  <si>
    <t>chr6:26123675</t>
  </si>
  <si>
    <t>NM_003526.2:c.230A&gt;C  E [GAG] &gt; A [GCG]</t>
  </si>
  <si>
    <t>NP_003517.2:p.Glu77Ala</t>
  </si>
  <si>
    <t>https://www.ncbi.nlm.nih.gov/snp/rs1355388019</t>
  </si>
  <si>
    <t>E76D</t>
  </si>
  <si>
    <t>rs1309104223</t>
  </si>
  <si>
    <t>Chr6:26123674</t>
  </si>
  <si>
    <t>NM_003526.2:c.231G&gt;C  E [GAG] &gt; D [GAC]</t>
  </si>
  <si>
    <t>NP_003517.2:p.Glu77Asp</t>
  </si>
  <si>
    <t>https://www.ncbi.nlm.nih.gov/snp/rs1309104223</t>
  </si>
  <si>
    <t>rs776673491</t>
  </si>
  <si>
    <t xml:space="preserve">chr6:27838892 </t>
  </si>
  <si>
    <t xml:space="preserve">NM_003520.3:c.231G&gt;C     E [GAG] &gt; D [GAC]  </t>
  </si>
  <si>
    <t>NP_003511.1:p.Glu77Asp</t>
  </si>
  <si>
    <t>https://www.ncbi.nlm.nih.gov/snp/rs776673491</t>
  </si>
  <si>
    <t>rs145888457</t>
  </si>
  <si>
    <t xml:space="preserve">chr6:27893693 </t>
  </si>
  <si>
    <t xml:space="preserve">NM_003527.4:c.231G&gt;C      E [GAG] &gt; D [GAC] </t>
  </si>
  <si>
    <t>NP_003518.2:p.Glu77Asp</t>
  </si>
  <si>
    <t>https://www.ncbi.nlm.nih.gov/snp/rs145888457</t>
  </si>
  <si>
    <t>E76K</t>
  </si>
  <si>
    <t>rs879122516</t>
  </si>
  <si>
    <t xml:space="preserve">chr6:26123676 </t>
  </si>
  <si>
    <t>NM_003526.2:c.229G&gt;A  E [GAG] &gt; K [AAG]</t>
  </si>
  <si>
    <t xml:space="preserve">NP_003517.2:p.Glu77Lys </t>
  </si>
  <si>
    <t>https://www.ncbi.nlm.nih.gov/snp/rs879122516</t>
  </si>
  <si>
    <t>rs772836222</t>
  </si>
  <si>
    <t>chr6:26158398</t>
  </si>
  <si>
    <t xml:space="preserve">NM_021063.3:c.229G&gt;A E [GAG] &gt; K [AAG] </t>
  </si>
  <si>
    <t>NP_066407.1:p.Glu77Lys</t>
  </si>
  <si>
    <t>https://www.ncbi.nlm.nih.gov/snp/rs772836222</t>
  </si>
  <si>
    <t>rs933046951</t>
  </si>
  <si>
    <t>chr6:27132522</t>
  </si>
  <si>
    <t>NM_021058.3:c.229G&gt;A   E [GAG] &gt; K [AAG]</t>
  </si>
  <si>
    <t>NP_066402.2:p.Glu77Lys</t>
  </si>
  <si>
    <t>https://www.ncbi.nlm.nih.gov/snp/rs933046951</t>
  </si>
  <si>
    <t>G53A</t>
  </si>
  <si>
    <t>rs868864447</t>
  </si>
  <si>
    <t>chr6:26216483</t>
  </si>
  <si>
    <t xml:space="preserve">NM_003518.3:c.161G&gt;C  G [GGC] &gt; A [GCC] </t>
  </si>
  <si>
    <t>NP_003509.1:p.Gly54Ala</t>
  </si>
  <si>
    <t>https://www.ncbi.nlm.nih.gov/snp/rs868864447</t>
  </si>
  <si>
    <t>G53D</t>
  </si>
  <si>
    <t xml:space="preserve">NM_003518.3:c.161G&gt;A G [GGC] &gt; D [GAC] </t>
  </si>
  <si>
    <t>NP_003509.1:p.Gly54Asp</t>
  </si>
  <si>
    <t>rs1438417001</t>
  </si>
  <si>
    <t xml:space="preserve">chr6:27815204 </t>
  </si>
  <si>
    <t xml:space="preserve">NM_003521.2:c.161G&gt;A    G [GGC] &gt; D [GAC] </t>
  </si>
  <si>
    <t>NP_003512.1:p.Gly54Asp</t>
  </si>
  <si>
    <t>https://www.ncbi.nlm.nih.gov/snp/rs1438417001</t>
  </si>
  <si>
    <t>G53S</t>
  </si>
  <si>
    <t>rs774770463</t>
  </si>
  <si>
    <t xml:space="preserve">chr6:26043498 </t>
  </si>
  <si>
    <t xml:space="preserve">NM_021062.2:c.160G&gt;A  G [GGC] &gt; S [AGC] </t>
  </si>
  <si>
    <t>NP_066406.1:p.Gly54Ser</t>
  </si>
  <si>
    <t>https://www.ncbi.nlm.nih.gov/snp/rs774770463</t>
  </si>
  <si>
    <t>rs13264284421</t>
  </si>
  <si>
    <t xml:space="preserve">chr6:26123745 </t>
  </si>
  <si>
    <t xml:space="preserve">NM_003526.2:c.160G&gt;A  G [GGC] &gt; S [AGC] </t>
  </si>
  <si>
    <t>NP_003517.2:p.Gly54Ser</t>
  </si>
  <si>
    <t>https://www.ncbi.nlm.nih.gov/snp/rs1326428421</t>
  </si>
  <si>
    <t>rs966777976</t>
  </si>
  <si>
    <t>chr6:26183955</t>
  </si>
  <si>
    <t xml:space="preserve">NM_003523.2:c.160G&gt;A    G [GGC] &gt; S [AGC] </t>
  </si>
  <si>
    <t>NP_003514.2:p.Gly54Ser</t>
  </si>
  <si>
    <t>https://www.ncbi.nlm.nih.gov/snp/rs966777976</t>
  </si>
  <si>
    <t>rs776190679</t>
  </si>
  <si>
    <t xml:space="preserve">chr6:27146639 </t>
  </si>
  <si>
    <t>NM_080593.2:c.160G&gt;A  G [GGC] &gt; S [AGC]</t>
  </si>
  <si>
    <t>NP_542160.1:p.Gly54Ser</t>
  </si>
  <si>
    <t>https://www.ncbi.nlm.nih.gov/snp/rs776190679</t>
  </si>
  <si>
    <t>G53V</t>
  </si>
  <si>
    <t>rs752096117</t>
  </si>
  <si>
    <t>chr6:26273136</t>
  </si>
  <si>
    <t>NM_003525.2:c.161G&gt;T     G [GGC] &gt; V [GTC]</t>
  </si>
  <si>
    <t>NP_003516.1:p.Gly54Val</t>
  </si>
  <si>
    <t>https://www.ncbi.nlm.nih.gov/snp/rs752096117</t>
  </si>
  <si>
    <t>rs1194104222</t>
  </si>
  <si>
    <t xml:space="preserve">chr6:27893623 </t>
  </si>
  <si>
    <t xml:space="preserve">NM_003527.4:c.161G&gt;A     G [GGC] &gt; D [GAC]  </t>
  </si>
  <si>
    <t>NP_003518.2:p.Gly54Asp</t>
  </si>
  <si>
    <t>https://www.ncbi.nlm.nih.gov/snp/rs1194104222</t>
  </si>
  <si>
    <t>rs1469525403</t>
  </si>
  <si>
    <t xml:space="preserve">chr6:27893622 </t>
  </si>
  <si>
    <t xml:space="preserve">NM_003527.4:c.160G&gt;A     G [GGC] &gt; S [AGC]  </t>
  </si>
  <si>
    <t>NP_003518.2:p.Gly54Ser</t>
  </si>
  <si>
    <t>https://www.ncbi.nlm.nih.gov/snp/rs1469525403</t>
  </si>
  <si>
    <t>rs774096146</t>
  </si>
  <si>
    <t xml:space="preserve">chr6:25727119 </t>
  </si>
  <si>
    <t>H2BA</t>
  </si>
  <si>
    <t xml:space="preserve">NM_170610.2:c.211A&gt;G   I [ATC] &gt; V [GTC]  </t>
  </si>
  <si>
    <t>NP_733759.1:p.Ile71Val</t>
  </si>
  <si>
    <t>https://www.ncbi.nlm.nih.gov/snp/rs774096146</t>
  </si>
  <si>
    <t>I70T</t>
  </si>
  <si>
    <t>rs761537792</t>
  </si>
  <si>
    <t>chr6:25727120</t>
  </si>
  <si>
    <t xml:space="preserve">NM_170610.2:c.212T&gt;C   I [ATC] &gt; T [ACC] </t>
  </si>
  <si>
    <t>NP_733759.1:p.Ile71Thr</t>
  </si>
  <si>
    <t>https://www.ncbi.nlm.nih.gov/snp/rs761537792</t>
  </si>
  <si>
    <t>F70S</t>
  </si>
  <si>
    <t>rs763238923</t>
  </si>
  <si>
    <t xml:space="preserve">chr6:27132539 </t>
  </si>
  <si>
    <t xml:space="preserve">NM_021058.3:c.212T&gt;C   F [TTC] &gt; S [TCC] </t>
  </si>
  <si>
    <t>NP_066402.2:p.Phe71Ser</t>
  </si>
  <si>
    <t>https://www.ncbi.nlm.nih.gov/snp/rs763238923</t>
  </si>
  <si>
    <t>rs1172946353</t>
  </si>
  <si>
    <t xml:space="preserve">chr6:27815255 </t>
  </si>
  <si>
    <t xml:space="preserve">NM_003521.2:c.212T&gt;C   F [TTT] &gt; S [TCT]  </t>
  </si>
  <si>
    <t>NP_003512.1:p.Phe71Ser</t>
  </si>
  <si>
    <t>https://www.ncbi.nlm.nih.gov/snp/rs1172946353</t>
  </si>
  <si>
    <t>somatic mutation freq (%):</t>
  </si>
  <si>
    <t>* = any missense mutation</t>
  </si>
  <si>
    <t>Cumulative frequency in dbSNP databases</t>
  </si>
  <si>
    <t>Frequency in cancer</t>
  </si>
  <si>
    <t>E/D2*</t>
  </si>
  <si>
    <t>E2V</t>
  </si>
  <si>
    <t>G53*</t>
  </si>
  <si>
    <t>G53C</t>
  </si>
  <si>
    <t>G53R</t>
  </si>
  <si>
    <t>F/I70*</t>
  </si>
  <si>
    <t>F70C</t>
  </si>
  <si>
    <t>F70I</t>
  </si>
  <si>
    <t>F70L</t>
  </si>
  <si>
    <t>E76*</t>
  </si>
  <si>
    <t>E76G</t>
  </si>
  <si>
    <t>E76Q</t>
  </si>
  <si>
    <t>E113K</t>
  </si>
  <si>
    <t>E113Q</t>
  </si>
  <si>
    <t>E113V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</si>
</sst>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2"/>
      <color theme="1"/>
      <name val="Courier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ourier"/>
      <family val="2"/>
    </font>
    <font>
      <u/>
      <sz val="12"/>
      <color theme="11"/>
      <name val="Courier"/>
      <family val="2"/>
    </font>
    <font>
      <b/>
      <sz val="11"/>
      <color theme="1"/>
      <name val="Calibri"/>
      <family val="2"/>
      <scheme val="minor"/>
    </font>
    <font>
      <sz val="12"/>
      <name val="Courier"/>
      <family val="2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7" fillId="0" borderId="0" xfId="0" applyFont="1"/>
    <xf numFmtId="16" fontId="7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7" applyFont="1" applyBorder="1"/>
    <xf numFmtId="0" fontId="3" fillId="0" borderId="0" xfId="7" applyBorder="1"/>
    <xf numFmtId="14" fontId="3" fillId="0" borderId="0" xfId="7" applyNumberFormat="1" applyBorder="1"/>
    <xf numFmtId="164" fontId="3" fillId="0" borderId="0" xfId="7" applyNumberFormat="1" applyBorder="1"/>
    <xf numFmtId="0" fontId="8" fillId="0" borderId="0" xfId="7" applyFont="1" applyBorder="1" applyAlignment="1">
      <alignment horizontal="center" wrapText="1"/>
    </xf>
    <xf numFmtId="0" fontId="9" fillId="0" borderId="0" xfId="7" applyFont="1" applyFill="1" applyBorder="1" applyAlignment="1">
      <alignment horizontal="center"/>
    </xf>
    <xf numFmtId="0" fontId="3" fillId="0" borderId="0" xfId="7" applyFill="1" applyBorder="1"/>
    <xf numFmtId="164" fontId="3" fillId="2" borderId="0" xfId="7" applyNumberFormat="1" applyFill="1" applyBorder="1"/>
    <xf numFmtId="0" fontId="10" fillId="0" borderId="0" xfId="7" applyFont="1" applyBorder="1" applyAlignment="1">
      <alignment wrapText="1"/>
    </xf>
    <xf numFmtId="0" fontId="11" fillId="0" borderId="0" xfId="8"/>
    <xf numFmtId="0" fontId="2" fillId="0" borderId="0" xfId="7" applyFont="1" applyBorder="1" applyAlignment="1">
      <alignment wrapText="1"/>
    </xf>
    <xf numFmtId="0" fontId="9" fillId="0" borderId="0" xfId="9" applyFont="1"/>
    <xf numFmtId="0" fontId="1" fillId="0" borderId="0" xfId="9"/>
    <xf numFmtId="14" fontId="1" fillId="0" borderId="0" xfId="9" applyNumberFormat="1"/>
    <xf numFmtId="0" fontId="9" fillId="0" borderId="0" xfId="9" applyFont="1" applyAlignment="1"/>
    <xf numFmtId="0" fontId="1" fillId="0" borderId="0" xfId="9" applyFill="1"/>
    <xf numFmtId="0" fontId="1" fillId="3" borderId="0" xfId="9" applyFill="1" applyAlignment="1"/>
    <xf numFmtId="0" fontId="11" fillId="3" borderId="0" xfId="8" applyFill="1" applyAlignment="1"/>
    <xf numFmtId="0" fontId="9" fillId="0" borderId="1" xfId="9" applyFont="1" applyBorder="1"/>
    <xf numFmtId="0" fontId="9" fillId="0" borderId="1" xfId="9" applyFont="1" applyBorder="1" applyAlignment="1">
      <alignment horizontal="right"/>
    </xf>
    <xf numFmtId="0" fontId="1" fillId="4" borderId="0" xfId="9" applyFill="1" applyAlignment="1"/>
    <xf numFmtId="0" fontId="11" fillId="4" borderId="0" xfId="8" applyFill="1" applyAlignment="1"/>
    <xf numFmtId="0" fontId="1" fillId="3" borderId="1" xfId="9" applyFill="1" applyBorder="1"/>
    <xf numFmtId="0" fontId="1" fillId="5" borderId="1" xfId="9" applyFill="1" applyBorder="1"/>
    <xf numFmtId="0" fontId="1" fillId="6" borderId="0" xfId="9" applyFill="1" applyAlignment="1"/>
    <xf numFmtId="0" fontId="11" fillId="6" borderId="0" xfId="8" applyFill="1" applyAlignment="1"/>
    <xf numFmtId="0" fontId="1" fillId="7" borderId="1" xfId="9" applyFill="1" applyBorder="1"/>
    <xf numFmtId="0" fontId="1" fillId="7" borderId="0" xfId="9" applyFill="1" applyAlignment="1"/>
    <xf numFmtId="0" fontId="11" fillId="7" borderId="0" xfId="8" applyFill="1" applyAlignment="1"/>
    <xf numFmtId="0" fontId="1" fillId="5" borderId="0" xfId="9" applyFill="1" applyAlignment="1"/>
    <xf numFmtId="0" fontId="11" fillId="5" borderId="0" xfId="8" applyFill="1" applyAlignment="1"/>
    <xf numFmtId="0" fontId="1" fillId="6" borderId="1" xfId="9" applyFill="1" applyBorder="1"/>
    <xf numFmtId="0" fontId="1" fillId="6" borderId="2" xfId="9" applyFill="1" applyBorder="1"/>
    <xf numFmtId="0" fontId="1" fillId="4" borderId="1" xfId="9" applyFill="1" applyBorder="1"/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/>
    <cellStyle name="Normal 3" xfId="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# mutations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'H2B Summary'!$V$5:$V$129</c:f>
              <c:numCache>
                <c:formatCode>General</c:formatCode>
                <c:ptCount val="1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</c:numCache>
            </c:numRef>
          </c:cat>
          <c:val>
            <c:numRef>
              <c:f>'H2B Summary'!$U$5:$U$129</c:f>
              <c:numCache>
                <c:formatCode>General</c:formatCode>
                <c:ptCount val="125"/>
                <c:pt idx="0">
                  <c:v>11</c:v>
                </c:pt>
                <c:pt idx="1">
                  <c:v>26</c:v>
                </c:pt>
                <c:pt idx="2">
                  <c:v>18</c:v>
                </c:pt>
                <c:pt idx="3">
                  <c:v>12</c:v>
                </c:pt>
                <c:pt idx="4">
                  <c:v>2</c:v>
                </c:pt>
                <c:pt idx="5">
                  <c:v>12</c:v>
                </c:pt>
                <c:pt idx="6">
                  <c:v>7</c:v>
                </c:pt>
                <c:pt idx="7">
                  <c:v>18</c:v>
                </c:pt>
                <c:pt idx="8">
                  <c:v>14</c:v>
                </c:pt>
                <c:pt idx="9">
                  <c:v>16</c:v>
                </c:pt>
                <c:pt idx="10">
                  <c:v>3</c:v>
                </c:pt>
                <c:pt idx="11">
                  <c:v>8</c:v>
                </c:pt>
                <c:pt idx="12">
                  <c:v>12</c:v>
                </c:pt>
                <c:pt idx="13">
                  <c:v>15</c:v>
                </c:pt>
                <c:pt idx="14">
                  <c:v>7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10</c:v>
                </c:pt>
                <c:pt idx="19">
                  <c:v>2</c:v>
                </c:pt>
                <c:pt idx="20">
                  <c:v>7</c:v>
                </c:pt>
                <c:pt idx="21">
                  <c:v>8</c:v>
                </c:pt>
                <c:pt idx="22">
                  <c:v>5</c:v>
                </c:pt>
                <c:pt idx="23">
                  <c:v>4</c:v>
                </c:pt>
                <c:pt idx="24">
                  <c:v>8</c:v>
                </c:pt>
                <c:pt idx="25">
                  <c:v>16</c:v>
                </c:pt>
                <c:pt idx="26">
                  <c:v>11</c:v>
                </c:pt>
                <c:pt idx="27">
                  <c:v>1</c:v>
                </c:pt>
                <c:pt idx="28">
                  <c:v>13</c:v>
                </c:pt>
                <c:pt idx="29">
                  <c:v>4</c:v>
                </c:pt>
                <c:pt idx="30">
                  <c:v>7</c:v>
                </c:pt>
                <c:pt idx="31">
                  <c:v>6</c:v>
                </c:pt>
                <c:pt idx="32">
                  <c:v>18</c:v>
                </c:pt>
                <c:pt idx="33">
                  <c:v>5</c:v>
                </c:pt>
                <c:pt idx="34">
                  <c:v>19</c:v>
                </c:pt>
                <c:pt idx="35">
                  <c:v>19</c:v>
                </c:pt>
                <c:pt idx="36">
                  <c:v>5</c:v>
                </c:pt>
                <c:pt idx="37">
                  <c:v>12</c:v>
                </c:pt>
                <c:pt idx="38">
                  <c:v>10</c:v>
                </c:pt>
                <c:pt idx="39">
                  <c:v>7</c:v>
                </c:pt>
                <c:pt idx="40">
                  <c:v>5</c:v>
                </c:pt>
                <c:pt idx="41">
                  <c:v>9</c:v>
                </c:pt>
                <c:pt idx="42">
                  <c:v>9</c:v>
                </c:pt>
                <c:pt idx="43">
                  <c:v>7</c:v>
                </c:pt>
                <c:pt idx="44">
                  <c:v>3</c:v>
                </c:pt>
                <c:pt idx="45">
                  <c:v>5</c:v>
                </c:pt>
                <c:pt idx="46">
                  <c:v>10</c:v>
                </c:pt>
                <c:pt idx="47">
                  <c:v>7</c:v>
                </c:pt>
                <c:pt idx="48">
                  <c:v>8</c:v>
                </c:pt>
                <c:pt idx="49">
                  <c:v>11</c:v>
                </c:pt>
                <c:pt idx="50">
                  <c:v>14</c:v>
                </c:pt>
                <c:pt idx="51">
                  <c:v>2</c:v>
                </c:pt>
                <c:pt idx="52">
                  <c:v>38</c:v>
                </c:pt>
                <c:pt idx="53">
                  <c:v>7</c:v>
                </c:pt>
                <c:pt idx="54">
                  <c:v>13</c:v>
                </c:pt>
                <c:pt idx="55">
                  <c:v>14</c:v>
                </c:pt>
                <c:pt idx="56">
                  <c:v>3</c:v>
                </c:pt>
                <c:pt idx="57">
                  <c:v>6</c:v>
                </c:pt>
                <c:pt idx="58">
                  <c:v>11</c:v>
                </c:pt>
                <c:pt idx="59">
                  <c:v>11</c:v>
                </c:pt>
                <c:pt idx="60">
                  <c:v>6</c:v>
                </c:pt>
                <c:pt idx="61">
                  <c:v>16</c:v>
                </c:pt>
                <c:pt idx="62">
                  <c:v>8</c:v>
                </c:pt>
                <c:pt idx="63">
                  <c:v>20</c:v>
                </c:pt>
                <c:pt idx="64">
                  <c:v>5</c:v>
                </c:pt>
                <c:pt idx="65">
                  <c:v>4</c:v>
                </c:pt>
                <c:pt idx="66">
                  <c:v>4</c:v>
                </c:pt>
                <c:pt idx="67">
                  <c:v>22</c:v>
                </c:pt>
                <c:pt idx="68">
                  <c:v>7</c:v>
                </c:pt>
                <c:pt idx="69">
                  <c:v>26</c:v>
                </c:pt>
                <c:pt idx="70">
                  <c:v>23</c:v>
                </c:pt>
                <c:pt idx="71">
                  <c:v>20</c:v>
                </c:pt>
                <c:pt idx="72">
                  <c:v>13</c:v>
                </c:pt>
                <c:pt idx="73">
                  <c:v>7</c:v>
                </c:pt>
                <c:pt idx="74">
                  <c:v>5</c:v>
                </c:pt>
                <c:pt idx="75">
                  <c:v>60</c:v>
                </c:pt>
                <c:pt idx="76">
                  <c:v>7</c:v>
                </c:pt>
                <c:pt idx="77">
                  <c:v>7</c:v>
                </c:pt>
                <c:pt idx="78">
                  <c:v>10</c:v>
                </c:pt>
                <c:pt idx="79">
                  <c:v>2</c:v>
                </c:pt>
                <c:pt idx="80">
                  <c:v>12</c:v>
                </c:pt>
                <c:pt idx="81">
                  <c:v>2</c:v>
                </c:pt>
                <c:pt idx="82">
                  <c:v>7</c:v>
                </c:pt>
                <c:pt idx="83">
                  <c:v>11</c:v>
                </c:pt>
                <c:pt idx="84">
                  <c:v>7</c:v>
                </c:pt>
                <c:pt idx="85">
                  <c:v>16</c:v>
                </c:pt>
                <c:pt idx="86">
                  <c:v>12</c:v>
                </c:pt>
                <c:pt idx="87">
                  <c:v>12</c:v>
                </c:pt>
                <c:pt idx="88">
                  <c:v>4</c:v>
                </c:pt>
                <c:pt idx="89">
                  <c:v>8</c:v>
                </c:pt>
                <c:pt idx="90">
                  <c:v>9</c:v>
                </c:pt>
                <c:pt idx="91">
                  <c:v>15</c:v>
                </c:pt>
                <c:pt idx="92">
                  <c:v>15</c:v>
                </c:pt>
                <c:pt idx="93">
                  <c:v>6</c:v>
                </c:pt>
                <c:pt idx="94">
                  <c:v>3</c:v>
                </c:pt>
                <c:pt idx="95">
                  <c:v>6</c:v>
                </c:pt>
                <c:pt idx="96">
                  <c:v>4</c:v>
                </c:pt>
                <c:pt idx="97">
                  <c:v>12</c:v>
                </c:pt>
                <c:pt idx="98">
                  <c:v>13</c:v>
                </c:pt>
                <c:pt idx="99">
                  <c:v>0</c:v>
                </c:pt>
                <c:pt idx="100">
                  <c:v>2</c:v>
                </c:pt>
                <c:pt idx="101">
                  <c:v>6</c:v>
                </c:pt>
                <c:pt idx="102">
                  <c:v>15</c:v>
                </c:pt>
                <c:pt idx="103">
                  <c:v>10</c:v>
                </c:pt>
                <c:pt idx="104">
                  <c:v>11</c:v>
                </c:pt>
                <c:pt idx="105">
                  <c:v>2</c:v>
                </c:pt>
                <c:pt idx="106">
                  <c:v>9</c:v>
                </c:pt>
                <c:pt idx="107">
                  <c:v>2</c:v>
                </c:pt>
                <c:pt idx="108">
                  <c:v>5</c:v>
                </c:pt>
                <c:pt idx="109">
                  <c:v>9</c:v>
                </c:pt>
                <c:pt idx="110">
                  <c:v>3</c:v>
                </c:pt>
                <c:pt idx="111">
                  <c:v>3</c:v>
                </c:pt>
                <c:pt idx="112">
                  <c:v>30</c:v>
                </c:pt>
                <c:pt idx="113">
                  <c:v>8</c:v>
                </c:pt>
                <c:pt idx="114">
                  <c:v>6</c:v>
                </c:pt>
                <c:pt idx="115">
                  <c:v>3</c:v>
                </c:pt>
                <c:pt idx="116">
                  <c:v>4</c:v>
                </c:pt>
                <c:pt idx="117">
                  <c:v>12</c:v>
                </c:pt>
                <c:pt idx="118">
                  <c:v>5</c:v>
                </c:pt>
                <c:pt idx="119">
                  <c:v>6</c:v>
                </c:pt>
                <c:pt idx="120">
                  <c:v>5</c:v>
                </c:pt>
                <c:pt idx="121">
                  <c:v>12</c:v>
                </c:pt>
                <c:pt idx="122">
                  <c:v>10</c:v>
                </c:pt>
                <c:pt idx="123">
                  <c:v>7</c:v>
                </c:pt>
                <c:pt idx="12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F-4B8C-B0A3-5D2CA1288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1015656"/>
        <c:axId val="2121022216"/>
      </c:barChart>
      <c:catAx>
        <c:axId val="2121015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Amino Acid Position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022216"/>
        <c:crosses val="autoZero"/>
        <c:auto val="1"/>
        <c:lblAlgn val="ctr"/>
        <c:lblOffset val="100"/>
        <c:noMultiLvlLbl val="0"/>
      </c:catAx>
      <c:valAx>
        <c:axId val="212102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# Patients with missense mutation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015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</xdr:row>
      <xdr:rowOff>0</xdr:rowOff>
    </xdr:from>
    <xdr:to>
      <xdr:col>36</xdr:col>
      <xdr:colOff>266700</xdr:colOff>
      <xdr:row>26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cbi.nlm.nih.gov/snp/rs774770463" TargetMode="External"/><Relationship Id="rId13" Type="http://schemas.openxmlformats.org/officeDocument/2006/relationships/hyperlink" Target="https://www.ncbi.nlm.nih.gov/snp/rs372673859" TargetMode="External"/><Relationship Id="rId18" Type="http://schemas.openxmlformats.org/officeDocument/2006/relationships/hyperlink" Target="https://www.ncbi.nlm.nih.gov/variation/view/?q=HIST1H2B" TargetMode="External"/><Relationship Id="rId26" Type="http://schemas.openxmlformats.org/officeDocument/2006/relationships/hyperlink" Target="https://www.ncbi.nlm.nih.gov/snp/rs779327004" TargetMode="External"/><Relationship Id="rId3" Type="http://schemas.openxmlformats.org/officeDocument/2006/relationships/hyperlink" Target="https://www.ncbi.nlm.nih.gov/snp/rs1309104223" TargetMode="External"/><Relationship Id="rId21" Type="http://schemas.openxmlformats.org/officeDocument/2006/relationships/hyperlink" Target="https://www.ncbi.nlm.nih.gov/snp/rs751572161" TargetMode="External"/><Relationship Id="rId34" Type="http://schemas.openxmlformats.org/officeDocument/2006/relationships/hyperlink" Target="https://www.ncbi.nlm.nih.gov/snp/rs774096146" TargetMode="External"/><Relationship Id="rId7" Type="http://schemas.openxmlformats.org/officeDocument/2006/relationships/hyperlink" Target="https://www.ncbi.nlm.nih.gov/snp/rs201428303" TargetMode="External"/><Relationship Id="rId12" Type="http://schemas.openxmlformats.org/officeDocument/2006/relationships/hyperlink" Target="https://www.ncbi.nlm.nih.gov/snp/rs868864447" TargetMode="External"/><Relationship Id="rId17" Type="http://schemas.openxmlformats.org/officeDocument/2006/relationships/hyperlink" Target="https://www.ncbi.nlm.nih.gov/snp/rs752096117" TargetMode="External"/><Relationship Id="rId25" Type="http://schemas.openxmlformats.org/officeDocument/2006/relationships/hyperlink" Target="https://www.ncbi.nlm.nih.gov/snp/rs1363602770" TargetMode="External"/><Relationship Id="rId33" Type="http://schemas.openxmlformats.org/officeDocument/2006/relationships/hyperlink" Target="https://www.ncbi.nlm.nih.gov/snp/rs1438443056" TargetMode="External"/><Relationship Id="rId2" Type="http://schemas.openxmlformats.org/officeDocument/2006/relationships/hyperlink" Target="https://www.ncbi.nlm.nih.gov/snp/rs772836222" TargetMode="External"/><Relationship Id="rId16" Type="http://schemas.openxmlformats.org/officeDocument/2006/relationships/hyperlink" Target="https://www.ncbi.nlm.nih.gov/snp/rs970819001" TargetMode="External"/><Relationship Id="rId20" Type="http://schemas.openxmlformats.org/officeDocument/2006/relationships/hyperlink" Target="https://www.ncbi.nlm.nih.gov/snp/rs776190679" TargetMode="External"/><Relationship Id="rId29" Type="http://schemas.openxmlformats.org/officeDocument/2006/relationships/hyperlink" Target="https://www.ncbi.nlm.nih.gov/snp/rs766663233" TargetMode="External"/><Relationship Id="rId1" Type="http://schemas.openxmlformats.org/officeDocument/2006/relationships/hyperlink" Target="https://www.ncbi.nlm.nih.gov/snp/rs966777976" TargetMode="External"/><Relationship Id="rId6" Type="http://schemas.openxmlformats.org/officeDocument/2006/relationships/hyperlink" Target="https://www.ncbi.nlm.nih.gov/snp/rs1326428421" TargetMode="External"/><Relationship Id="rId11" Type="http://schemas.openxmlformats.org/officeDocument/2006/relationships/hyperlink" Target="https://www.ncbi.nlm.nih.gov/snp/rs868864447" TargetMode="External"/><Relationship Id="rId24" Type="http://schemas.openxmlformats.org/officeDocument/2006/relationships/hyperlink" Target="https://www.ncbi.nlm.nih.gov/snp/rs1438417001" TargetMode="External"/><Relationship Id="rId32" Type="http://schemas.openxmlformats.org/officeDocument/2006/relationships/hyperlink" Target="https://www.ncbi.nlm.nih.gov/snp/rs139304638" TargetMode="External"/><Relationship Id="rId37" Type="http://schemas.openxmlformats.org/officeDocument/2006/relationships/hyperlink" Target="https://www.ncbi.nlm.nih.gov/snp/rs1172946353" TargetMode="External"/><Relationship Id="rId5" Type="http://schemas.openxmlformats.org/officeDocument/2006/relationships/hyperlink" Target="https://www.ncbi.nlm.nih.gov/snp/rs879122516" TargetMode="External"/><Relationship Id="rId15" Type="http://schemas.openxmlformats.org/officeDocument/2006/relationships/hyperlink" Target="https://www.ncbi.nlm.nih.gov/snp/rs751560107" TargetMode="External"/><Relationship Id="rId23" Type="http://schemas.openxmlformats.org/officeDocument/2006/relationships/hyperlink" Target="https://www.ncbi.nlm.nih.gov/snp/rs1452691689" TargetMode="External"/><Relationship Id="rId28" Type="http://schemas.openxmlformats.org/officeDocument/2006/relationships/hyperlink" Target="https://www.ncbi.nlm.nih.gov/snp/rs1469525403" TargetMode="External"/><Relationship Id="rId36" Type="http://schemas.openxmlformats.org/officeDocument/2006/relationships/hyperlink" Target="https://www.ncbi.nlm.nih.gov/snp/rs763238923" TargetMode="External"/><Relationship Id="rId10" Type="http://schemas.openxmlformats.org/officeDocument/2006/relationships/hyperlink" Target="https://www.ncbi.nlm.nih.gov/snp/rs1317720040" TargetMode="External"/><Relationship Id="rId19" Type="http://schemas.openxmlformats.org/officeDocument/2006/relationships/hyperlink" Target="https://www.ncbi.nlm.nih.gov/snp/rs933046951" TargetMode="External"/><Relationship Id="rId31" Type="http://schemas.openxmlformats.org/officeDocument/2006/relationships/hyperlink" Target="https://www.ncbi.nlm.nih.gov/snp/rs145888457" TargetMode="External"/><Relationship Id="rId4" Type="http://schemas.openxmlformats.org/officeDocument/2006/relationships/hyperlink" Target="https://www.ncbi.nlm.nih.gov/snp/rs1355388019" TargetMode="External"/><Relationship Id="rId9" Type="http://schemas.openxmlformats.org/officeDocument/2006/relationships/hyperlink" Target="https://www.ncbi.nlm.nih.gov/snp/rs747172498" TargetMode="External"/><Relationship Id="rId14" Type="http://schemas.openxmlformats.org/officeDocument/2006/relationships/hyperlink" Target="https://www.ncbi.nlm.nih.gov/snp/rs776038374" TargetMode="External"/><Relationship Id="rId22" Type="http://schemas.openxmlformats.org/officeDocument/2006/relationships/hyperlink" Target="https://www.ncbi.nlm.nih.gov/snp/rs952848945" TargetMode="External"/><Relationship Id="rId27" Type="http://schemas.openxmlformats.org/officeDocument/2006/relationships/hyperlink" Target="https://www.ncbi.nlm.nih.gov/snp/rs776673491" TargetMode="External"/><Relationship Id="rId30" Type="http://schemas.openxmlformats.org/officeDocument/2006/relationships/hyperlink" Target="https://www.ncbi.nlm.nih.gov/snp/rs1194104222" TargetMode="External"/><Relationship Id="rId35" Type="http://schemas.openxmlformats.org/officeDocument/2006/relationships/hyperlink" Target="https://www.ncbi.nlm.nih.gov/snp/rs761537792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3"/>
  <sheetViews>
    <sheetView tabSelected="1" workbookViewId="0">
      <selection activeCell="S6" sqref="S6"/>
    </sheetView>
  </sheetViews>
  <sheetFormatPr defaultColWidth="6.88671875" defaultRowHeight="15" x14ac:dyDescent="0.25"/>
  <cols>
    <col min="1" max="3" width="6.88671875" style="5"/>
    <col min="4" max="4" width="6.88671875" style="5" customWidth="1"/>
    <col min="5" max="6" width="7.5546875" style="5" bestFit="1" customWidth="1"/>
    <col min="7" max="16" width="6.88671875" style="5"/>
    <col min="17" max="17" width="9.5546875" style="5" customWidth="1"/>
    <col min="18" max="18" width="9.33203125" style="5" customWidth="1"/>
    <col min="19" max="19" width="9.5546875" style="5" customWidth="1"/>
    <col min="20" max="16384" width="6.88671875" style="5"/>
  </cols>
  <sheetData>
    <row r="1" spans="1:25" x14ac:dyDescent="0.25">
      <c r="A1" s="4" t="s">
        <v>2749</v>
      </c>
      <c r="F1" s="6">
        <v>43613</v>
      </c>
      <c r="U1" s="5" t="s">
        <v>2750</v>
      </c>
      <c r="W1" s="7">
        <f>AVERAGE(U5:U129)</f>
        <v>9.7840000000000007</v>
      </c>
      <c r="Y1" s="5" t="s">
        <v>2751</v>
      </c>
    </row>
    <row r="2" spans="1:25" x14ac:dyDescent="0.25">
      <c r="B2" s="5" t="s">
        <v>2752</v>
      </c>
      <c r="Q2" s="5" t="s">
        <v>2753</v>
      </c>
      <c r="S2" s="5" t="s">
        <v>2754</v>
      </c>
      <c r="U2" s="5" t="s">
        <v>2755</v>
      </c>
      <c r="W2" s="7">
        <f>STDEV(U5:U129)</f>
        <v>7.7090060444617885</v>
      </c>
      <c r="Y2" s="5">
        <f>SUM(B4:S129)</f>
        <v>1223</v>
      </c>
    </row>
    <row r="3" spans="1:25" ht="39" x14ac:dyDescent="0.25">
      <c r="A3" s="8" t="s">
        <v>2756</v>
      </c>
      <c r="B3" s="9" t="s">
        <v>2757</v>
      </c>
      <c r="C3" s="9" t="s">
        <v>2758</v>
      </c>
      <c r="D3" s="9" t="s">
        <v>2759</v>
      </c>
      <c r="E3" s="9" t="s">
        <v>2760</v>
      </c>
      <c r="F3" s="9" t="s">
        <v>2761</v>
      </c>
      <c r="G3" s="9" t="s">
        <v>2762</v>
      </c>
      <c r="H3" s="9" t="s">
        <v>2763</v>
      </c>
      <c r="I3" s="9" t="s">
        <v>2764</v>
      </c>
      <c r="J3" s="9" t="s">
        <v>2765</v>
      </c>
      <c r="K3" s="9" t="s">
        <v>2766</v>
      </c>
      <c r="L3" s="9" t="s">
        <v>2767</v>
      </c>
      <c r="M3" s="9" t="s">
        <v>2768</v>
      </c>
      <c r="N3" s="9" t="s">
        <v>2769</v>
      </c>
      <c r="O3" s="9" t="s">
        <v>2770</v>
      </c>
      <c r="P3" s="9" t="s">
        <v>2771</v>
      </c>
      <c r="Q3" s="9" t="s">
        <v>2772</v>
      </c>
      <c r="R3" s="9" t="s">
        <v>2773</v>
      </c>
      <c r="S3" s="9" t="s">
        <v>2774</v>
      </c>
      <c r="U3" s="9" t="s">
        <v>2775</v>
      </c>
      <c r="V3" s="5" t="s">
        <v>2776</v>
      </c>
      <c r="W3" s="9" t="s">
        <v>2777</v>
      </c>
    </row>
    <row r="4" spans="1:25" x14ac:dyDescent="0.25">
      <c r="A4" s="5">
        <v>1</v>
      </c>
      <c r="U4" s="5">
        <f>SUM(B4:S4)</f>
        <v>0</v>
      </c>
      <c r="V4" s="5">
        <v>0</v>
      </c>
    </row>
    <row r="5" spans="1:25" x14ac:dyDescent="0.25">
      <c r="A5" s="5">
        <v>2</v>
      </c>
      <c r="D5" s="5">
        <v>1</v>
      </c>
      <c r="E5" s="5">
        <v>2</v>
      </c>
      <c r="I5" s="5">
        <v>1</v>
      </c>
      <c r="J5" s="5">
        <v>2</v>
      </c>
      <c r="K5" s="5">
        <v>1</v>
      </c>
      <c r="L5" s="5">
        <v>1</v>
      </c>
      <c r="M5" s="5">
        <v>1</v>
      </c>
      <c r="Q5" s="5">
        <v>1</v>
      </c>
      <c r="R5" s="5">
        <v>1</v>
      </c>
      <c r="U5" s="5">
        <f>SUM(B5:S5)</f>
        <v>11</v>
      </c>
      <c r="V5" s="10">
        <v>1</v>
      </c>
      <c r="W5" s="7">
        <f>(U5-9.8)/7.7</f>
        <v>0.15584415584415576</v>
      </c>
    </row>
    <row r="6" spans="1:25" x14ac:dyDescent="0.25">
      <c r="A6" s="5">
        <v>3</v>
      </c>
      <c r="B6" s="5">
        <v>1</v>
      </c>
      <c r="D6" s="5">
        <v>3</v>
      </c>
      <c r="E6" s="5">
        <v>4</v>
      </c>
      <c r="G6" s="5">
        <v>4</v>
      </c>
      <c r="H6" s="5">
        <v>1</v>
      </c>
      <c r="I6" s="5">
        <v>3</v>
      </c>
      <c r="L6" s="5">
        <v>3</v>
      </c>
      <c r="N6" s="5">
        <v>3</v>
      </c>
      <c r="Q6" s="5">
        <v>1</v>
      </c>
      <c r="R6" s="5">
        <v>2</v>
      </c>
      <c r="S6" s="5">
        <v>1</v>
      </c>
      <c r="U6" s="5">
        <f t="shared" ref="U6:U69" si="0">SUM(B6:S6)</f>
        <v>26</v>
      </c>
      <c r="V6" s="5">
        <v>2</v>
      </c>
      <c r="W6" s="11">
        <f t="shared" ref="W6:W69" si="1">(U6-9.8)/7.7</f>
        <v>2.1038961038961039</v>
      </c>
    </row>
    <row r="7" spans="1:25" x14ac:dyDescent="0.25">
      <c r="A7" s="5">
        <v>4</v>
      </c>
      <c r="D7" s="5">
        <v>3</v>
      </c>
      <c r="E7" s="5">
        <v>2</v>
      </c>
      <c r="G7" s="5">
        <v>2</v>
      </c>
      <c r="H7" s="5">
        <v>2</v>
      </c>
      <c r="K7" s="5">
        <v>2</v>
      </c>
      <c r="M7" s="5">
        <v>1</v>
      </c>
      <c r="P7" s="5">
        <v>1</v>
      </c>
      <c r="Q7" s="5">
        <v>4</v>
      </c>
      <c r="S7" s="5">
        <v>1</v>
      </c>
      <c r="U7" s="5">
        <f t="shared" si="0"/>
        <v>18</v>
      </c>
      <c r="V7" s="5">
        <v>3</v>
      </c>
      <c r="W7" s="7">
        <f t="shared" si="1"/>
        <v>1.0649350649350648</v>
      </c>
    </row>
    <row r="8" spans="1:25" x14ac:dyDescent="0.25">
      <c r="A8" s="5">
        <v>5</v>
      </c>
      <c r="C8" s="5">
        <v>2</v>
      </c>
      <c r="D8" s="5">
        <v>1</v>
      </c>
      <c r="J8" s="5">
        <v>1</v>
      </c>
      <c r="M8" s="5">
        <v>2</v>
      </c>
      <c r="Q8" s="5">
        <v>4</v>
      </c>
      <c r="S8" s="5">
        <v>2</v>
      </c>
      <c r="U8" s="5">
        <f t="shared" si="0"/>
        <v>12</v>
      </c>
      <c r="V8" s="5">
        <v>4</v>
      </c>
      <c r="W8" s="7">
        <f t="shared" si="1"/>
        <v>0.28571428571428564</v>
      </c>
    </row>
    <row r="9" spans="1:25" x14ac:dyDescent="0.25">
      <c r="A9" s="5">
        <v>6</v>
      </c>
      <c r="D9" s="5">
        <v>1</v>
      </c>
      <c r="Q9" s="5">
        <v>1</v>
      </c>
      <c r="U9" s="5">
        <f t="shared" si="0"/>
        <v>2</v>
      </c>
      <c r="V9" s="5">
        <v>5</v>
      </c>
      <c r="W9" s="7">
        <f t="shared" si="1"/>
        <v>-1.0129870129870131</v>
      </c>
    </row>
    <row r="10" spans="1:25" x14ac:dyDescent="0.25">
      <c r="A10" s="5">
        <v>7</v>
      </c>
      <c r="D10" s="5">
        <v>3</v>
      </c>
      <c r="E10" s="5">
        <v>1</v>
      </c>
      <c r="J10" s="5">
        <v>1</v>
      </c>
      <c r="K10" s="5">
        <v>1</v>
      </c>
      <c r="M10" s="5">
        <v>2</v>
      </c>
      <c r="P10" s="5">
        <v>1</v>
      </c>
      <c r="Q10" s="5">
        <v>1</v>
      </c>
      <c r="R10" s="5">
        <v>1</v>
      </c>
      <c r="S10" s="5">
        <v>1</v>
      </c>
      <c r="U10" s="5">
        <f t="shared" si="0"/>
        <v>12</v>
      </c>
      <c r="V10" s="5">
        <v>6</v>
      </c>
      <c r="W10" s="7">
        <f t="shared" si="1"/>
        <v>0.28571428571428564</v>
      </c>
    </row>
    <row r="11" spans="1:25" x14ac:dyDescent="0.25">
      <c r="A11" s="5">
        <v>8</v>
      </c>
      <c r="D11" s="5">
        <v>1</v>
      </c>
      <c r="E11" s="5">
        <v>1</v>
      </c>
      <c r="F11" s="5">
        <v>1</v>
      </c>
      <c r="H11" s="5">
        <v>1</v>
      </c>
      <c r="Q11" s="5">
        <v>2</v>
      </c>
      <c r="S11" s="5">
        <v>1</v>
      </c>
      <c r="U11" s="5">
        <f t="shared" si="0"/>
        <v>7</v>
      </c>
      <c r="V11" s="5">
        <v>7</v>
      </c>
      <c r="W11" s="7">
        <f t="shared" si="1"/>
        <v>-0.3636363636363637</v>
      </c>
    </row>
    <row r="12" spans="1:25" x14ac:dyDescent="0.25">
      <c r="A12" s="5">
        <v>9</v>
      </c>
      <c r="C12" s="5">
        <v>1</v>
      </c>
      <c r="E12" s="5">
        <v>2</v>
      </c>
      <c r="F12" s="5">
        <v>1</v>
      </c>
      <c r="H12" s="5">
        <v>4</v>
      </c>
      <c r="I12" s="5">
        <v>1</v>
      </c>
      <c r="L12" s="5">
        <v>1</v>
      </c>
      <c r="N12" s="5">
        <v>2</v>
      </c>
      <c r="Q12" s="5">
        <v>4</v>
      </c>
      <c r="R12" s="5">
        <v>2</v>
      </c>
      <c r="U12" s="5">
        <f t="shared" si="0"/>
        <v>18</v>
      </c>
      <c r="V12" s="10">
        <v>8</v>
      </c>
      <c r="W12" s="7">
        <f t="shared" si="1"/>
        <v>1.0649350649350648</v>
      </c>
    </row>
    <row r="13" spans="1:25" x14ac:dyDescent="0.25">
      <c r="A13" s="5">
        <v>10</v>
      </c>
      <c r="C13" s="5">
        <v>1</v>
      </c>
      <c r="D13" s="5">
        <v>1</v>
      </c>
      <c r="E13" s="5">
        <v>3</v>
      </c>
      <c r="G13" s="5">
        <v>1</v>
      </c>
      <c r="H13" s="5">
        <v>1</v>
      </c>
      <c r="I13" s="5">
        <v>2</v>
      </c>
      <c r="J13" s="5">
        <v>1</v>
      </c>
      <c r="O13" s="5">
        <v>1</v>
      </c>
      <c r="Q13" s="5">
        <v>2</v>
      </c>
      <c r="S13" s="5">
        <v>1</v>
      </c>
      <c r="U13" s="5">
        <f t="shared" si="0"/>
        <v>14</v>
      </c>
      <c r="V13" s="5">
        <v>9</v>
      </c>
      <c r="W13" s="7">
        <f t="shared" si="1"/>
        <v>0.5454545454545453</v>
      </c>
    </row>
    <row r="14" spans="1:25" x14ac:dyDescent="0.25">
      <c r="A14" s="5">
        <v>11</v>
      </c>
      <c r="B14" s="5">
        <v>1</v>
      </c>
      <c r="D14" s="5">
        <v>1</v>
      </c>
      <c r="F14" s="5">
        <v>4</v>
      </c>
      <c r="G14" s="5">
        <v>2</v>
      </c>
      <c r="H14" s="5">
        <v>2</v>
      </c>
      <c r="I14" s="5">
        <v>2</v>
      </c>
      <c r="R14" s="5">
        <v>1</v>
      </c>
      <c r="S14" s="5">
        <v>3</v>
      </c>
      <c r="U14" s="5">
        <f t="shared" si="0"/>
        <v>16</v>
      </c>
      <c r="V14" s="5">
        <v>10</v>
      </c>
      <c r="W14" s="7">
        <f t="shared" si="1"/>
        <v>0.80519480519480513</v>
      </c>
    </row>
    <row r="15" spans="1:25" x14ac:dyDescent="0.25">
      <c r="A15" s="5">
        <v>12</v>
      </c>
      <c r="E15" s="5">
        <v>1</v>
      </c>
      <c r="J15" s="5">
        <v>1</v>
      </c>
      <c r="O15" s="5">
        <v>1</v>
      </c>
      <c r="U15" s="5">
        <f t="shared" si="0"/>
        <v>3</v>
      </c>
      <c r="V15" s="5">
        <v>11</v>
      </c>
      <c r="W15" s="7">
        <f t="shared" si="1"/>
        <v>-0.88311688311688319</v>
      </c>
    </row>
    <row r="16" spans="1:25" x14ac:dyDescent="0.25">
      <c r="A16" s="5">
        <v>13</v>
      </c>
      <c r="F16" s="5">
        <v>1</v>
      </c>
      <c r="K16" s="5">
        <v>3</v>
      </c>
      <c r="L16" s="5">
        <v>1</v>
      </c>
      <c r="O16" s="5">
        <v>1</v>
      </c>
      <c r="P16" s="5">
        <v>1</v>
      </c>
      <c r="Q16" s="5">
        <v>1</v>
      </c>
      <c r="U16" s="5">
        <f t="shared" si="0"/>
        <v>8</v>
      </c>
      <c r="V16" s="5">
        <v>12</v>
      </c>
      <c r="W16" s="7">
        <f t="shared" si="1"/>
        <v>-0.23376623376623384</v>
      </c>
    </row>
    <row r="17" spans="1:23" x14ac:dyDescent="0.25">
      <c r="A17" s="5">
        <v>14</v>
      </c>
      <c r="C17" s="5">
        <v>1</v>
      </c>
      <c r="D17" s="5">
        <v>1</v>
      </c>
      <c r="E17" s="5">
        <v>2</v>
      </c>
      <c r="G17" s="5">
        <v>1</v>
      </c>
      <c r="J17" s="5">
        <v>1</v>
      </c>
      <c r="L17" s="5">
        <v>2</v>
      </c>
      <c r="M17" s="5">
        <v>1</v>
      </c>
      <c r="O17" s="5">
        <v>1</v>
      </c>
      <c r="P17" s="5">
        <v>1</v>
      </c>
      <c r="S17" s="5">
        <v>1</v>
      </c>
      <c r="U17" s="5">
        <f t="shared" si="0"/>
        <v>12</v>
      </c>
      <c r="V17" s="5">
        <v>13</v>
      </c>
      <c r="W17" s="7">
        <f t="shared" si="1"/>
        <v>0.28571428571428564</v>
      </c>
    </row>
    <row r="18" spans="1:23" x14ac:dyDescent="0.25">
      <c r="A18" s="5">
        <v>15</v>
      </c>
      <c r="C18" s="5">
        <v>2</v>
      </c>
      <c r="F18" s="5">
        <v>1</v>
      </c>
      <c r="G18" s="5">
        <v>1</v>
      </c>
      <c r="I18" s="5">
        <v>2</v>
      </c>
      <c r="K18" s="5">
        <v>2</v>
      </c>
      <c r="L18" s="5">
        <v>2</v>
      </c>
      <c r="M18" s="5">
        <v>1</v>
      </c>
      <c r="P18" s="5">
        <v>1</v>
      </c>
      <c r="Q18" s="5">
        <v>2</v>
      </c>
      <c r="R18" s="5">
        <v>1</v>
      </c>
      <c r="U18" s="5">
        <f t="shared" si="0"/>
        <v>15</v>
      </c>
      <c r="V18" s="5">
        <v>14</v>
      </c>
      <c r="W18" s="7">
        <f t="shared" si="1"/>
        <v>0.67532467532467522</v>
      </c>
    </row>
    <row r="19" spans="1:23" x14ac:dyDescent="0.25">
      <c r="A19" s="5">
        <v>16</v>
      </c>
      <c r="D19" s="5">
        <v>2</v>
      </c>
      <c r="J19" s="5">
        <v>2</v>
      </c>
      <c r="K19" s="5">
        <v>1</v>
      </c>
      <c r="L19" s="5">
        <v>1</v>
      </c>
      <c r="M19" s="5">
        <v>1</v>
      </c>
      <c r="U19" s="5">
        <f t="shared" si="0"/>
        <v>7</v>
      </c>
      <c r="V19" s="10">
        <v>15</v>
      </c>
      <c r="W19" s="7">
        <f t="shared" si="1"/>
        <v>-0.3636363636363637</v>
      </c>
    </row>
    <row r="20" spans="1:23" x14ac:dyDescent="0.25">
      <c r="A20" s="5">
        <v>17</v>
      </c>
      <c r="H20" s="5">
        <v>1</v>
      </c>
      <c r="I20" s="5">
        <v>1</v>
      </c>
      <c r="R20" s="5">
        <v>1</v>
      </c>
      <c r="U20" s="5">
        <f t="shared" si="0"/>
        <v>3</v>
      </c>
      <c r="V20" s="5">
        <v>16</v>
      </c>
      <c r="W20" s="7">
        <f t="shared" si="1"/>
        <v>-0.88311688311688319</v>
      </c>
    </row>
    <row r="21" spans="1:23" x14ac:dyDescent="0.25">
      <c r="A21" s="5">
        <v>18</v>
      </c>
      <c r="D21" s="5">
        <v>3</v>
      </c>
      <c r="E21" s="5">
        <v>1</v>
      </c>
      <c r="K21" s="5">
        <v>1</v>
      </c>
      <c r="U21" s="5">
        <f t="shared" si="0"/>
        <v>5</v>
      </c>
      <c r="V21" s="5">
        <v>17</v>
      </c>
      <c r="W21" s="7">
        <f t="shared" si="1"/>
        <v>-0.62337662337662347</v>
      </c>
    </row>
    <row r="22" spans="1:23" x14ac:dyDescent="0.25">
      <c r="A22" s="5">
        <v>19</v>
      </c>
      <c r="B22" s="5">
        <v>1</v>
      </c>
      <c r="D22" s="5">
        <v>1</v>
      </c>
      <c r="E22" s="5">
        <v>1</v>
      </c>
      <c r="F22" s="5">
        <v>1</v>
      </c>
      <c r="J22" s="5">
        <v>1</v>
      </c>
      <c r="L22" s="5">
        <v>1</v>
      </c>
      <c r="P22" s="5">
        <v>2</v>
      </c>
      <c r="U22" s="5">
        <f t="shared" si="0"/>
        <v>8</v>
      </c>
      <c r="V22" s="5">
        <v>18</v>
      </c>
      <c r="W22" s="7">
        <f t="shared" si="1"/>
        <v>-0.23376623376623384</v>
      </c>
    </row>
    <row r="23" spans="1:23" x14ac:dyDescent="0.25">
      <c r="A23" s="5">
        <v>20</v>
      </c>
      <c r="B23" s="5">
        <v>2</v>
      </c>
      <c r="E23" s="5">
        <v>3</v>
      </c>
      <c r="F23" s="5">
        <v>1</v>
      </c>
      <c r="H23" s="5">
        <v>1</v>
      </c>
      <c r="L23" s="5">
        <v>1</v>
      </c>
      <c r="N23" s="5">
        <v>1</v>
      </c>
      <c r="S23" s="5">
        <v>1</v>
      </c>
      <c r="U23" s="5">
        <f t="shared" si="0"/>
        <v>10</v>
      </c>
      <c r="V23" s="5">
        <v>19</v>
      </c>
      <c r="W23" s="7">
        <f t="shared" si="1"/>
        <v>2.5974025974025882E-2</v>
      </c>
    </row>
    <row r="24" spans="1:23" x14ac:dyDescent="0.25">
      <c r="A24" s="5">
        <v>21</v>
      </c>
      <c r="C24" s="5">
        <v>1</v>
      </c>
      <c r="L24" s="5">
        <v>1</v>
      </c>
      <c r="U24" s="5">
        <f t="shared" si="0"/>
        <v>2</v>
      </c>
      <c r="V24" s="5">
        <v>20</v>
      </c>
      <c r="W24" s="7">
        <f t="shared" si="1"/>
        <v>-1.0129870129870131</v>
      </c>
    </row>
    <row r="25" spans="1:23" x14ac:dyDescent="0.25">
      <c r="A25" s="5">
        <v>22</v>
      </c>
      <c r="D25" s="5">
        <v>1</v>
      </c>
      <c r="E25" s="5">
        <v>1</v>
      </c>
      <c r="G25" s="5">
        <v>1</v>
      </c>
      <c r="K25" s="5">
        <v>1</v>
      </c>
      <c r="M25" s="5">
        <v>1</v>
      </c>
      <c r="P25" s="5">
        <v>2</v>
      </c>
      <c r="U25" s="5">
        <f t="shared" si="0"/>
        <v>7</v>
      </c>
      <c r="V25" s="5">
        <v>21</v>
      </c>
      <c r="W25" s="7">
        <f t="shared" si="1"/>
        <v>-0.3636363636363637</v>
      </c>
    </row>
    <row r="26" spans="1:23" x14ac:dyDescent="0.25">
      <c r="A26" s="5">
        <v>23</v>
      </c>
      <c r="E26" s="5">
        <v>1</v>
      </c>
      <c r="H26" s="5">
        <v>1</v>
      </c>
      <c r="I26" s="5">
        <v>4</v>
      </c>
      <c r="J26" s="5">
        <v>1</v>
      </c>
      <c r="L26" s="5">
        <v>1</v>
      </c>
      <c r="U26" s="5">
        <f t="shared" si="0"/>
        <v>8</v>
      </c>
      <c r="V26" s="10">
        <v>22</v>
      </c>
      <c r="W26" s="7">
        <f t="shared" si="1"/>
        <v>-0.23376623376623384</v>
      </c>
    </row>
    <row r="27" spans="1:23" x14ac:dyDescent="0.25">
      <c r="A27" s="5">
        <v>24</v>
      </c>
      <c r="C27" s="5">
        <v>1</v>
      </c>
      <c r="H27" s="5">
        <v>1</v>
      </c>
      <c r="L27" s="5">
        <v>1</v>
      </c>
      <c r="O27" s="5">
        <v>1</v>
      </c>
      <c r="Q27" s="5">
        <v>1</v>
      </c>
      <c r="U27" s="5">
        <f t="shared" si="0"/>
        <v>5</v>
      </c>
      <c r="V27" s="5">
        <v>23</v>
      </c>
      <c r="W27" s="7">
        <f t="shared" si="1"/>
        <v>-0.62337662337662347</v>
      </c>
    </row>
    <row r="28" spans="1:23" x14ac:dyDescent="0.25">
      <c r="A28" s="5">
        <v>25</v>
      </c>
      <c r="C28" s="5">
        <v>1</v>
      </c>
      <c r="D28" s="5">
        <v>1</v>
      </c>
      <c r="J28" s="5">
        <v>1</v>
      </c>
      <c r="P28" s="5">
        <v>1</v>
      </c>
      <c r="U28" s="5">
        <f t="shared" si="0"/>
        <v>4</v>
      </c>
      <c r="V28" s="5">
        <v>24</v>
      </c>
      <c r="W28" s="7">
        <f t="shared" si="1"/>
        <v>-0.75324675324675328</v>
      </c>
    </row>
    <row r="29" spans="1:23" x14ac:dyDescent="0.25">
      <c r="A29" s="5">
        <v>26</v>
      </c>
      <c r="C29" s="5">
        <v>1</v>
      </c>
      <c r="G29" s="5">
        <v>1</v>
      </c>
      <c r="I29" s="5">
        <v>2</v>
      </c>
      <c r="J29" s="5">
        <v>1</v>
      </c>
      <c r="M29" s="5">
        <v>1</v>
      </c>
      <c r="N29" s="5">
        <v>1</v>
      </c>
      <c r="P29" s="5">
        <v>1</v>
      </c>
      <c r="U29" s="5">
        <f t="shared" si="0"/>
        <v>8</v>
      </c>
      <c r="V29" s="5">
        <v>25</v>
      </c>
      <c r="W29" s="7">
        <f t="shared" si="1"/>
        <v>-0.23376623376623384</v>
      </c>
    </row>
    <row r="30" spans="1:23" x14ac:dyDescent="0.25">
      <c r="A30" s="5">
        <v>27</v>
      </c>
      <c r="B30" s="5">
        <v>1</v>
      </c>
      <c r="D30" s="5">
        <v>3</v>
      </c>
      <c r="E30" s="5">
        <v>2</v>
      </c>
      <c r="I30" s="5">
        <v>1</v>
      </c>
      <c r="J30" s="5">
        <v>1</v>
      </c>
      <c r="K30" s="5">
        <v>1</v>
      </c>
      <c r="L30" s="5">
        <v>3</v>
      </c>
      <c r="M30" s="5">
        <v>1</v>
      </c>
      <c r="N30" s="5">
        <v>1</v>
      </c>
      <c r="Q30" s="5">
        <v>2</v>
      </c>
      <c r="U30" s="5">
        <f t="shared" si="0"/>
        <v>16</v>
      </c>
      <c r="V30" s="5">
        <v>26</v>
      </c>
      <c r="W30" s="7">
        <f t="shared" si="1"/>
        <v>0.80519480519480513</v>
      </c>
    </row>
    <row r="31" spans="1:23" x14ac:dyDescent="0.25">
      <c r="A31" s="5">
        <v>28</v>
      </c>
      <c r="C31" s="5">
        <v>1</v>
      </c>
      <c r="D31" s="5">
        <v>1</v>
      </c>
      <c r="H31" s="5">
        <v>1</v>
      </c>
      <c r="I31" s="5">
        <v>1</v>
      </c>
      <c r="J31" s="5">
        <v>2</v>
      </c>
      <c r="L31" s="5">
        <v>1</v>
      </c>
      <c r="M31" s="5">
        <v>1</v>
      </c>
      <c r="O31" s="5">
        <v>1</v>
      </c>
      <c r="R31" s="5">
        <v>2</v>
      </c>
      <c r="U31" s="5">
        <f t="shared" si="0"/>
        <v>11</v>
      </c>
      <c r="V31" s="5">
        <v>27</v>
      </c>
      <c r="W31" s="7">
        <f t="shared" si="1"/>
        <v>0.15584415584415576</v>
      </c>
    </row>
    <row r="32" spans="1:23" x14ac:dyDescent="0.25">
      <c r="A32" s="5">
        <v>29</v>
      </c>
      <c r="O32" s="5">
        <v>1</v>
      </c>
      <c r="U32" s="5">
        <f t="shared" si="0"/>
        <v>1</v>
      </c>
      <c r="V32" s="5">
        <v>28</v>
      </c>
      <c r="W32" s="7">
        <f t="shared" si="1"/>
        <v>-1.142857142857143</v>
      </c>
    </row>
    <row r="33" spans="1:23" x14ac:dyDescent="0.25">
      <c r="A33" s="5">
        <v>30</v>
      </c>
      <c r="B33" s="5">
        <v>2</v>
      </c>
      <c r="E33" s="5">
        <v>2</v>
      </c>
      <c r="I33" s="5">
        <v>2</v>
      </c>
      <c r="J33" s="5">
        <v>1</v>
      </c>
      <c r="K33" s="5">
        <v>1</v>
      </c>
      <c r="L33" s="5">
        <v>1</v>
      </c>
      <c r="N33" s="5">
        <v>3</v>
      </c>
      <c r="S33" s="5">
        <v>1</v>
      </c>
      <c r="U33" s="5">
        <f t="shared" si="0"/>
        <v>13</v>
      </c>
      <c r="V33" s="10">
        <v>29</v>
      </c>
      <c r="W33" s="7">
        <f t="shared" si="1"/>
        <v>0.4155844155844155</v>
      </c>
    </row>
    <row r="34" spans="1:23" x14ac:dyDescent="0.25">
      <c r="A34" s="5">
        <v>31</v>
      </c>
      <c r="B34" s="5">
        <v>1</v>
      </c>
      <c r="D34" s="5">
        <v>1</v>
      </c>
      <c r="E34" s="5">
        <v>1</v>
      </c>
      <c r="H34" s="5">
        <v>1</v>
      </c>
      <c r="U34" s="5">
        <f t="shared" si="0"/>
        <v>4</v>
      </c>
      <c r="V34" s="5">
        <v>30</v>
      </c>
      <c r="W34" s="7">
        <f t="shared" si="1"/>
        <v>-0.75324675324675328</v>
      </c>
    </row>
    <row r="35" spans="1:23" x14ac:dyDescent="0.25">
      <c r="A35" s="5">
        <v>32</v>
      </c>
      <c r="D35" s="5">
        <v>2</v>
      </c>
      <c r="E35" s="5">
        <v>2</v>
      </c>
      <c r="F35" s="5">
        <v>1</v>
      </c>
      <c r="L35" s="5">
        <v>1</v>
      </c>
      <c r="M35" s="5">
        <v>1</v>
      </c>
      <c r="U35" s="5">
        <f t="shared" si="0"/>
        <v>7</v>
      </c>
      <c r="V35" s="5">
        <v>31</v>
      </c>
      <c r="W35" s="7">
        <f t="shared" si="1"/>
        <v>-0.3636363636363637</v>
      </c>
    </row>
    <row r="36" spans="1:23" x14ac:dyDescent="0.25">
      <c r="A36" s="5">
        <v>33</v>
      </c>
      <c r="C36" s="5">
        <v>1</v>
      </c>
      <c r="D36" s="5">
        <v>2</v>
      </c>
      <c r="K36" s="5">
        <v>2</v>
      </c>
      <c r="O36" s="5">
        <v>1</v>
      </c>
      <c r="U36" s="5">
        <f t="shared" si="0"/>
        <v>6</v>
      </c>
      <c r="V36" s="5">
        <v>32</v>
      </c>
      <c r="W36" s="7">
        <f t="shared" si="1"/>
        <v>-0.49350649350649356</v>
      </c>
    </row>
    <row r="37" spans="1:23" x14ac:dyDescent="0.25">
      <c r="A37" s="5">
        <v>34</v>
      </c>
      <c r="B37" s="5">
        <v>4</v>
      </c>
      <c r="C37" s="5">
        <v>1</v>
      </c>
      <c r="H37" s="5">
        <v>4</v>
      </c>
      <c r="I37" s="5">
        <v>1</v>
      </c>
      <c r="M37" s="5">
        <v>1</v>
      </c>
      <c r="N37" s="5">
        <v>5</v>
      </c>
      <c r="Q37" s="5">
        <v>2</v>
      </c>
      <c r="U37" s="5">
        <f t="shared" si="0"/>
        <v>18</v>
      </c>
      <c r="V37" s="5">
        <v>33</v>
      </c>
      <c r="W37" s="7">
        <f t="shared" si="1"/>
        <v>1.0649350649350648</v>
      </c>
    </row>
    <row r="38" spans="1:23" x14ac:dyDescent="0.25">
      <c r="A38" s="5">
        <v>35</v>
      </c>
      <c r="B38" s="5">
        <v>1</v>
      </c>
      <c r="D38" s="5">
        <v>1</v>
      </c>
      <c r="E38" s="5">
        <v>1</v>
      </c>
      <c r="G38" s="5">
        <v>1</v>
      </c>
      <c r="R38" s="5">
        <v>1</v>
      </c>
      <c r="U38" s="5">
        <f t="shared" si="0"/>
        <v>5</v>
      </c>
      <c r="V38" s="5">
        <v>34</v>
      </c>
      <c r="W38" s="7">
        <f t="shared" si="1"/>
        <v>-0.62337662337662347</v>
      </c>
    </row>
    <row r="39" spans="1:23" x14ac:dyDescent="0.25">
      <c r="A39" s="5">
        <v>36</v>
      </c>
      <c r="B39" s="5">
        <v>1</v>
      </c>
      <c r="C39" s="5">
        <v>2</v>
      </c>
      <c r="D39" s="5">
        <v>1</v>
      </c>
      <c r="E39" s="5">
        <v>1</v>
      </c>
      <c r="F39" s="5">
        <v>1</v>
      </c>
      <c r="H39" s="5">
        <v>2</v>
      </c>
      <c r="I39" s="5">
        <v>1</v>
      </c>
      <c r="J39" s="5">
        <v>2</v>
      </c>
      <c r="K39" s="5">
        <v>1</v>
      </c>
      <c r="L39" s="5">
        <v>2</v>
      </c>
      <c r="N39" s="5">
        <v>1</v>
      </c>
      <c r="P39" s="5">
        <v>2</v>
      </c>
      <c r="R39" s="5">
        <v>2</v>
      </c>
      <c r="U39" s="5">
        <f t="shared" si="0"/>
        <v>19</v>
      </c>
      <c r="V39" s="5">
        <v>35</v>
      </c>
      <c r="W39" s="7">
        <f t="shared" si="1"/>
        <v>1.1948051948051948</v>
      </c>
    </row>
    <row r="40" spans="1:23" x14ac:dyDescent="0.25">
      <c r="A40" s="5">
        <v>37</v>
      </c>
      <c r="C40" s="5">
        <v>2</v>
      </c>
      <c r="D40" s="5">
        <v>1</v>
      </c>
      <c r="E40" s="5">
        <v>4</v>
      </c>
      <c r="K40" s="5">
        <v>1</v>
      </c>
      <c r="L40" s="5">
        <v>2</v>
      </c>
      <c r="N40" s="5">
        <v>1</v>
      </c>
      <c r="O40" s="5">
        <v>1</v>
      </c>
      <c r="P40" s="5">
        <v>1</v>
      </c>
      <c r="Q40" s="5">
        <v>4</v>
      </c>
      <c r="R40" s="5">
        <v>2</v>
      </c>
      <c r="U40" s="5">
        <f t="shared" si="0"/>
        <v>19</v>
      </c>
      <c r="V40" s="10">
        <v>36</v>
      </c>
      <c r="W40" s="7">
        <f t="shared" si="1"/>
        <v>1.1948051948051948</v>
      </c>
    </row>
    <row r="41" spans="1:23" x14ac:dyDescent="0.25">
      <c r="A41" s="5">
        <v>38</v>
      </c>
      <c r="C41" s="5">
        <v>1</v>
      </c>
      <c r="D41" s="5">
        <v>1</v>
      </c>
      <c r="K41" s="5">
        <v>1</v>
      </c>
      <c r="L41" s="5">
        <v>1</v>
      </c>
      <c r="R41" s="5">
        <v>1</v>
      </c>
      <c r="U41" s="5">
        <f t="shared" si="0"/>
        <v>5</v>
      </c>
      <c r="V41" s="5">
        <v>37</v>
      </c>
      <c r="W41" s="7">
        <f t="shared" si="1"/>
        <v>-0.62337662337662347</v>
      </c>
    </row>
    <row r="42" spans="1:23" x14ac:dyDescent="0.25">
      <c r="A42" s="5">
        <v>39</v>
      </c>
      <c r="B42" s="5">
        <v>2</v>
      </c>
      <c r="D42" s="5">
        <v>1</v>
      </c>
      <c r="E42" s="5">
        <v>1</v>
      </c>
      <c r="I42" s="5">
        <v>1</v>
      </c>
      <c r="K42" s="5">
        <v>2</v>
      </c>
      <c r="N42" s="5">
        <v>1</v>
      </c>
      <c r="P42" s="5">
        <v>1</v>
      </c>
      <c r="Q42" s="5">
        <v>2</v>
      </c>
      <c r="R42" s="5">
        <v>1</v>
      </c>
      <c r="U42" s="5">
        <f t="shared" si="0"/>
        <v>12</v>
      </c>
      <c r="V42" s="5">
        <v>38</v>
      </c>
      <c r="W42" s="7">
        <f t="shared" si="1"/>
        <v>0.28571428571428564</v>
      </c>
    </row>
    <row r="43" spans="1:23" x14ac:dyDescent="0.25">
      <c r="A43" s="5">
        <v>40</v>
      </c>
      <c r="B43" s="5">
        <v>1</v>
      </c>
      <c r="E43" s="5">
        <v>1</v>
      </c>
      <c r="L43" s="5">
        <v>3</v>
      </c>
      <c r="N43" s="5">
        <v>1</v>
      </c>
      <c r="P43" s="5">
        <v>1</v>
      </c>
      <c r="Q43" s="5">
        <v>2</v>
      </c>
      <c r="S43" s="5">
        <v>1</v>
      </c>
      <c r="U43" s="5">
        <f t="shared" si="0"/>
        <v>10</v>
      </c>
      <c r="V43" s="5">
        <v>39</v>
      </c>
      <c r="W43" s="7">
        <f t="shared" si="1"/>
        <v>2.5974025974025882E-2</v>
      </c>
    </row>
    <row r="44" spans="1:23" x14ac:dyDescent="0.25">
      <c r="A44" s="5">
        <v>41</v>
      </c>
      <c r="D44" s="5">
        <v>1</v>
      </c>
      <c r="G44" s="5">
        <v>1</v>
      </c>
      <c r="H44" s="5">
        <v>1</v>
      </c>
      <c r="I44" s="5">
        <v>1</v>
      </c>
      <c r="L44" s="5">
        <v>1</v>
      </c>
      <c r="P44" s="5">
        <v>1</v>
      </c>
      <c r="Q44" s="5">
        <v>1</v>
      </c>
      <c r="U44" s="5">
        <f t="shared" si="0"/>
        <v>7</v>
      </c>
      <c r="V44" s="5">
        <v>40</v>
      </c>
      <c r="W44" s="7">
        <f t="shared" si="1"/>
        <v>-0.3636363636363637</v>
      </c>
    </row>
    <row r="45" spans="1:23" x14ac:dyDescent="0.25">
      <c r="A45" s="5">
        <v>42</v>
      </c>
      <c r="E45" s="5">
        <v>1</v>
      </c>
      <c r="G45" s="5">
        <v>1</v>
      </c>
      <c r="I45" s="5">
        <v>1</v>
      </c>
      <c r="Q45" s="5">
        <v>1</v>
      </c>
      <c r="S45" s="5">
        <v>1</v>
      </c>
      <c r="U45" s="5">
        <f t="shared" si="0"/>
        <v>5</v>
      </c>
      <c r="V45" s="5">
        <v>41</v>
      </c>
      <c r="W45" s="7">
        <f t="shared" si="1"/>
        <v>-0.62337662337662347</v>
      </c>
    </row>
    <row r="46" spans="1:23" x14ac:dyDescent="0.25">
      <c r="A46" s="5">
        <v>43</v>
      </c>
      <c r="F46" s="5">
        <v>1</v>
      </c>
      <c r="G46" s="5">
        <v>2</v>
      </c>
      <c r="I46" s="5">
        <v>1</v>
      </c>
      <c r="K46" s="5">
        <v>1</v>
      </c>
      <c r="M46" s="5">
        <v>2</v>
      </c>
      <c r="N46" s="5">
        <v>1</v>
      </c>
      <c r="R46" s="5">
        <v>1</v>
      </c>
      <c r="U46" s="5">
        <f t="shared" si="0"/>
        <v>9</v>
      </c>
      <c r="V46" s="5">
        <v>42</v>
      </c>
      <c r="W46" s="7">
        <f t="shared" si="1"/>
        <v>-0.10389610389610399</v>
      </c>
    </row>
    <row r="47" spans="1:23" x14ac:dyDescent="0.25">
      <c r="A47" s="5">
        <v>44</v>
      </c>
      <c r="E47" s="5">
        <v>1</v>
      </c>
      <c r="H47" s="5">
        <v>1</v>
      </c>
      <c r="I47" s="5">
        <v>1</v>
      </c>
      <c r="L47" s="5">
        <v>2</v>
      </c>
      <c r="Q47" s="5">
        <v>1</v>
      </c>
      <c r="R47" s="5">
        <v>2</v>
      </c>
      <c r="S47" s="5">
        <v>1</v>
      </c>
      <c r="U47" s="5">
        <f t="shared" si="0"/>
        <v>9</v>
      </c>
      <c r="V47" s="10">
        <v>43</v>
      </c>
      <c r="W47" s="7">
        <f t="shared" si="1"/>
        <v>-0.10389610389610399</v>
      </c>
    </row>
    <row r="48" spans="1:23" x14ac:dyDescent="0.25">
      <c r="A48" s="5">
        <v>45</v>
      </c>
      <c r="D48" s="5">
        <v>1</v>
      </c>
      <c r="E48" s="5">
        <v>1</v>
      </c>
      <c r="G48" s="5">
        <v>1</v>
      </c>
      <c r="H48" s="5">
        <v>1</v>
      </c>
      <c r="M48" s="5">
        <v>2</v>
      </c>
      <c r="Q48" s="5">
        <v>1</v>
      </c>
      <c r="U48" s="5">
        <f t="shared" si="0"/>
        <v>7</v>
      </c>
      <c r="V48" s="5">
        <v>44</v>
      </c>
      <c r="W48" s="7">
        <f t="shared" si="1"/>
        <v>-0.3636363636363637</v>
      </c>
    </row>
    <row r="49" spans="1:23" x14ac:dyDescent="0.25">
      <c r="A49" s="5">
        <v>46</v>
      </c>
      <c r="K49" s="5">
        <v>1</v>
      </c>
      <c r="N49" s="5">
        <v>1</v>
      </c>
      <c r="S49" s="5">
        <v>1</v>
      </c>
      <c r="U49" s="5">
        <f t="shared" si="0"/>
        <v>3</v>
      </c>
      <c r="V49" s="5">
        <v>45</v>
      </c>
      <c r="W49" s="7">
        <f t="shared" si="1"/>
        <v>-0.88311688311688319</v>
      </c>
    </row>
    <row r="50" spans="1:23" x14ac:dyDescent="0.25">
      <c r="A50" s="5">
        <v>47</v>
      </c>
      <c r="D50" s="5">
        <v>2</v>
      </c>
      <c r="I50" s="5">
        <v>1</v>
      </c>
      <c r="K50" s="5">
        <v>1</v>
      </c>
      <c r="S50" s="5">
        <v>1</v>
      </c>
      <c r="U50" s="5">
        <f t="shared" si="0"/>
        <v>5</v>
      </c>
      <c r="V50" s="5">
        <v>46</v>
      </c>
      <c r="W50" s="7">
        <f t="shared" si="1"/>
        <v>-0.62337662337662347</v>
      </c>
    </row>
    <row r="51" spans="1:23" x14ac:dyDescent="0.25">
      <c r="A51" s="5">
        <v>48</v>
      </c>
      <c r="D51" s="5">
        <v>2</v>
      </c>
      <c r="E51" s="5">
        <v>4</v>
      </c>
      <c r="G51" s="5">
        <v>2</v>
      </c>
      <c r="K51" s="5">
        <v>1</v>
      </c>
      <c r="N51" s="5">
        <v>1</v>
      </c>
      <c r="U51" s="5">
        <f t="shared" si="0"/>
        <v>10</v>
      </c>
      <c r="V51" s="5">
        <v>47</v>
      </c>
      <c r="W51" s="7">
        <f t="shared" si="1"/>
        <v>2.5974025974025882E-2</v>
      </c>
    </row>
    <row r="52" spans="1:23" x14ac:dyDescent="0.25">
      <c r="A52" s="5">
        <v>49</v>
      </c>
      <c r="C52" s="5">
        <v>1</v>
      </c>
      <c r="E52" s="5">
        <v>1</v>
      </c>
      <c r="F52" s="5">
        <v>1</v>
      </c>
      <c r="H52" s="5">
        <v>1</v>
      </c>
      <c r="O52" s="5">
        <v>2</v>
      </c>
      <c r="R52" s="5">
        <v>1</v>
      </c>
      <c r="U52" s="5">
        <f t="shared" si="0"/>
        <v>7</v>
      </c>
      <c r="V52" s="5">
        <v>48</v>
      </c>
      <c r="W52" s="7">
        <f t="shared" si="1"/>
        <v>-0.3636363636363637</v>
      </c>
    </row>
    <row r="53" spans="1:23" x14ac:dyDescent="0.25">
      <c r="A53" s="5">
        <v>50</v>
      </c>
      <c r="C53" s="5">
        <v>1</v>
      </c>
      <c r="E53" s="5">
        <v>1</v>
      </c>
      <c r="H53" s="5">
        <v>1</v>
      </c>
      <c r="K53" s="5">
        <v>1</v>
      </c>
      <c r="N53" s="5">
        <v>2</v>
      </c>
      <c r="O53" s="5">
        <v>1</v>
      </c>
      <c r="R53" s="5">
        <v>1</v>
      </c>
      <c r="U53" s="5">
        <f t="shared" si="0"/>
        <v>8</v>
      </c>
      <c r="V53" s="5">
        <v>49</v>
      </c>
      <c r="W53" s="7">
        <f t="shared" si="1"/>
        <v>-0.23376623376623384</v>
      </c>
    </row>
    <row r="54" spans="1:23" x14ac:dyDescent="0.25">
      <c r="A54" s="5">
        <v>51</v>
      </c>
      <c r="B54" s="5">
        <v>3</v>
      </c>
      <c r="C54" s="5">
        <v>1</v>
      </c>
      <c r="D54" s="5">
        <v>1</v>
      </c>
      <c r="E54" s="5">
        <v>1</v>
      </c>
      <c r="H54" s="5">
        <v>2</v>
      </c>
      <c r="J54" s="5">
        <v>1</v>
      </c>
      <c r="K54" s="5">
        <v>1</v>
      </c>
      <c r="O54" s="5">
        <v>1</v>
      </c>
      <c r="U54" s="5">
        <f t="shared" si="0"/>
        <v>11</v>
      </c>
      <c r="V54" s="10">
        <v>50</v>
      </c>
      <c r="W54" s="7">
        <f t="shared" si="1"/>
        <v>0.15584415584415576</v>
      </c>
    </row>
    <row r="55" spans="1:23" x14ac:dyDescent="0.25">
      <c r="A55" s="5">
        <v>52</v>
      </c>
      <c r="B55" s="5">
        <v>1</v>
      </c>
      <c r="E55" s="5">
        <v>6</v>
      </c>
      <c r="F55" s="5">
        <v>1</v>
      </c>
      <c r="H55" s="5">
        <v>2</v>
      </c>
      <c r="J55" s="5">
        <v>1</v>
      </c>
      <c r="O55" s="5">
        <v>1</v>
      </c>
      <c r="P55" s="5">
        <v>1</v>
      </c>
      <c r="R55" s="5">
        <v>1</v>
      </c>
      <c r="U55" s="5">
        <f t="shared" si="0"/>
        <v>14</v>
      </c>
      <c r="V55" s="5">
        <v>51</v>
      </c>
      <c r="W55" s="7">
        <f t="shared" si="1"/>
        <v>0.5454545454545453</v>
      </c>
    </row>
    <row r="56" spans="1:23" x14ac:dyDescent="0.25">
      <c r="A56" s="5">
        <v>53</v>
      </c>
      <c r="I56" s="5">
        <v>1</v>
      </c>
      <c r="R56" s="5">
        <v>1</v>
      </c>
      <c r="U56" s="5">
        <f t="shared" si="0"/>
        <v>2</v>
      </c>
      <c r="V56" s="5">
        <v>52</v>
      </c>
      <c r="W56" s="7">
        <f t="shared" si="1"/>
        <v>-1.0129870129870131</v>
      </c>
    </row>
    <row r="57" spans="1:23" x14ac:dyDescent="0.25">
      <c r="A57" s="5">
        <v>54</v>
      </c>
      <c r="B57" s="5">
        <v>1</v>
      </c>
      <c r="C57" s="5">
        <v>1</v>
      </c>
      <c r="D57" s="5">
        <v>2</v>
      </c>
      <c r="F57" s="5">
        <v>1</v>
      </c>
      <c r="G57" s="5">
        <v>2</v>
      </c>
      <c r="I57" s="5">
        <v>1</v>
      </c>
      <c r="K57" s="5">
        <v>3</v>
      </c>
      <c r="L57" s="5">
        <v>1</v>
      </c>
      <c r="M57" s="5">
        <v>2</v>
      </c>
      <c r="N57" s="5">
        <v>2</v>
      </c>
      <c r="O57" s="5">
        <v>1</v>
      </c>
      <c r="P57" s="5">
        <v>5</v>
      </c>
      <c r="Q57" s="5">
        <v>9</v>
      </c>
      <c r="R57" s="5">
        <v>4</v>
      </c>
      <c r="S57" s="5">
        <v>3</v>
      </c>
      <c r="U57" s="5">
        <f t="shared" si="0"/>
        <v>38</v>
      </c>
      <c r="V57" s="5">
        <v>53</v>
      </c>
      <c r="W57" s="11">
        <f t="shared" si="1"/>
        <v>3.662337662337662</v>
      </c>
    </row>
    <row r="58" spans="1:23" x14ac:dyDescent="0.25">
      <c r="A58" s="5">
        <v>55</v>
      </c>
      <c r="D58" s="5">
        <v>1</v>
      </c>
      <c r="E58" s="5">
        <v>1</v>
      </c>
      <c r="H58" s="5">
        <v>1</v>
      </c>
      <c r="J58" s="5">
        <v>1</v>
      </c>
      <c r="N58" s="5">
        <v>1</v>
      </c>
      <c r="O58" s="5">
        <v>1</v>
      </c>
      <c r="R58" s="5">
        <v>1</v>
      </c>
      <c r="U58" s="5">
        <f t="shared" si="0"/>
        <v>7</v>
      </c>
      <c r="V58" s="5">
        <v>54</v>
      </c>
      <c r="W58" s="7">
        <f t="shared" si="1"/>
        <v>-0.3636363636363637</v>
      </c>
    </row>
    <row r="59" spans="1:23" x14ac:dyDescent="0.25">
      <c r="A59" s="5">
        <v>56</v>
      </c>
      <c r="B59" s="5">
        <v>1</v>
      </c>
      <c r="C59" s="5">
        <v>1</v>
      </c>
      <c r="E59" s="5">
        <v>1</v>
      </c>
      <c r="H59" s="5">
        <v>1</v>
      </c>
      <c r="J59" s="5">
        <v>1</v>
      </c>
      <c r="K59" s="5">
        <v>1</v>
      </c>
      <c r="L59" s="5">
        <v>1</v>
      </c>
      <c r="M59" s="5">
        <v>1</v>
      </c>
      <c r="N59" s="5">
        <v>2</v>
      </c>
      <c r="O59" s="5">
        <v>3</v>
      </c>
      <c r="U59" s="5">
        <f t="shared" si="0"/>
        <v>13</v>
      </c>
      <c r="V59" s="5">
        <v>55</v>
      </c>
      <c r="W59" s="7">
        <f t="shared" si="1"/>
        <v>0.4155844155844155</v>
      </c>
    </row>
    <row r="60" spans="1:23" x14ac:dyDescent="0.25">
      <c r="A60" s="5">
        <v>57</v>
      </c>
      <c r="B60" s="5">
        <v>4</v>
      </c>
      <c r="C60" s="5">
        <v>1</v>
      </c>
      <c r="D60" s="5">
        <v>2</v>
      </c>
      <c r="F60" s="5">
        <v>1</v>
      </c>
      <c r="J60" s="5">
        <v>2</v>
      </c>
      <c r="K60" s="5">
        <v>1</v>
      </c>
      <c r="L60" s="5">
        <v>1</v>
      </c>
      <c r="Q60" s="5">
        <v>1</v>
      </c>
      <c r="S60" s="5">
        <v>1</v>
      </c>
      <c r="U60" s="5">
        <f t="shared" si="0"/>
        <v>14</v>
      </c>
      <c r="V60" s="5">
        <v>56</v>
      </c>
      <c r="W60" s="7">
        <f t="shared" si="1"/>
        <v>0.5454545454545453</v>
      </c>
    </row>
    <row r="61" spans="1:23" x14ac:dyDescent="0.25">
      <c r="A61" s="5">
        <v>58</v>
      </c>
      <c r="G61" s="5">
        <v>1</v>
      </c>
      <c r="J61" s="5">
        <v>1</v>
      </c>
      <c r="Q61" s="5">
        <v>1</v>
      </c>
      <c r="U61" s="5">
        <f t="shared" si="0"/>
        <v>3</v>
      </c>
      <c r="V61" s="10">
        <v>57</v>
      </c>
      <c r="W61" s="7">
        <f t="shared" si="1"/>
        <v>-0.88311688311688319</v>
      </c>
    </row>
    <row r="62" spans="1:23" x14ac:dyDescent="0.25">
      <c r="A62" s="5">
        <v>59</v>
      </c>
      <c r="J62" s="5">
        <v>1</v>
      </c>
      <c r="N62" s="5">
        <v>1</v>
      </c>
      <c r="P62" s="5">
        <v>2</v>
      </c>
      <c r="R62" s="5">
        <v>1</v>
      </c>
      <c r="S62" s="5">
        <v>1</v>
      </c>
      <c r="U62" s="5">
        <f t="shared" si="0"/>
        <v>6</v>
      </c>
      <c r="V62" s="5">
        <v>58</v>
      </c>
      <c r="W62" s="7">
        <f t="shared" si="1"/>
        <v>-0.49350649350649356</v>
      </c>
    </row>
    <row r="63" spans="1:23" x14ac:dyDescent="0.25">
      <c r="A63" s="5">
        <v>60</v>
      </c>
      <c r="C63" s="5">
        <v>1</v>
      </c>
      <c r="D63" s="5">
        <v>1</v>
      </c>
      <c r="E63" s="5">
        <v>1</v>
      </c>
      <c r="F63" s="5">
        <v>1</v>
      </c>
      <c r="G63" s="5">
        <v>1</v>
      </c>
      <c r="I63" s="5">
        <v>1</v>
      </c>
      <c r="K63" s="5">
        <v>2</v>
      </c>
      <c r="L63" s="5">
        <v>1</v>
      </c>
      <c r="N63" s="5">
        <v>1</v>
      </c>
      <c r="S63" s="5">
        <v>1</v>
      </c>
      <c r="U63" s="5">
        <f t="shared" si="0"/>
        <v>11</v>
      </c>
      <c r="V63" s="5">
        <v>59</v>
      </c>
      <c r="W63" s="7">
        <f t="shared" si="1"/>
        <v>0.15584415584415576</v>
      </c>
    </row>
    <row r="64" spans="1:23" x14ac:dyDescent="0.25">
      <c r="A64" s="5">
        <v>61</v>
      </c>
      <c r="D64" s="5">
        <v>4</v>
      </c>
      <c r="H64" s="5">
        <v>2</v>
      </c>
      <c r="M64" s="5">
        <v>1</v>
      </c>
      <c r="O64" s="5">
        <v>2</v>
      </c>
      <c r="P64" s="5">
        <v>2</v>
      </c>
      <c r="U64" s="5">
        <f t="shared" si="0"/>
        <v>11</v>
      </c>
      <c r="V64" s="5">
        <v>60</v>
      </c>
      <c r="W64" s="7">
        <f t="shared" si="1"/>
        <v>0.15584415584415576</v>
      </c>
    </row>
    <row r="65" spans="1:23" x14ac:dyDescent="0.25">
      <c r="A65" s="5">
        <v>62</v>
      </c>
      <c r="D65" s="5">
        <v>1</v>
      </c>
      <c r="E65" s="5">
        <v>3</v>
      </c>
      <c r="M65" s="5">
        <v>1</v>
      </c>
      <c r="N65" s="5">
        <v>1</v>
      </c>
      <c r="U65" s="5">
        <f t="shared" si="0"/>
        <v>6</v>
      </c>
      <c r="V65" s="5">
        <v>61</v>
      </c>
      <c r="W65" s="7">
        <f t="shared" si="1"/>
        <v>-0.49350649350649356</v>
      </c>
    </row>
    <row r="66" spans="1:23" x14ac:dyDescent="0.25">
      <c r="A66" s="5">
        <v>63</v>
      </c>
      <c r="B66" s="5">
        <v>1</v>
      </c>
      <c r="C66" s="5">
        <v>1</v>
      </c>
      <c r="F66" s="5">
        <v>1</v>
      </c>
      <c r="H66" s="5">
        <v>2</v>
      </c>
      <c r="K66" s="5">
        <v>1</v>
      </c>
      <c r="L66" s="5">
        <v>1</v>
      </c>
      <c r="O66" s="5">
        <v>4</v>
      </c>
      <c r="P66" s="5">
        <v>2</v>
      </c>
      <c r="Q66" s="5">
        <v>2</v>
      </c>
      <c r="R66" s="5">
        <v>1</v>
      </c>
      <c r="U66" s="5">
        <f t="shared" si="0"/>
        <v>16</v>
      </c>
      <c r="V66" s="5">
        <v>62</v>
      </c>
      <c r="W66" s="7">
        <f t="shared" si="1"/>
        <v>0.80519480519480513</v>
      </c>
    </row>
    <row r="67" spans="1:23" x14ac:dyDescent="0.25">
      <c r="A67" s="5">
        <v>64</v>
      </c>
      <c r="C67" s="5">
        <v>1</v>
      </c>
      <c r="D67" s="5">
        <v>2</v>
      </c>
      <c r="F67" s="5">
        <v>2</v>
      </c>
      <c r="N67" s="5">
        <v>2</v>
      </c>
      <c r="Q67" s="5">
        <v>1</v>
      </c>
      <c r="U67" s="5">
        <f t="shared" si="0"/>
        <v>8</v>
      </c>
      <c r="V67" s="5">
        <v>63</v>
      </c>
      <c r="W67" s="7">
        <f t="shared" si="1"/>
        <v>-0.23376623376623384</v>
      </c>
    </row>
    <row r="68" spans="1:23" x14ac:dyDescent="0.25">
      <c r="A68" s="5">
        <v>65</v>
      </c>
      <c r="B68" s="5">
        <v>2</v>
      </c>
      <c r="D68" s="5">
        <v>7</v>
      </c>
      <c r="F68" s="5">
        <v>1</v>
      </c>
      <c r="I68" s="5">
        <v>1</v>
      </c>
      <c r="J68" s="5">
        <v>1</v>
      </c>
      <c r="K68" s="5">
        <v>1</v>
      </c>
      <c r="L68" s="5">
        <v>1</v>
      </c>
      <c r="N68" s="5">
        <v>1</v>
      </c>
      <c r="P68" s="5">
        <v>2</v>
      </c>
      <c r="Q68" s="5">
        <v>2</v>
      </c>
      <c r="R68" s="5">
        <v>1</v>
      </c>
      <c r="U68" s="5">
        <f t="shared" si="0"/>
        <v>20</v>
      </c>
      <c r="V68" s="10">
        <v>64</v>
      </c>
      <c r="W68" s="7">
        <f t="shared" si="1"/>
        <v>1.3246753246753245</v>
      </c>
    </row>
    <row r="69" spans="1:23" x14ac:dyDescent="0.25">
      <c r="A69" s="5">
        <v>66</v>
      </c>
      <c r="D69" s="5">
        <v>1</v>
      </c>
      <c r="H69" s="5">
        <v>2</v>
      </c>
      <c r="P69" s="5">
        <v>2</v>
      </c>
      <c r="U69" s="5">
        <f t="shared" si="0"/>
        <v>5</v>
      </c>
      <c r="V69" s="5">
        <v>65</v>
      </c>
      <c r="W69" s="7">
        <f t="shared" si="1"/>
        <v>-0.62337662337662347</v>
      </c>
    </row>
    <row r="70" spans="1:23" x14ac:dyDescent="0.25">
      <c r="A70" s="5">
        <v>67</v>
      </c>
      <c r="D70" s="5">
        <v>1</v>
      </c>
      <c r="I70" s="5">
        <v>1</v>
      </c>
      <c r="L70" s="5">
        <v>1</v>
      </c>
      <c r="N70" s="5">
        <v>1</v>
      </c>
      <c r="U70" s="5">
        <f t="shared" ref="U70:U129" si="2">SUM(B70:S70)</f>
        <v>4</v>
      </c>
      <c r="V70" s="5">
        <v>66</v>
      </c>
      <c r="W70" s="7">
        <f t="shared" ref="W70:W129" si="3">(U70-9.8)/7.7</f>
        <v>-0.75324675324675328</v>
      </c>
    </row>
    <row r="71" spans="1:23" x14ac:dyDescent="0.25">
      <c r="A71" s="5">
        <v>68</v>
      </c>
      <c r="J71" s="5">
        <v>2</v>
      </c>
      <c r="L71" s="5">
        <v>1</v>
      </c>
      <c r="P71" s="5">
        <v>1</v>
      </c>
      <c r="U71" s="5">
        <f t="shared" si="2"/>
        <v>4</v>
      </c>
      <c r="V71" s="5">
        <v>67</v>
      </c>
      <c r="W71" s="7">
        <f t="shared" si="3"/>
        <v>-0.75324675324675328</v>
      </c>
    </row>
    <row r="72" spans="1:23" x14ac:dyDescent="0.25">
      <c r="A72" s="5">
        <v>69</v>
      </c>
      <c r="B72" s="5">
        <v>1</v>
      </c>
      <c r="C72" s="5">
        <v>1</v>
      </c>
      <c r="E72" s="5">
        <v>5</v>
      </c>
      <c r="G72" s="5">
        <v>1</v>
      </c>
      <c r="I72" s="5">
        <v>5</v>
      </c>
      <c r="J72" s="5">
        <v>2</v>
      </c>
      <c r="L72" s="5">
        <v>1</v>
      </c>
      <c r="M72" s="5">
        <v>1</v>
      </c>
      <c r="O72" s="5">
        <v>2</v>
      </c>
      <c r="P72" s="5">
        <v>2</v>
      </c>
      <c r="Q72" s="5">
        <v>1</v>
      </c>
      <c r="U72" s="5">
        <f t="shared" si="2"/>
        <v>22</v>
      </c>
      <c r="V72" s="5">
        <v>68</v>
      </c>
      <c r="W72" s="7">
        <f t="shared" si="3"/>
        <v>1.5844155844155843</v>
      </c>
    </row>
    <row r="73" spans="1:23" x14ac:dyDescent="0.25">
      <c r="A73" s="5">
        <v>70</v>
      </c>
      <c r="B73" s="5">
        <v>1</v>
      </c>
      <c r="D73" s="5">
        <v>1</v>
      </c>
      <c r="E73" s="5">
        <v>1</v>
      </c>
      <c r="H73" s="5">
        <v>1</v>
      </c>
      <c r="N73" s="5">
        <v>1</v>
      </c>
      <c r="P73" s="5">
        <v>1</v>
      </c>
      <c r="R73" s="5">
        <v>1</v>
      </c>
      <c r="U73" s="5">
        <f t="shared" si="2"/>
        <v>7</v>
      </c>
      <c r="V73" s="5">
        <v>69</v>
      </c>
      <c r="W73" s="7">
        <f t="shared" si="3"/>
        <v>-0.3636363636363637</v>
      </c>
    </row>
    <row r="74" spans="1:23" x14ac:dyDescent="0.25">
      <c r="A74" s="5">
        <v>71</v>
      </c>
      <c r="D74" s="5">
        <v>2</v>
      </c>
      <c r="E74" s="5">
        <v>2</v>
      </c>
      <c r="K74" s="5">
        <v>1</v>
      </c>
      <c r="L74" s="5">
        <v>5</v>
      </c>
      <c r="O74" s="5">
        <v>2</v>
      </c>
      <c r="Q74" s="5">
        <v>11</v>
      </c>
      <c r="R74" s="5">
        <v>2</v>
      </c>
      <c r="S74" s="5">
        <v>1</v>
      </c>
      <c r="U74" s="5">
        <f t="shared" si="2"/>
        <v>26</v>
      </c>
      <c r="V74" s="5">
        <v>70</v>
      </c>
      <c r="W74" s="11">
        <f t="shared" si="3"/>
        <v>2.1038961038961039</v>
      </c>
    </row>
    <row r="75" spans="1:23" x14ac:dyDescent="0.25">
      <c r="A75" s="5">
        <v>72</v>
      </c>
      <c r="C75" s="5">
        <v>2</v>
      </c>
      <c r="D75" s="5">
        <v>7</v>
      </c>
      <c r="E75" s="5">
        <v>1</v>
      </c>
      <c r="F75" s="5">
        <v>1</v>
      </c>
      <c r="H75" s="5">
        <v>4</v>
      </c>
      <c r="I75" s="5">
        <v>5</v>
      </c>
      <c r="P75" s="5">
        <v>1</v>
      </c>
      <c r="Q75" s="5">
        <v>1</v>
      </c>
      <c r="S75" s="5">
        <v>1</v>
      </c>
      <c r="U75" s="5">
        <f t="shared" si="2"/>
        <v>23</v>
      </c>
      <c r="V75" s="10">
        <v>71</v>
      </c>
      <c r="W75" s="7">
        <f>(U75-9.8)/7.7</f>
        <v>1.7142857142857142</v>
      </c>
    </row>
    <row r="76" spans="1:23" x14ac:dyDescent="0.25">
      <c r="A76" s="5">
        <v>73</v>
      </c>
      <c r="B76" s="5">
        <v>1</v>
      </c>
      <c r="C76" s="5">
        <v>2</v>
      </c>
      <c r="D76" s="5">
        <v>4</v>
      </c>
      <c r="F76" s="5">
        <v>5</v>
      </c>
      <c r="G76" s="5">
        <v>1</v>
      </c>
      <c r="I76" s="5">
        <v>1</v>
      </c>
      <c r="J76" s="5">
        <v>1</v>
      </c>
      <c r="L76" s="5">
        <v>1</v>
      </c>
      <c r="N76" s="5">
        <v>1</v>
      </c>
      <c r="Q76" s="5">
        <v>1</v>
      </c>
      <c r="S76" s="5">
        <v>2</v>
      </c>
      <c r="U76" s="5">
        <f t="shared" si="2"/>
        <v>20</v>
      </c>
      <c r="V76" s="5">
        <v>72</v>
      </c>
      <c r="W76" s="7">
        <f t="shared" si="3"/>
        <v>1.3246753246753245</v>
      </c>
    </row>
    <row r="77" spans="1:23" x14ac:dyDescent="0.25">
      <c r="A77" s="5">
        <v>74</v>
      </c>
      <c r="D77" s="5">
        <v>1</v>
      </c>
      <c r="E77" s="5">
        <v>2</v>
      </c>
      <c r="K77" s="5">
        <v>1</v>
      </c>
      <c r="L77" s="5">
        <v>3</v>
      </c>
      <c r="M77" s="5">
        <v>2</v>
      </c>
      <c r="N77" s="5">
        <v>1</v>
      </c>
      <c r="O77" s="5">
        <v>1</v>
      </c>
      <c r="Q77" s="5">
        <v>1</v>
      </c>
      <c r="R77" s="5">
        <v>1</v>
      </c>
      <c r="U77" s="5">
        <f t="shared" si="2"/>
        <v>13</v>
      </c>
      <c r="V77" s="5">
        <v>73</v>
      </c>
      <c r="W77" s="7">
        <f t="shared" si="3"/>
        <v>0.4155844155844155</v>
      </c>
    </row>
    <row r="78" spans="1:23" x14ac:dyDescent="0.25">
      <c r="A78" s="5">
        <v>75</v>
      </c>
      <c r="B78" s="5">
        <v>2</v>
      </c>
      <c r="C78" s="5">
        <v>2</v>
      </c>
      <c r="H78" s="5">
        <v>2</v>
      </c>
      <c r="N78" s="5">
        <v>1</v>
      </c>
      <c r="U78" s="5">
        <f t="shared" si="2"/>
        <v>7</v>
      </c>
      <c r="V78" s="5">
        <v>74</v>
      </c>
      <c r="W78" s="7">
        <f t="shared" si="3"/>
        <v>-0.3636363636363637</v>
      </c>
    </row>
    <row r="79" spans="1:23" x14ac:dyDescent="0.25">
      <c r="A79" s="5">
        <v>76</v>
      </c>
      <c r="H79" s="5">
        <v>1</v>
      </c>
      <c r="I79" s="5">
        <v>1</v>
      </c>
      <c r="K79" s="5">
        <v>1</v>
      </c>
      <c r="M79" s="5">
        <v>1</v>
      </c>
      <c r="S79" s="5">
        <v>1</v>
      </c>
      <c r="U79" s="5">
        <f t="shared" si="2"/>
        <v>5</v>
      </c>
      <c r="V79" s="5">
        <v>75</v>
      </c>
      <c r="W79" s="7">
        <f t="shared" si="3"/>
        <v>-0.62337662337662347</v>
      </c>
    </row>
    <row r="80" spans="1:23" x14ac:dyDescent="0.25">
      <c r="A80" s="5">
        <v>77</v>
      </c>
      <c r="C80" s="5">
        <v>2</v>
      </c>
      <c r="D80" s="5">
        <v>10</v>
      </c>
      <c r="E80" s="5">
        <v>8</v>
      </c>
      <c r="F80" s="5">
        <v>2</v>
      </c>
      <c r="G80" s="5">
        <v>8</v>
      </c>
      <c r="H80" s="5">
        <v>3</v>
      </c>
      <c r="I80" s="5">
        <v>7</v>
      </c>
      <c r="J80" s="5">
        <v>9</v>
      </c>
      <c r="L80" s="5">
        <v>1</v>
      </c>
      <c r="M80" s="5">
        <v>4</v>
      </c>
      <c r="P80" s="5">
        <v>3</v>
      </c>
      <c r="Q80" s="5">
        <v>1</v>
      </c>
      <c r="S80" s="5">
        <v>2</v>
      </c>
      <c r="U80" s="5">
        <f t="shared" si="2"/>
        <v>60</v>
      </c>
      <c r="V80" s="5">
        <v>76</v>
      </c>
      <c r="W80" s="11">
        <f t="shared" si="3"/>
        <v>6.5194805194805197</v>
      </c>
    </row>
    <row r="81" spans="1:23" x14ac:dyDescent="0.25">
      <c r="A81" s="5">
        <v>78</v>
      </c>
      <c r="D81" s="5">
        <v>1</v>
      </c>
      <c r="F81" s="5">
        <v>2</v>
      </c>
      <c r="G81" s="5">
        <v>2</v>
      </c>
      <c r="M81" s="5">
        <v>1</v>
      </c>
      <c r="P81" s="5">
        <v>1</v>
      </c>
      <c r="U81" s="5">
        <f t="shared" si="2"/>
        <v>7</v>
      </c>
      <c r="V81" s="5">
        <v>77</v>
      </c>
      <c r="W81" s="7">
        <f t="shared" si="3"/>
        <v>-0.3636363636363637</v>
      </c>
    </row>
    <row r="82" spans="1:23" x14ac:dyDescent="0.25">
      <c r="A82" s="5">
        <v>79</v>
      </c>
      <c r="D82" s="5">
        <v>3</v>
      </c>
      <c r="E82" s="5">
        <v>1</v>
      </c>
      <c r="F82" s="5">
        <v>1</v>
      </c>
      <c r="H82" s="5">
        <v>1</v>
      </c>
      <c r="P82" s="5">
        <v>1</v>
      </c>
      <c r="U82" s="5">
        <f t="shared" si="2"/>
        <v>7</v>
      </c>
      <c r="V82" s="10">
        <v>78</v>
      </c>
      <c r="W82" s="7">
        <f t="shared" si="3"/>
        <v>-0.3636363636363637</v>
      </c>
    </row>
    <row r="83" spans="1:23" x14ac:dyDescent="0.25">
      <c r="A83" s="5">
        <v>80</v>
      </c>
      <c r="B83" s="5">
        <v>1</v>
      </c>
      <c r="J83" s="5">
        <v>4</v>
      </c>
      <c r="L83" s="5">
        <v>1</v>
      </c>
      <c r="N83" s="5">
        <v>3</v>
      </c>
      <c r="S83" s="5">
        <v>1</v>
      </c>
      <c r="U83" s="5">
        <f t="shared" si="2"/>
        <v>10</v>
      </c>
      <c r="V83" s="5">
        <v>79</v>
      </c>
      <c r="W83" s="7">
        <f t="shared" si="3"/>
        <v>2.5974025974025882E-2</v>
      </c>
    </row>
    <row r="84" spans="1:23" x14ac:dyDescent="0.25">
      <c r="A84" s="5">
        <v>81</v>
      </c>
      <c r="Q84" s="5">
        <v>1</v>
      </c>
      <c r="R84" s="5">
        <v>1</v>
      </c>
      <c r="U84" s="5">
        <f t="shared" si="2"/>
        <v>2</v>
      </c>
      <c r="V84" s="5">
        <v>80</v>
      </c>
      <c r="W84" s="7">
        <f t="shared" si="3"/>
        <v>-1.0129870129870131</v>
      </c>
    </row>
    <row r="85" spans="1:23" x14ac:dyDescent="0.25">
      <c r="A85" s="5">
        <v>82</v>
      </c>
      <c r="B85" s="5">
        <v>1</v>
      </c>
      <c r="D85" s="5">
        <v>2</v>
      </c>
      <c r="G85" s="5">
        <v>1</v>
      </c>
      <c r="I85" s="5">
        <v>1</v>
      </c>
      <c r="J85" s="5">
        <v>1</v>
      </c>
      <c r="L85" s="5">
        <v>2</v>
      </c>
      <c r="N85" s="5">
        <v>2</v>
      </c>
      <c r="R85" s="5">
        <v>2</v>
      </c>
      <c r="U85" s="5">
        <f t="shared" si="2"/>
        <v>12</v>
      </c>
      <c r="V85" s="5">
        <v>81</v>
      </c>
      <c r="W85" s="7">
        <f t="shared" si="3"/>
        <v>0.28571428571428564</v>
      </c>
    </row>
    <row r="86" spans="1:23" x14ac:dyDescent="0.25">
      <c r="A86" s="5">
        <v>83</v>
      </c>
      <c r="L86" s="5">
        <v>1</v>
      </c>
      <c r="R86" s="5">
        <v>1</v>
      </c>
      <c r="U86" s="5">
        <f t="shared" si="2"/>
        <v>2</v>
      </c>
      <c r="V86" s="5">
        <v>82</v>
      </c>
      <c r="W86" s="7">
        <f t="shared" si="3"/>
        <v>-1.0129870129870131</v>
      </c>
    </row>
    <row r="87" spans="1:23" x14ac:dyDescent="0.25">
      <c r="A87" s="5">
        <v>84</v>
      </c>
      <c r="D87" s="5">
        <v>1</v>
      </c>
      <c r="E87" s="5">
        <v>1</v>
      </c>
      <c r="H87" s="5">
        <v>1</v>
      </c>
      <c r="M87" s="5">
        <v>3</v>
      </c>
      <c r="R87" s="5">
        <v>1</v>
      </c>
      <c r="U87" s="5">
        <f t="shared" si="2"/>
        <v>7</v>
      </c>
      <c r="V87" s="5">
        <v>83</v>
      </c>
      <c r="W87" s="7">
        <f t="shared" si="3"/>
        <v>-0.3636363636363637</v>
      </c>
    </row>
    <row r="88" spans="1:23" x14ac:dyDescent="0.25">
      <c r="A88" s="5">
        <v>85</v>
      </c>
      <c r="B88" s="5">
        <v>1</v>
      </c>
      <c r="D88" s="5">
        <v>5</v>
      </c>
      <c r="G88" s="5">
        <v>1</v>
      </c>
      <c r="L88" s="5">
        <v>2</v>
      </c>
      <c r="Q88" s="5">
        <v>1</v>
      </c>
      <c r="R88" s="5">
        <v>1</v>
      </c>
      <c r="U88" s="5">
        <f t="shared" si="2"/>
        <v>11</v>
      </c>
      <c r="V88" s="5">
        <v>84</v>
      </c>
      <c r="W88" s="7">
        <f t="shared" si="3"/>
        <v>0.15584415584415576</v>
      </c>
    </row>
    <row r="89" spans="1:23" x14ac:dyDescent="0.25">
      <c r="A89" s="5">
        <v>86</v>
      </c>
      <c r="D89" s="5">
        <v>1</v>
      </c>
      <c r="E89" s="5">
        <v>1</v>
      </c>
      <c r="H89" s="5">
        <v>2</v>
      </c>
      <c r="I89" s="5">
        <v>1</v>
      </c>
      <c r="S89" s="5">
        <v>2</v>
      </c>
      <c r="U89" s="5">
        <f t="shared" si="2"/>
        <v>7</v>
      </c>
      <c r="V89" s="10">
        <v>85</v>
      </c>
      <c r="W89" s="7">
        <f t="shared" si="3"/>
        <v>-0.3636363636363637</v>
      </c>
    </row>
    <row r="90" spans="1:23" x14ac:dyDescent="0.25">
      <c r="A90" s="5">
        <v>87</v>
      </c>
      <c r="B90" s="5">
        <v>5</v>
      </c>
      <c r="C90" s="5">
        <v>1</v>
      </c>
      <c r="D90" s="5">
        <v>2</v>
      </c>
      <c r="J90" s="5">
        <v>2</v>
      </c>
      <c r="L90" s="5">
        <v>2</v>
      </c>
      <c r="M90" s="5">
        <v>1</v>
      </c>
      <c r="N90" s="5">
        <v>2</v>
      </c>
      <c r="S90" s="5">
        <v>1</v>
      </c>
      <c r="U90" s="5">
        <f t="shared" si="2"/>
        <v>16</v>
      </c>
      <c r="V90" s="5">
        <v>86</v>
      </c>
      <c r="W90" s="7">
        <f t="shared" si="3"/>
        <v>0.80519480519480513</v>
      </c>
    </row>
    <row r="91" spans="1:23" x14ac:dyDescent="0.25">
      <c r="A91" s="5">
        <v>88</v>
      </c>
      <c r="E91" s="5">
        <v>1</v>
      </c>
      <c r="F91" s="5">
        <v>1</v>
      </c>
      <c r="G91" s="5">
        <v>1</v>
      </c>
      <c r="H91" s="5">
        <v>1</v>
      </c>
      <c r="J91" s="5">
        <v>1</v>
      </c>
      <c r="K91" s="5">
        <v>2</v>
      </c>
      <c r="N91" s="5">
        <v>2</v>
      </c>
      <c r="P91" s="5">
        <v>1</v>
      </c>
      <c r="Q91" s="5">
        <v>1</v>
      </c>
      <c r="S91" s="5">
        <v>1</v>
      </c>
      <c r="U91" s="5">
        <f t="shared" si="2"/>
        <v>12</v>
      </c>
      <c r="V91" s="5">
        <v>87</v>
      </c>
      <c r="W91" s="7">
        <f t="shared" si="3"/>
        <v>0.28571428571428564</v>
      </c>
    </row>
    <row r="92" spans="1:23" x14ac:dyDescent="0.25">
      <c r="A92" s="5">
        <v>89</v>
      </c>
      <c r="D92" s="5">
        <v>2</v>
      </c>
      <c r="E92" s="5">
        <v>4</v>
      </c>
      <c r="H92" s="5">
        <v>2</v>
      </c>
      <c r="J92" s="5">
        <v>1</v>
      </c>
      <c r="K92" s="5">
        <v>1</v>
      </c>
      <c r="O92" s="5">
        <v>1</v>
      </c>
      <c r="S92" s="5">
        <v>1</v>
      </c>
      <c r="U92" s="5">
        <f t="shared" si="2"/>
        <v>12</v>
      </c>
      <c r="V92" s="5">
        <v>88</v>
      </c>
      <c r="W92" s="7">
        <f t="shared" si="3"/>
        <v>0.28571428571428564</v>
      </c>
    </row>
    <row r="93" spans="1:23" x14ac:dyDescent="0.25">
      <c r="A93" s="5">
        <v>90</v>
      </c>
      <c r="D93" s="5">
        <v>1</v>
      </c>
      <c r="J93" s="5">
        <v>1</v>
      </c>
      <c r="L93" s="5">
        <v>1</v>
      </c>
      <c r="M93" s="5">
        <v>1</v>
      </c>
      <c r="U93" s="5">
        <f t="shared" si="2"/>
        <v>4</v>
      </c>
      <c r="V93" s="5">
        <v>89</v>
      </c>
      <c r="W93" s="7">
        <f t="shared" si="3"/>
        <v>-0.75324675324675328</v>
      </c>
    </row>
    <row r="94" spans="1:23" x14ac:dyDescent="0.25">
      <c r="A94" s="5">
        <v>91</v>
      </c>
      <c r="C94" s="5">
        <v>1</v>
      </c>
      <c r="F94" s="5">
        <v>1</v>
      </c>
      <c r="K94" s="5">
        <v>1</v>
      </c>
      <c r="M94" s="5">
        <v>2</v>
      </c>
      <c r="P94" s="5">
        <v>2</v>
      </c>
      <c r="R94" s="5">
        <v>1</v>
      </c>
      <c r="U94" s="5">
        <f t="shared" si="2"/>
        <v>8</v>
      </c>
      <c r="V94" s="5">
        <v>90</v>
      </c>
      <c r="W94" s="7">
        <f t="shared" si="3"/>
        <v>-0.23376623376623384</v>
      </c>
    </row>
    <row r="95" spans="1:23" x14ac:dyDescent="0.25">
      <c r="A95" s="5">
        <v>92</v>
      </c>
      <c r="B95" s="5">
        <v>2</v>
      </c>
      <c r="E95" s="5">
        <v>1</v>
      </c>
      <c r="G95" s="5">
        <v>1</v>
      </c>
      <c r="H95" s="5">
        <v>1</v>
      </c>
      <c r="N95" s="5">
        <v>1</v>
      </c>
      <c r="P95" s="5">
        <v>2</v>
      </c>
      <c r="R95" s="5">
        <v>1</v>
      </c>
      <c r="U95" s="5">
        <f t="shared" si="2"/>
        <v>9</v>
      </c>
      <c r="V95" s="5">
        <v>91</v>
      </c>
      <c r="W95" s="7">
        <f t="shared" si="3"/>
        <v>-0.10389610389610399</v>
      </c>
    </row>
    <row r="96" spans="1:23" x14ac:dyDescent="0.25">
      <c r="A96" s="5">
        <v>93</v>
      </c>
      <c r="B96" s="5">
        <v>2</v>
      </c>
      <c r="D96" s="5">
        <v>3</v>
      </c>
      <c r="I96" s="5">
        <v>1</v>
      </c>
      <c r="K96" s="5">
        <v>1</v>
      </c>
      <c r="L96" s="5">
        <v>1</v>
      </c>
      <c r="M96" s="5">
        <v>1</v>
      </c>
      <c r="N96" s="5">
        <v>1</v>
      </c>
      <c r="Q96" s="5">
        <v>2</v>
      </c>
      <c r="R96" s="5">
        <v>2</v>
      </c>
      <c r="S96" s="5">
        <v>1</v>
      </c>
      <c r="U96" s="5">
        <f t="shared" si="2"/>
        <v>15</v>
      </c>
      <c r="V96" s="10">
        <v>92</v>
      </c>
      <c r="W96" s="7">
        <f t="shared" si="3"/>
        <v>0.67532467532467522</v>
      </c>
    </row>
    <row r="97" spans="1:23" x14ac:dyDescent="0.25">
      <c r="A97" s="5">
        <v>94</v>
      </c>
      <c r="C97" s="5">
        <v>1</v>
      </c>
      <c r="D97" s="5">
        <v>3</v>
      </c>
      <c r="E97" s="5">
        <v>1</v>
      </c>
      <c r="G97" s="5">
        <v>2</v>
      </c>
      <c r="I97" s="5">
        <v>2</v>
      </c>
      <c r="J97" s="5">
        <v>2</v>
      </c>
      <c r="M97" s="5">
        <v>1</v>
      </c>
      <c r="N97" s="5">
        <v>1</v>
      </c>
      <c r="Q97" s="5">
        <v>1</v>
      </c>
      <c r="R97" s="5">
        <v>1</v>
      </c>
      <c r="U97" s="5">
        <f t="shared" si="2"/>
        <v>15</v>
      </c>
      <c r="V97" s="5">
        <v>93</v>
      </c>
      <c r="W97" s="7">
        <f t="shared" si="3"/>
        <v>0.67532467532467522</v>
      </c>
    </row>
    <row r="98" spans="1:23" x14ac:dyDescent="0.25">
      <c r="A98" s="5">
        <v>95</v>
      </c>
      <c r="D98" s="5">
        <v>1</v>
      </c>
      <c r="E98" s="5">
        <v>1</v>
      </c>
      <c r="M98" s="5">
        <v>1</v>
      </c>
      <c r="Q98" s="5">
        <v>2</v>
      </c>
      <c r="S98" s="5">
        <v>1</v>
      </c>
      <c r="U98" s="5">
        <f t="shared" si="2"/>
        <v>6</v>
      </c>
      <c r="V98" s="5">
        <v>94</v>
      </c>
      <c r="W98" s="7">
        <f t="shared" si="3"/>
        <v>-0.49350649350649356</v>
      </c>
    </row>
    <row r="99" spans="1:23" x14ac:dyDescent="0.25">
      <c r="A99" s="5">
        <v>96</v>
      </c>
      <c r="E99" s="5">
        <v>1</v>
      </c>
      <c r="J99" s="5">
        <v>1</v>
      </c>
      <c r="S99" s="5">
        <v>1</v>
      </c>
      <c r="U99" s="5">
        <f t="shared" si="2"/>
        <v>3</v>
      </c>
      <c r="V99" s="5">
        <v>95</v>
      </c>
      <c r="W99" s="7">
        <f t="shared" si="3"/>
        <v>-0.88311688311688319</v>
      </c>
    </row>
    <row r="100" spans="1:23" x14ac:dyDescent="0.25">
      <c r="A100" s="5">
        <v>97</v>
      </c>
      <c r="C100" s="5">
        <v>2</v>
      </c>
      <c r="K100" s="5">
        <v>1</v>
      </c>
      <c r="L100" s="5">
        <v>1</v>
      </c>
      <c r="Q100" s="5">
        <v>1</v>
      </c>
      <c r="S100" s="5">
        <v>1</v>
      </c>
      <c r="U100" s="5">
        <f t="shared" si="2"/>
        <v>6</v>
      </c>
      <c r="V100" s="5">
        <v>96</v>
      </c>
      <c r="W100" s="7">
        <f t="shared" si="3"/>
        <v>-0.49350649350649356</v>
      </c>
    </row>
    <row r="101" spans="1:23" x14ac:dyDescent="0.25">
      <c r="A101" s="5">
        <v>98</v>
      </c>
      <c r="C101" s="5">
        <v>1</v>
      </c>
      <c r="D101" s="5">
        <v>1</v>
      </c>
      <c r="G101" s="5">
        <v>2</v>
      </c>
      <c r="U101" s="5">
        <f t="shared" si="2"/>
        <v>4</v>
      </c>
      <c r="V101" s="5">
        <v>97</v>
      </c>
      <c r="W101" s="7">
        <f t="shared" si="3"/>
        <v>-0.75324675324675328</v>
      </c>
    </row>
    <row r="102" spans="1:23" x14ac:dyDescent="0.25">
      <c r="A102" s="5">
        <v>99</v>
      </c>
      <c r="E102" s="5">
        <v>4</v>
      </c>
      <c r="F102" s="5">
        <v>2</v>
      </c>
      <c r="I102" s="5">
        <v>1</v>
      </c>
      <c r="J102" s="5">
        <v>3</v>
      </c>
      <c r="M102" s="5">
        <v>1</v>
      </c>
      <c r="O102" s="5">
        <v>1</v>
      </c>
      <c r="U102" s="5">
        <f t="shared" si="2"/>
        <v>12</v>
      </c>
      <c r="V102" s="5">
        <v>98</v>
      </c>
      <c r="W102" s="7">
        <f t="shared" si="3"/>
        <v>0.28571428571428564</v>
      </c>
    </row>
    <row r="103" spans="1:23" x14ac:dyDescent="0.25">
      <c r="A103" s="5">
        <v>100</v>
      </c>
      <c r="B103" s="5">
        <v>2</v>
      </c>
      <c r="C103" s="5">
        <v>1</v>
      </c>
      <c r="E103" s="5">
        <v>1</v>
      </c>
      <c r="F103" s="5">
        <v>1</v>
      </c>
      <c r="G103" s="5">
        <v>1</v>
      </c>
      <c r="H103" s="5">
        <v>1</v>
      </c>
      <c r="K103" s="5">
        <v>1</v>
      </c>
      <c r="M103" s="5">
        <v>2</v>
      </c>
      <c r="N103" s="5">
        <v>2</v>
      </c>
      <c r="S103" s="5">
        <v>1</v>
      </c>
      <c r="U103" s="5">
        <f t="shared" si="2"/>
        <v>13</v>
      </c>
      <c r="V103" s="10">
        <v>99</v>
      </c>
      <c r="W103" s="7">
        <f t="shared" si="3"/>
        <v>0.4155844155844155</v>
      </c>
    </row>
    <row r="104" spans="1:23" x14ac:dyDescent="0.25">
      <c r="A104" s="5">
        <v>101</v>
      </c>
      <c r="U104" s="5">
        <f t="shared" si="2"/>
        <v>0</v>
      </c>
      <c r="V104" s="5">
        <v>100</v>
      </c>
      <c r="W104" s="7">
        <f t="shared" si="3"/>
        <v>-1.2727272727272727</v>
      </c>
    </row>
    <row r="105" spans="1:23" x14ac:dyDescent="0.25">
      <c r="A105" s="5">
        <v>102</v>
      </c>
      <c r="G105" s="5">
        <v>1</v>
      </c>
      <c r="Q105" s="5">
        <v>1</v>
      </c>
      <c r="U105" s="5">
        <f t="shared" si="2"/>
        <v>2</v>
      </c>
      <c r="V105" s="5">
        <v>101</v>
      </c>
      <c r="W105" s="7">
        <f t="shared" si="3"/>
        <v>-1.0129870129870131</v>
      </c>
    </row>
    <row r="106" spans="1:23" x14ac:dyDescent="0.25">
      <c r="A106" s="5">
        <v>103</v>
      </c>
      <c r="D106" s="5">
        <v>3</v>
      </c>
      <c r="F106" s="5">
        <v>1</v>
      </c>
      <c r="I106" s="5">
        <v>1</v>
      </c>
      <c r="K106" s="5">
        <v>1</v>
      </c>
      <c r="U106" s="5">
        <f t="shared" si="2"/>
        <v>6</v>
      </c>
      <c r="V106" s="5">
        <v>102</v>
      </c>
      <c r="W106" s="7">
        <f t="shared" si="3"/>
        <v>-0.49350649350649356</v>
      </c>
    </row>
    <row r="107" spans="1:23" x14ac:dyDescent="0.25">
      <c r="A107" s="5">
        <v>104</v>
      </c>
      <c r="B107" s="5">
        <v>1</v>
      </c>
      <c r="C107" s="5">
        <v>1</v>
      </c>
      <c r="D107" s="5">
        <v>2</v>
      </c>
      <c r="G107" s="5">
        <v>1</v>
      </c>
      <c r="H107" s="5">
        <v>2</v>
      </c>
      <c r="I107" s="5">
        <v>1</v>
      </c>
      <c r="K107" s="5">
        <v>2</v>
      </c>
      <c r="L107" s="5">
        <v>1</v>
      </c>
      <c r="M107" s="5">
        <v>2</v>
      </c>
      <c r="Q107" s="5">
        <v>2</v>
      </c>
      <c r="U107" s="5">
        <f t="shared" si="2"/>
        <v>15</v>
      </c>
      <c r="V107" s="5">
        <v>103</v>
      </c>
      <c r="W107" s="7">
        <f t="shared" si="3"/>
        <v>0.67532467532467522</v>
      </c>
    </row>
    <row r="108" spans="1:23" x14ac:dyDescent="0.25">
      <c r="A108" s="5">
        <v>105</v>
      </c>
      <c r="B108" s="5">
        <v>1</v>
      </c>
      <c r="C108" s="5">
        <v>1</v>
      </c>
      <c r="E108" s="5">
        <v>2</v>
      </c>
      <c r="F108" s="5">
        <v>1</v>
      </c>
      <c r="G108" s="5">
        <v>1</v>
      </c>
      <c r="H108" s="5">
        <v>1</v>
      </c>
      <c r="L108" s="5">
        <v>1</v>
      </c>
      <c r="M108" s="5">
        <v>1</v>
      </c>
      <c r="O108" s="5">
        <v>1</v>
      </c>
      <c r="U108" s="5">
        <f t="shared" si="2"/>
        <v>10</v>
      </c>
      <c r="V108" s="5">
        <v>104</v>
      </c>
      <c r="W108" s="7">
        <f t="shared" si="3"/>
        <v>2.5974025974025882E-2</v>
      </c>
    </row>
    <row r="109" spans="1:23" x14ac:dyDescent="0.25">
      <c r="A109" s="5">
        <v>106</v>
      </c>
      <c r="D109" s="5">
        <v>2</v>
      </c>
      <c r="E109" s="5">
        <v>2</v>
      </c>
      <c r="G109" s="5">
        <v>1</v>
      </c>
      <c r="I109" s="5">
        <v>1</v>
      </c>
      <c r="M109" s="5">
        <v>1</v>
      </c>
      <c r="N109" s="5">
        <v>1</v>
      </c>
      <c r="O109" s="5">
        <v>2</v>
      </c>
      <c r="P109" s="5">
        <v>1</v>
      </c>
      <c r="U109" s="5">
        <f t="shared" si="2"/>
        <v>11</v>
      </c>
      <c r="V109" s="5">
        <v>105</v>
      </c>
      <c r="W109" s="7">
        <f t="shared" si="3"/>
        <v>0.15584415584415576</v>
      </c>
    </row>
    <row r="110" spans="1:23" x14ac:dyDescent="0.25">
      <c r="A110" s="5">
        <v>107</v>
      </c>
      <c r="Q110" s="5">
        <v>2</v>
      </c>
      <c r="U110" s="5">
        <f t="shared" si="2"/>
        <v>2</v>
      </c>
      <c r="V110" s="10">
        <v>106</v>
      </c>
      <c r="W110" s="7">
        <f t="shared" si="3"/>
        <v>-1.0129870129870131</v>
      </c>
    </row>
    <row r="111" spans="1:23" x14ac:dyDescent="0.25">
      <c r="A111" s="5">
        <v>108</v>
      </c>
      <c r="B111" s="5">
        <v>1</v>
      </c>
      <c r="E111" s="5">
        <v>3</v>
      </c>
      <c r="H111" s="5">
        <v>1</v>
      </c>
      <c r="K111" s="5">
        <v>1</v>
      </c>
      <c r="L111" s="5">
        <v>1</v>
      </c>
      <c r="N111" s="5">
        <v>1</v>
      </c>
      <c r="O111" s="5">
        <v>1</v>
      </c>
      <c r="U111" s="5">
        <f t="shared" si="2"/>
        <v>9</v>
      </c>
      <c r="V111" s="5">
        <v>107</v>
      </c>
      <c r="W111" s="7">
        <f t="shared" si="3"/>
        <v>-0.10389610389610399</v>
      </c>
    </row>
    <row r="112" spans="1:23" x14ac:dyDescent="0.25">
      <c r="A112" s="5">
        <v>109</v>
      </c>
      <c r="D112" s="5">
        <v>1</v>
      </c>
      <c r="G112" s="5">
        <v>1</v>
      </c>
      <c r="U112" s="5">
        <f t="shared" si="2"/>
        <v>2</v>
      </c>
      <c r="V112" s="5">
        <v>108</v>
      </c>
      <c r="W112" s="7">
        <f t="shared" si="3"/>
        <v>-1.0129870129870131</v>
      </c>
    </row>
    <row r="113" spans="1:23" x14ac:dyDescent="0.25">
      <c r="A113" s="5">
        <v>110</v>
      </c>
      <c r="D113" s="5">
        <v>1</v>
      </c>
      <c r="H113" s="5">
        <v>1</v>
      </c>
      <c r="L113" s="5">
        <v>2</v>
      </c>
      <c r="P113" s="5">
        <v>1</v>
      </c>
      <c r="U113" s="5">
        <f t="shared" si="2"/>
        <v>5</v>
      </c>
      <c r="V113" s="5">
        <v>109</v>
      </c>
      <c r="W113" s="7">
        <f t="shared" si="3"/>
        <v>-0.62337662337662347</v>
      </c>
    </row>
    <row r="114" spans="1:23" x14ac:dyDescent="0.25">
      <c r="A114" s="5">
        <v>111</v>
      </c>
      <c r="C114" s="5">
        <v>1</v>
      </c>
      <c r="D114" s="5">
        <v>1</v>
      </c>
      <c r="F114" s="5">
        <v>1</v>
      </c>
      <c r="I114" s="5">
        <v>1</v>
      </c>
      <c r="J114" s="5">
        <v>1</v>
      </c>
      <c r="N114" s="5">
        <v>1</v>
      </c>
      <c r="O114" s="5">
        <v>1</v>
      </c>
      <c r="R114" s="5">
        <v>1</v>
      </c>
      <c r="S114" s="5">
        <v>1</v>
      </c>
      <c r="U114" s="5">
        <f t="shared" si="2"/>
        <v>9</v>
      </c>
      <c r="V114" s="5">
        <v>110</v>
      </c>
      <c r="W114" s="7">
        <f t="shared" si="3"/>
        <v>-0.10389610389610399</v>
      </c>
    </row>
    <row r="115" spans="1:23" x14ac:dyDescent="0.25">
      <c r="A115" s="5">
        <v>112</v>
      </c>
      <c r="B115" s="5">
        <v>1</v>
      </c>
      <c r="L115" s="5">
        <v>2</v>
      </c>
      <c r="U115" s="5">
        <f t="shared" si="2"/>
        <v>3</v>
      </c>
      <c r="V115" s="5">
        <v>111</v>
      </c>
      <c r="W115" s="7">
        <f t="shared" si="3"/>
        <v>-0.88311688311688319</v>
      </c>
    </row>
    <row r="116" spans="1:23" x14ac:dyDescent="0.25">
      <c r="A116" s="5">
        <v>113</v>
      </c>
      <c r="F116" s="5">
        <v>1</v>
      </c>
      <c r="G116" s="5">
        <v>1</v>
      </c>
      <c r="S116" s="5">
        <v>1</v>
      </c>
      <c r="U116" s="5">
        <f t="shared" si="2"/>
        <v>3</v>
      </c>
      <c r="V116" s="5">
        <v>112</v>
      </c>
      <c r="W116" s="7">
        <f t="shared" si="3"/>
        <v>-0.88311688311688319</v>
      </c>
    </row>
    <row r="117" spans="1:23" x14ac:dyDescent="0.25">
      <c r="A117" s="5">
        <v>114</v>
      </c>
      <c r="C117" s="5">
        <v>3</v>
      </c>
      <c r="D117" s="5">
        <v>2</v>
      </c>
      <c r="H117" s="5">
        <v>5</v>
      </c>
      <c r="I117" s="5">
        <v>5</v>
      </c>
      <c r="J117" s="5">
        <v>1</v>
      </c>
      <c r="K117" s="5">
        <v>5</v>
      </c>
      <c r="L117" s="5">
        <v>3</v>
      </c>
      <c r="N117" s="5">
        <v>1</v>
      </c>
      <c r="O117" s="5">
        <v>1</v>
      </c>
      <c r="P117" s="5">
        <v>1</v>
      </c>
      <c r="Q117" s="5">
        <v>3</v>
      </c>
      <c r="U117" s="5">
        <f t="shared" si="2"/>
        <v>30</v>
      </c>
      <c r="V117" s="10">
        <v>113</v>
      </c>
      <c r="W117" s="11">
        <f t="shared" si="3"/>
        <v>2.6233766233766231</v>
      </c>
    </row>
    <row r="118" spans="1:23" x14ac:dyDescent="0.25">
      <c r="A118" s="5">
        <v>115</v>
      </c>
      <c r="E118" s="5">
        <v>1</v>
      </c>
      <c r="F118" s="5">
        <v>1</v>
      </c>
      <c r="J118" s="5">
        <v>1</v>
      </c>
      <c r="O118" s="5">
        <v>1</v>
      </c>
      <c r="P118" s="5">
        <v>2</v>
      </c>
      <c r="Q118" s="5">
        <v>1</v>
      </c>
      <c r="R118" s="5">
        <v>1</v>
      </c>
      <c r="U118" s="5">
        <f t="shared" si="2"/>
        <v>8</v>
      </c>
      <c r="V118" s="5">
        <v>114</v>
      </c>
      <c r="W118" s="7">
        <f t="shared" si="3"/>
        <v>-0.23376623376623384</v>
      </c>
    </row>
    <row r="119" spans="1:23" x14ac:dyDescent="0.25">
      <c r="A119" s="5">
        <v>116</v>
      </c>
      <c r="B119" s="5">
        <v>2</v>
      </c>
      <c r="E119" s="5">
        <v>1</v>
      </c>
      <c r="F119" s="5">
        <v>1</v>
      </c>
      <c r="I119" s="5">
        <v>1</v>
      </c>
      <c r="R119" s="5">
        <v>1</v>
      </c>
      <c r="U119" s="5">
        <f t="shared" si="2"/>
        <v>6</v>
      </c>
      <c r="V119" s="5">
        <v>115</v>
      </c>
      <c r="W119" s="7">
        <f t="shared" si="3"/>
        <v>-0.49350649350649356</v>
      </c>
    </row>
    <row r="120" spans="1:23" x14ac:dyDescent="0.25">
      <c r="A120" s="5">
        <v>117</v>
      </c>
      <c r="F120" s="5">
        <v>1</v>
      </c>
      <c r="H120" s="5">
        <v>1</v>
      </c>
      <c r="S120" s="5">
        <v>1</v>
      </c>
      <c r="U120" s="5">
        <f t="shared" si="2"/>
        <v>3</v>
      </c>
      <c r="V120" s="5">
        <v>116</v>
      </c>
      <c r="W120" s="7">
        <f t="shared" si="3"/>
        <v>-0.88311688311688319</v>
      </c>
    </row>
    <row r="121" spans="1:23" x14ac:dyDescent="0.25">
      <c r="A121" s="5">
        <v>118</v>
      </c>
      <c r="I121" s="5">
        <v>1</v>
      </c>
      <c r="M121" s="5">
        <v>1</v>
      </c>
      <c r="P121" s="5">
        <v>1</v>
      </c>
      <c r="Q121" s="5">
        <v>1</v>
      </c>
      <c r="U121" s="5">
        <f t="shared" si="2"/>
        <v>4</v>
      </c>
      <c r="V121" s="5">
        <v>117</v>
      </c>
      <c r="W121" s="7">
        <f t="shared" si="3"/>
        <v>-0.75324675324675328</v>
      </c>
    </row>
    <row r="122" spans="1:23" x14ac:dyDescent="0.25">
      <c r="A122" s="5">
        <v>119</v>
      </c>
      <c r="E122" s="5">
        <v>3</v>
      </c>
      <c r="F122" s="5">
        <v>2</v>
      </c>
      <c r="G122" s="5">
        <v>1</v>
      </c>
      <c r="N122" s="5">
        <v>2</v>
      </c>
      <c r="Q122" s="5">
        <v>1</v>
      </c>
      <c r="R122" s="5">
        <v>2</v>
      </c>
      <c r="S122" s="5">
        <v>1</v>
      </c>
      <c r="U122" s="5">
        <f t="shared" si="2"/>
        <v>12</v>
      </c>
      <c r="V122" s="5">
        <v>118</v>
      </c>
      <c r="W122" s="7">
        <f t="shared" si="3"/>
        <v>0.28571428571428564</v>
      </c>
    </row>
    <row r="123" spans="1:23" x14ac:dyDescent="0.25">
      <c r="A123" s="5">
        <v>120</v>
      </c>
      <c r="B123" s="5">
        <v>1</v>
      </c>
      <c r="D123" s="5">
        <v>2</v>
      </c>
      <c r="L123" s="5">
        <v>2</v>
      </c>
      <c r="U123" s="5">
        <f t="shared" si="2"/>
        <v>5</v>
      </c>
      <c r="V123" s="5">
        <v>119</v>
      </c>
      <c r="W123" s="7">
        <f t="shared" si="3"/>
        <v>-0.62337662337662347</v>
      </c>
    </row>
    <row r="124" spans="1:23" x14ac:dyDescent="0.25">
      <c r="A124" s="5">
        <v>121</v>
      </c>
      <c r="C124" s="5">
        <v>1</v>
      </c>
      <c r="D124" s="5">
        <v>2</v>
      </c>
      <c r="K124" s="5">
        <v>1</v>
      </c>
      <c r="Q124" s="5">
        <v>2</v>
      </c>
      <c r="U124" s="5">
        <f t="shared" si="2"/>
        <v>6</v>
      </c>
      <c r="V124" s="10">
        <v>120</v>
      </c>
      <c r="W124" s="7">
        <f t="shared" si="3"/>
        <v>-0.49350649350649356</v>
      </c>
    </row>
    <row r="125" spans="1:23" x14ac:dyDescent="0.25">
      <c r="A125" s="5">
        <v>122</v>
      </c>
      <c r="C125" s="5">
        <v>1</v>
      </c>
      <c r="D125" s="5">
        <v>1</v>
      </c>
      <c r="E125" s="5">
        <v>2</v>
      </c>
      <c r="F125" s="5">
        <v>1</v>
      </c>
      <c r="U125" s="5">
        <f t="shared" si="2"/>
        <v>5</v>
      </c>
      <c r="V125" s="5">
        <v>121</v>
      </c>
      <c r="W125" s="7">
        <f t="shared" si="3"/>
        <v>-0.62337662337662347</v>
      </c>
    </row>
    <row r="126" spans="1:23" x14ac:dyDescent="0.25">
      <c r="A126" s="5">
        <v>123</v>
      </c>
      <c r="D126" s="5">
        <v>2</v>
      </c>
      <c r="E126" s="5">
        <v>2</v>
      </c>
      <c r="G126" s="5">
        <v>2</v>
      </c>
      <c r="J126" s="5">
        <v>2</v>
      </c>
      <c r="L126" s="5">
        <v>1</v>
      </c>
      <c r="M126" s="5">
        <v>1</v>
      </c>
      <c r="Q126" s="5">
        <v>1</v>
      </c>
      <c r="R126" s="5">
        <v>1</v>
      </c>
      <c r="U126" s="5">
        <f t="shared" si="2"/>
        <v>12</v>
      </c>
      <c r="V126" s="5">
        <v>122</v>
      </c>
      <c r="W126" s="7">
        <f t="shared" si="3"/>
        <v>0.28571428571428564</v>
      </c>
    </row>
    <row r="127" spans="1:23" x14ac:dyDescent="0.25">
      <c r="A127" s="10">
        <v>124</v>
      </c>
      <c r="D127" s="5">
        <v>1</v>
      </c>
      <c r="E127" s="5">
        <v>2</v>
      </c>
      <c r="G127" s="5">
        <v>2</v>
      </c>
      <c r="I127" s="5">
        <v>1</v>
      </c>
      <c r="M127" s="5">
        <v>1</v>
      </c>
      <c r="N127" s="5">
        <v>1</v>
      </c>
      <c r="Q127" s="5">
        <v>1</v>
      </c>
      <c r="R127" s="5">
        <v>1</v>
      </c>
      <c r="U127" s="5">
        <f t="shared" si="2"/>
        <v>10</v>
      </c>
      <c r="V127" s="5">
        <v>123</v>
      </c>
      <c r="W127" s="7">
        <f t="shared" si="3"/>
        <v>2.5974025974025882E-2</v>
      </c>
    </row>
    <row r="128" spans="1:23" x14ac:dyDescent="0.25">
      <c r="A128" s="10">
        <v>125</v>
      </c>
      <c r="D128" s="5">
        <v>2</v>
      </c>
      <c r="I128" s="5">
        <v>1</v>
      </c>
      <c r="K128" s="5">
        <v>1</v>
      </c>
      <c r="P128" s="5">
        <v>2</v>
      </c>
      <c r="S128" s="5">
        <v>1</v>
      </c>
      <c r="U128" s="5">
        <f t="shared" si="2"/>
        <v>7</v>
      </c>
      <c r="V128" s="5">
        <v>124</v>
      </c>
      <c r="W128" s="7">
        <f t="shared" si="3"/>
        <v>-0.3636363636363637</v>
      </c>
    </row>
    <row r="129" spans="1:23" x14ac:dyDescent="0.25">
      <c r="A129" s="10">
        <v>126</v>
      </c>
      <c r="D129" s="5">
        <v>1</v>
      </c>
      <c r="E129" s="5">
        <v>1</v>
      </c>
      <c r="L129" s="5">
        <v>1</v>
      </c>
      <c r="O129" s="5">
        <v>1</v>
      </c>
      <c r="Q129" s="5">
        <v>1</v>
      </c>
      <c r="U129" s="5">
        <f t="shared" si="2"/>
        <v>5</v>
      </c>
      <c r="V129" s="5">
        <v>125</v>
      </c>
      <c r="W129" s="7">
        <f t="shared" si="3"/>
        <v>-0.62337662337662347</v>
      </c>
    </row>
    <row r="130" spans="1:23" ht="102.75" x14ac:dyDescent="0.25">
      <c r="B130" s="12" t="s">
        <v>2778</v>
      </c>
      <c r="W130" s="7"/>
    </row>
    <row r="131" spans="1:23" ht="60" x14ac:dyDescent="0.25">
      <c r="A131" s="14" t="s">
        <v>2990</v>
      </c>
      <c r="B131" s="5">
        <v>0.1</v>
      </c>
      <c r="C131" s="5">
        <v>0.1</v>
      </c>
      <c r="D131" s="5">
        <v>0.3</v>
      </c>
      <c r="E131" s="5">
        <v>0.3</v>
      </c>
      <c r="F131" s="5">
        <v>0.1</v>
      </c>
      <c r="G131" s="5">
        <v>0.2</v>
      </c>
      <c r="H131" s="5">
        <v>0.2</v>
      </c>
      <c r="I131" s="5">
        <v>0.2</v>
      </c>
      <c r="J131" s="5">
        <v>0.2</v>
      </c>
      <c r="K131" s="5">
        <v>0.1</v>
      </c>
      <c r="L131" s="5">
        <v>0.2</v>
      </c>
      <c r="M131" s="5">
        <v>0.1</v>
      </c>
      <c r="N131" s="5">
        <v>0.1</v>
      </c>
      <c r="O131" s="5">
        <v>0.1</v>
      </c>
      <c r="P131" s="5">
        <v>0.1</v>
      </c>
      <c r="Q131" s="5">
        <v>0.2</v>
      </c>
      <c r="R131" s="5">
        <v>0.1</v>
      </c>
      <c r="S131" s="5">
        <v>0.1</v>
      </c>
      <c r="V131" s="10"/>
      <c r="W131" s="7"/>
    </row>
    <row r="132" spans="1:23" x14ac:dyDescent="0.25">
      <c r="W132" s="7"/>
    </row>
    <row r="133" spans="1:23" x14ac:dyDescent="0.25">
      <c r="W133" s="7"/>
    </row>
  </sheetData>
  <conditionalFormatting sqref="U4:U12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S12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26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43" workbookViewId="0">
      <selection activeCell="D65" sqref="D65"/>
    </sheetView>
  </sheetViews>
  <sheetFormatPr defaultColWidth="11.5546875" defaultRowHeight="15" x14ac:dyDescent="0.2"/>
  <cols>
    <col min="1" max="1" width="11.5546875" style="1"/>
    <col min="2" max="2" width="18" style="1" customWidth="1"/>
    <col min="3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372</v>
      </c>
      <c r="B2" s="1" t="s">
        <v>1119</v>
      </c>
      <c r="C2" s="1" t="s">
        <v>374</v>
      </c>
      <c r="D2" s="1" t="s">
        <v>550</v>
      </c>
      <c r="E2" s="1" t="s">
        <v>28</v>
      </c>
      <c r="F2" s="1" t="s">
        <v>1120</v>
      </c>
      <c r="G2" s="1" t="s">
        <v>30</v>
      </c>
      <c r="I2" s="1">
        <v>1</v>
      </c>
      <c r="J2" s="1" t="s">
        <v>162</v>
      </c>
      <c r="K2" s="1" t="s">
        <v>162</v>
      </c>
      <c r="L2" s="1" t="s">
        <v>33</v>
      </c>
      <c r="M2" s="1">
        <v>6</v>
      </c>
      <c r="N2" s="1">
        <v>26251883</v>
      </c>
      <c r="O2" s="1">
        <v>26251883</v>
      </c>
      <c r="P2" s="1" t="s">
        <v>42</v>
      </c>
      <c r="Q2" s="1" t="s">
        <v>43</v>
      </c>
      <c r="X2" s="1">
        <v>31</v>
      </c>
    </row>
    <row r="3" spans="1:24" x14ac:dyDescent="0.2">
      <c r="A3" s="1" t="s">
        <v>946</v>
      </c>
      <c r="B3" s="1" t="s">
        <v>1121</v>
      </c>
      <c r="C3" s="1" t="s">
        <v>53</v>
      </c>
      <c r="D3" s="1" t="s">
        <v>1122</v>
      </c>
      <c r="E3" s="1" t="s">
        <v>28</v>
      </c>
      <c r="F3" s="1" t="s">
        <v>1123</v>
      </c>
      <c r="G3" s="1" t="s">
        <v>30</v>
      </c>
      <c r="I3" s="1">
        <v>2</v>
      </c>
      <c r="J3" s="1" t="s">
        <v>31</v>
      </c>
      <c r="K3" s="1" t="s">
        <v>78</v>
      </c>
      <c r="L3" s="1" t="s">
        <v>33</v>
      </c>
      <c r="M3" s="1">
        <v>6</v>
      </c>
      <c r="N3" s="1">
        <v>26251887</v>
      </c>
      <c r="O3" s="1">
        <v>26251887</v>
      </c>
      <c r="P3" s="1" t="s">
        <v>43</v>
      </c>
      <c r="Q3" s="1" t="s">
        <v>34</v>
      </c>
      <c r="T3" s="1">
        <v>8</v>
      </c>
      <c r="U3" s="1">
        <v>33</v>
      </c>
      <c r="X3" s="1">
        <v>127</v>
      </c>
    </row>
    <row r="4" spans="1:24" x14ac:dyDescent="0.2">
      <c r="A4" s="1" t="s">
        <v>657</v>
      </c>
      <c r="B4" s="1" t="s">
        <v>1124</v>
      </c>
      <c r="C4" s="1" t="s">
        <v>216</v>
      </c>
      <c r="D4" s="1" t="s">
        <v>1125</v>
      </c>
      <c r="E4" s="1" t="s">
        <v>28</v>
      </c>
      <c r="F4" s="1" t="s">
        <v>1126</v>
      </c>
      <c r="G4" s="1" t="s">
        <v>30</v>
      </c>
      <c r="I4" s="1">
        <v>2</v>
      </c>
      <c r="J4" s="1" t="s">
        <v>31</v>
      </c>
      <c r="K4" s="1" t="s">
        <v>32</v>
      </c>
      <c r="L4" s="1" t="s">
        <v>370</v>
      </c>
      <c r="M4" s="1">
        <v>6</v>
      </c>
      <c r="N4" s="1">
        <v>26251885</v>
      </c>
      <c r="O4" s="1">
        <v>26251885</v>
      </c>
      <c r="P4" s="1" t="s">
        <v>34</v>
      </c>
      <c r="Q4" s="1" t="s">
        <v>35</v>
      </c>
      <c r="T4" s="1">
        <v>21</v>
      </c>
      <c r="U4" s="1">
        <v>175</v>
      </c>
      <c r="W4" s="1">
        <v>296</v>
      </c>
      <c r="X4" s="1">
        <v>121</v>
      </c>
    </row>
    <row r="5" spans="1:24" x14ac:dyDescent="0.2">
      <c r="A5" s="1" t="s">
        <v>24</v>
      </c>
      <c r="B5" s="1" t="s">
        <v>1127</v>
      </c>
      <c r="C5" s="1" t="s">
        <v>26</v>
      </c>
      <c r="D5" s="1" t="s">
        <v>222</v>
      </c>
      <c r="E5" s="1" t="s">
        <v>28</v>
      </c>
      <c r="F5" s="1" t="s">
        <v>1128</v>
      </c>
      <c r="G5" s="1" t="s">
        <v>30</v>
      </c>
      <c r="J5" s="1" t="s">
        <v>31</v>
      </c>
      <c r="K5" s="1" t="s">
        <v>32</v>
      </c>
      <c r="L5" s="1" t="s">
        <v>33</v>
      </c>
      <c r="M5" s="1">
        <v>6</v>
      </c>
      <c r="N5" s="1">
        <v>26251906</v>
      </c>
      <c r="O5" s="1">
        <v>26251906</v>
      </c>
      <c r="P5" s="1" t="s">
        <v>34</v>
      </c>
      <c r="Q5" s="1" t="s">
        <v>35</v>
      </c>
      <c r="T5" s="1">
        <v>6</v>
      </c>
      <c r="U5" s="1">
        <v>83</v>
      </c>
      <c r="V5" s="1">
        <v>1</v>
      </c>
      <c r="W5" s="1">
        <v>94</v>
      </c>
      <c r="X5" s="1">
        <v>244</v>
      </c>
    </row>
    <row r="6" spans="1:24" x14ac:dyDescent="0.2">
      <c r="A6" s="1" t="s">
        <v>815</v>
      </c>
      <c r="B6" s="1" t="s">
        <v>1129</v>
      </c>
      <c r="C6" s="1" t="s">
        <v>817</v>
      </c>
      <c r="D6" s="1" t="s">
        <v>903</v>
      </c>
      <c r="E6" s="1" t="s">
        <v>28</v>
      </c>
      <c r="F6" s="1" t="s">
        <v>1130</v>
      </c>
      <c r="G6" s="1" t="s">
        <v>30</v>
      </c>
      <c r="I6" s="1">
        <v>1</v>
      </c>
      <c r="J6" s="1" t="s">
        <v>31</v>
      </c>
      <c r="K6" s="1" t="s">
        <v>67</v>
      </c>
      <c r="L6" s="1" t="s">
        <v>820</v>
      </c>
      <c r="M6" s="1">
        <v>6</v>
      </c>
      <c r="N6" s="1">
        <v>26251910</v>
      </c>
      <c r="O6" s="1">
        <v>26251910</v>
      </c>
      <c r="P6" s="1" t="s">
        <v>42</v>
      </c>
      <c r="Q6" s="1" t="s">
        <v>43</v>
      </c>
      <c r="T6" s="1">
        <v>17</v>
      </c>
      <c r="U6" s="1">
        <v>219</v>
      </c>
      <c r="V6" s="1">
        <v>1</v>
      </c>
      <c r="W6" s="1">
        <v>97</v>
      </c>
      <c r="X6" s="1">
        <v>22</v>
      </c>
    </row>
    <row r="7" spans="1:24" x14ac:dyDescent="0.2">
      <c r="A7" s="1" t="s">
        <v>372</v>
      </c>
      <c r="B7" s="1" t="s">
        <v>1131</v>
      </c>
      <c r="C7" s="1" t="s">
        <v>374</v>
      </c>
      <c r="D7" s="1" t="s">
        <v>903</v>
      </c>
      <c r="E7" s="1" t="s">
        <v>28</v>
      </c>
      <c r="F7" s="1" t="s">
        <v>1130</v>
      </c>
      <c r="G7" s="1" t="s">
        <v>30</v>
      </c>
      <c r="I7" s="1">
        <v>1</v>
      </c>
      <c r="J7" s="1" t="s">
        <v>31</v>
      </c>
      <c r="K7" s="1" t="s">
        <v>78</v>
      </c>
      <c r="L7" s="1" t="s">
        <v>68</v>
      </c>
      <c r="M7" s="1">
        <v>6</v>
      </c>
      <c r="N7" s="1">
        <v>26251910</v>
      </c>
      <c r="O7" s="1">
        <v>26251910</v>
      </c>
      <c r="P7" s="1" t="s">
        <v>42</v>
      </c>
      <c r="Q7" s="1" t="s">
        <v>43</v>
      </c>
      <c r="X7" s="1">
        <v>91</v>
      </c>
    </row>
    <row r="8" spans="1:24" x14ac:dyDescent="0.2">
      <c r="A8" s="1" t="s">
        <v>142</v>
      </c>
      <c r="B8" s="1" t="s">
        <v>1132</v>
      </c>
      <c r="C8" s="1" t="s">
        <v>216</v>
      </c>
      <c r="D8" s="1" t="s">
        <v>907</v>
      </c>
      <c r="E8" s="1" t="s">
        <v>28</v>
      </c>
      <c r="F8" s="1" t="s">
        <v>1133</v>
      </c>
      <c r="G8" s="1" t="s">
        <v>30</v>
      </c>
      <c r="J8" s="1" t="s">
        <v>31</v>
      </c>
      <c r="K8" s="1" t="s">
        <v>67</v>
      </c>
      <c r="L8" s="1" t="s">
        <v>68</v>
      </c>
      <c r="M8" s="1">
        <v>6</v>
      </c>
      <c r="N8" s="1">
        <v>26251922</v>
      </c>
      <c r="O8" s="1">
        <v>26251922</v>
      </c>
      <c r="P8" s="1" t="s">
        <v>42</v>
      </c>
      <c r="Q8" s="1" t="s">
        <v>34</v>
      </c>
      <c r="T8" s="1">
        <v>13</v>
      </c>
      <c r="U8" s="1">
        <v>109</v>
      </c>
      <c r="W8" s="1">
        <v>148</v>
      </c>
      <c r="X8" s="1">
        <v>106</v>
      </c>
    </row>
    <row r="9" spans="1:24" x14ac:dyDescent="0.2">
      <c r="A9" s="1" t="s">
        <v>1134</v>
      </c>
      <c r="B9" s="1" t="s">
        <v>1135</v>
      </c>
      <c r="C9" s="1" t="s">
        <v>345</v>
      </c>
      <c r="D9" s="1" t="s">
        <v>1136</v>
      </c>
      <c r="E9" s="1" t="s">
        <v>28</v>
      </c>
      <c r="F9" s="1" t="s">
        <v>1137</v>
      </c>
      <c r="G9" s="1" t="s">
        <v>30</v>
      </c>
      <c r="I9" s="1">
        <v>1</v>
      </c>
      <c r="J9" s="1" t="s">
        <v>31</v>
      </c>
      <c r="K9" s="1" t="s">
        <v>32</v>
      </c>
      <c r="L9" s="1" t="s">
        <v>33</v>
      </c>
      <c r="M9" s="1">
        <v>6</v>
      </c>
      <c r="N9" s="1">
        <v>26251928</v>
      </c>
      <c r="O9" s="1">
        <v>26251928</v>
      </c>
      <c r="P9" s="1" t="s">
        <v>35</v>
      </c>
      <c r="Q9" s="1" t="s">
        <v>42</v>
      </c>
      <c r="U9" s="1">
        <v>138</v>
      </c>
      <c r="X9" s="1">
        <v>92</v>
      </c>
    </row>
    <row r="10" spans="1:24" x14ac:dyDescent="0.2">
      <c r="A10" s="1" t="s">
        <v>192</v>
      </c>
      <c r="B10" s="1" t="s">
        <v>1138</v>
      </c>
      <c r="C10" s="1" t="s">
        <v>105</v>
      </c>
      <c r="D10" s="1" t="s">
        <v>1019</v>
      </c>
      <c r="E10" s="1" t="s">
        <v>28</v>
      </c>
      <c r="F10" s="1" t="s">
        <v>1139</v>
      </c>
      <c r="G10" s="1" t="s">
        <v>30</v>
      </c>
      <c r="I10" s="1">
        <v>2</v>
      </c>
      <c r="J10" s="1" t="s">
        <v>162</v>
      </c>
      <c r="K10" s="1" t="s">
        <v>162</v>
      </c>
      <c r="L10" s="1" t="s">
        <v>196</v>
      </c>
      <c r="M10" s="1">
        <v>6</v>
      </c>
      <c r="N10" s="1">
        <v>26251947</v>
      </c>
      <c r="O10" s="1">
        <v>26251947</v>
      </c>
      <c r="P10" s="1" t="s">
        <v>34</v>
      </c>
      <c r="Q10" s="1" t="s">
        <v>42</v>
      </c>
      <c r="X10" s="1">
        <v>132</v>
      </c>
    </row>
    <row r="11" spans="1:24" x14ac:dyDescent="0.2">
      <c r="A11" s="1" t="s">
        <v>355</v>
      </c>
      <c r="B11" s="1" t="s">
        <v>1140</v>
      </c>
      <c r="C11" s="1" t="s">
        <v>357</v>
      </c>
      <c r="D11" s="1" t="s">
        <v>1019</v>
      </c>
      <c r="E11" s="1" t="s">
        <v>28</v>
      </c>
      <c r="F11" s="1" t="s">
        <v>1139</v>
      </c>
      <c r="G11" s="1" t="s">
        <v>30</v>
      </c>
      <c r="I11" s="1">
        <v>2</v>
      </c>
      <c r="J11" s="1" t="s">
        <v>31</v>
      </c>
      <c r="K11" s="1" t="s">
        <v>67</v>
      </c>
      <c r="L11" s="1" t="s">
        <v>68</v>
      </c>
      <c r="M11" s="1">
        <v>6</v>
      </c>
      <c r="N11" s="1">
        <v>26251947</v>
      </c>
      <c r="O11" s="1">
        <v>26251947</v>
      </c>
      <c r="P11" s="1" t="s">
        <v>34</v>
      </c>
      <c r="Q11" s="1" t="s">
        <v>42</v>
      </c>
      <c r="U11" s="1">
        <v>96</v>
      </c>
      <c r="W11" s="1">
        <v>76</v>
      </c>
      <c r="X11" s="1">
        <v>308</v>
      </c>
    </row>
    <row r="12" spans="1:24" x14ac:dyDescent="0.2">
      <c r="A12" s="1" t="s">
        <v>51</v>
      </c>
      <c r="B12" s="1" t="s">
        <v>611</v>
      </c>
      <c r="C12" s="1" t="s">
        <v>53</v>
      </c>
      <c r="D12" s="1" t="s">
        <v>1019</v>
      </c>
      <c r="E12" s="1" t="s">
        <v>28</v>
      </c>
      <c r="F12" s="1" t="s">
        <v>1139</v>
      </c>
      <c r="G12" s="1" t="s">
        <v>30</v>
      </c>
      <c r="I12" s="1">
        <v>2</v>
      </c>
      <c r="J12" s="1" t="s">
        <v>31</v>
      </c>
      <c r="K12" s="1" t="s">
        <v>32</v>
      </c>
      <c r="L12" s="1" t="s">
        <v>33</v>
      </c>
      <c r="M12" s="1">
        <v>6</v>
      </c>
      <c r="N12" s="1">
        <v>26251947</v>
      </c>
      <c r="O12" s="1">
        <v>26251947</v>
      </c>
      <c r="P12" s="1" t="s">
        <v>34</v>
      </c>
      <c r="Q12" s="1" t="s">
        <v>42</v>
      </c>
      <c r="T12" s="1">
        <v>13</v>
      </c>
      <c r="U12" s="1">
        <v>233</v>
      </c>
      <c r="X12" s="1">
        <v>296</v>
      </c>
    </row>
    <row r="13" spans="1:24" x14ac:dyDescent="0.2">
      <c r="A13" s="1" t="s">
        <v>946</v>
      </c>
      <c r="B13" s="1" t="s">
        <v>1141</v>
      </c>
      <c r="C13" s="1" t="s">
        <v>53</v>
      </c>
      <c r="D13" s="1" t="s">
        <v>1142</v>
      </c>
      <c r="E13" s="1" t="s">
        <v>28</v>
      </c>
      <c r="F13" s="1" t="s">
        <v>1139</v>
      </c>
      <c r="G13" s="1" t="s">
        <v>30</v>
      </c>
      <c r="I13" s="1">
        <v>2</v>
      </c>
      <c r="J13" s="1" t="s">
        <v>31</v>
      </c>
      <c r="K13" s="1" t="s">
        <v>78</v>
      </c>
      <c r="L13" s="1" t="s">
        <v>33</v>
      </c>
      <c r="M13" s="1">
        <v>6</v>
      </c>
      <c r="N13" s="1">
        <v>26251945</v>
      </c>
      <c r="O13" s="1">
        <v>26251945</v>
      </c>
      <c r="P13" s="1" t="s">
        <v>42</v>
      </c>
      <c r="Q13" s="1" t="s">
        <v>35</v>
      </c>
      <c r="T13" s="1">
        <v>32</v>
      </c>
      <c r="U13" s="1">
        <v>57</v>
      </c>
      <c r="X13" s="1">
        <v>201</v>
      </c>
    </row>
    <row r="14" spans="1:24" x14ac:dyDescent="0.2">
      <c r="A14" s="1" t="s">
        <v>62</v>
      </c>
      <c r="B14" s="1" t="s">
        <v>1143</v>
      </c>
      <c r="C14" s="1" t="s">
        <v>291</v>
      </c>
      <c r="D14" s="1" t="s">
        <v>250</v>
      </c>
      <c r="E14" s="1" t="s">
        <v>28</v>
      </c>
      <c r="F14" s="1" t="s">
        <v>1144</v>
      </c>
      <c r="G14" s="1" t="s">
        <v>30</v>
      </c>
      <c r="I14" s="1">
        <v>1</v>
      </c>
      <c r="J14" s="1" t="s">
        <v>31</v>
      </c>
      <c r="K14" s="1" t="s">
        <v>67</v>
      </c>
      <c r="L14" s="1" t="s">
        <v>68</v>
      </c>
      <c r="M14" s="1">
        <v>6</v>
      </c>
      <c r="N14" s="1">
        <v>26251954</v>
      </c>
      <c r="O14" s="1">
        <v>26251954</v>
      </c>
      <c r="P14" s="1" t="s">
        <v>34</v>
      </c>
      <c r="Q14" s="1" t="s">
        <v>35</v>
      </c>
      <c r="T14" s="1">
        <v>29</v>
      </c>
      <c r="U14" s="1">
        <v>44</v>
      </c>
      <c r="W14" s="1">
        <v>100</v>
      </c>
      <c r="X14" s="1">
        <v>212</v>
      </c>
    </row>
    <row r="15" spans="1:24" x14ac:dyDescent="0.2">
      <c r="A15" s="1" t="s">
        <v>24</v>
      </c>
      <c r="B15" s="1" t="s">
        <v>442</v>
      </c>
      <c r="C15" s="1" t="s">
        <v>26</v>
      </c>
      <c r="D15" s="1" t="s">
        <v>1145</v>
      </c>
      <c r="E15" s="1" t="s">
        <v>28</v>
      </c>
      <c r="G15" s="1" t="s">
        <v>30</v>
      </c>
      <c r="J15" s="1" t="s">
        <v>31</v>
      </c>
      <c r="K15" s="1" t="s">
        <v>32</v>
      </c>
      <c r="L15" s="1" t="s">
        <v>33</v>
      </c>
      <c r="M15" s="1">
        <v>6</v>
      </c>
      <c r="N15" s="1">
        <v>26251957</v>
      </c>
      <c r="O15" s="1">
        <v>26251958</v>
      </c>
      <c r="P15" s="1" t="s">
        <v>487</v>
      </c>
      <c r="Q15" s="1" t="s">
        <v>488</v>
      </c>
      <c r="T15" s="1">
        <v>47</v>
      </c>
      <c r="U15" s="1">
        <v>108</v>
      </c>
      <c r="W15" s="1">
        <v>323</v>
      </c>
      <c r="X15" s="1">
        <v>1303</v>
      </c>
    </row>
    <row r="16" spans="1:24" x14ac:dyDescent="0.2">
      <c r="A16" s="1" t="s">
        <v>405</v>
      </c>
      <c r="B16" s="1" t="s">
        <v>1146</v>
      </c>
      <c r="C16" s="1" t="s">
        <v>58</v>
      </c>
      <c r="D16" s="1" t="s">
        <v>253</v>
      </c>
      <c r="E16" s="1" t="s">
        <v>28</v>
      </c>
      <c r="F16" s="1" t="s">
        <v>1130</v>
      </c>
      <c r="G16" s="1" t="s">
        <v>30</v>
      </c>
      <c r="J16" s="1" t="s">
        <v>32</v>
      </c>
      <c r="K16" s="1" t="s">
        <v>32</v>
      </c>
      <c r="L16" s="1" t="s">
        <v>32</v>
      </c>
      <c r="M16" s="1">
        <v>6</v>
      </c>
      <c r="N16" s="1">
        <v>26251962</v>
      </c>
      <c r="O16" s="1">
        <v>26251962</v>
      </c>
      <c r="P16" s="1" t="s">
        <v>34</v>
      </c>
      <c r="Q16" s="1" t="s">
        <v>42</v>
      </c>
      <c r="X16" s="1">
        <v>258</v>
      </c>
    </row>
    <row r="17" spans="1:24" x14ac:dyDescent="0.2">
      <c r="A17" s="1" t="s">
        <v>44</v>
      </c>
      <c r="B17" s="1" t="s">
        <v>1147</v>
      </c>
      <c r="C17" s="1" t="s">
        <v>46</v>
      </c>
      <c r="D17" s="1" t="s">
        <v>1148</v>
      </c>
      <c r="E17" s="1" t="s">
        <v>28</v>
      </c>
      <c r="F17" s="1" t="s">
        <v>1149</v>
      </c>
      <c r="G17" s="1" t="s">
        <v>30</v>
      </c>
      <c r="J17" s="1" t="s">
        <v>32</v>
      </c>
      <c r="K17" s="1" t="s">
        <v>32</v>
      </c>
      <c r="L17" s="1" t="s">
        <v>47</v>
      </c>
      <c r="M17" s="1">
        <v>6</v>
      </c>
      <c r="N17" s="1">
        <v>26251966</v>
      </c>
      <c r="O17" s="1">
        <v>26251966</v>
      </c>
      <c r="P17" s="1" t="s">
        <v>42</v>
      </c>
      <c r="Q17" s="1" t="s">
        <v>43</v>
      </c>
      <c r="X17" s="1">
        <v>1422</v>
      </c>
    </row>
    <row r="18" spans="1:24" x14ac:dyDescent="0.2">
      <c r="A18" s="1" t="s">
        <v>142</v>
      </c>
      <c r="B18" s="1" t="s">
        <v>635</v>
      </c>
      <c r="C18" s="1" t="s">
        <v>144</v>
      </c>
      <c r="D18" s="1" t="s">
        <v>1024</v>
      </c>
      <c r="E18" s="1" t="s">
        <v>28</v>
      </c>
      <c r="F18" s="1" t="s">
        <v>1150</v>
      </c>
      <c r="G18" s="1" t="s">
        <v>30</v>
      </c>
      <c r="I18" s="1">
        <v>1</v>
      </c>
      <c r="J18" s="1" t="s">
        <v>31</v>
      </c>
      <c r="K18" s="1" t="s">
        <v>67</v>
      </c>
      <c r="L18" s="1" t="s">
        <v>68</v>
      </c>
      <c r="M18" s="1">
        <v>6</v>
      </c>
      <c r="N18" s="1">
        <v>26251978</v>
      </c>
      <c r="O18" s="1">
        <v>26251978</v>
      </c>
      <c r="P18" s="1" t="s">
        <v>42</v>
      </c>
      <c r="Q18" s="1" t="s">
        <v>43</v>
      </c>
      <c r="T18" s="1">
        <v>52</v>
      </c>
      <c r="U18" s="1">
        <v>140</v>
      </c>
      <c r="W18" s="1">
        <v>210</v>
      </c>
      <c r="X18" s="1">
        <v>3803</v>
      </c>
    </row>
    <row r="19" spans="1:24" x14ac:dyDescent="0.2">
      <c r="A19" s="1" t="s">
        <v>24</v>
      </c>
      <c r="B19" s="1" t="s">
        <v>1151</v>
      </c>
      <c r="C19" s="1" t="s">
        <v>26</v>
      </c>
      <c r="D19" s="1" t="s">
        <v>260</v>
      </c>
      <c r="E19" s="1" t="s">
        <v>28</v>
      </c>
      <c r="F19" s="1" t="s">
        <v>1152</v>
      </c>
      <c r="G19" s="1" t="s">
        <v>30</v>
      </c>
      <c r="J19" s="1" t="s">
        <v>31</v>
      </c>
      <c r="K19" s="1" t="s">
        <v>32</v>
      </c>
      <c r="L19" s="1" t="s">
        <v>33</v>
      </c>
      <c r="M19" s="1">
        <v>6</v>
      </c>
      <c r="N19" s="1">
        <v>26251986</v>
      </c>
      <c r="O19" s="1">
        <v>26251986</v>
      </c>
      <c r="P19" s="1" t="s">
        <v>34</v>
      </c>
      <c r="Q19" s="1" t="s">
        <v>42</v>
      </c>
      <c r="T19" s="1">
        <v>32</v>
      </c>
      <c r="U19" s="1">
        <v>129</v>
      </c>
      <c r="W19" s="1">
        <v>196</v>
      </c>
      <c r="X19" s="1">
        <v>117</v>
      </c>
    </row>
    <row r="20" spans="1:24" x14ac:dyDescent="0.2">
      <c r="A20" s="1" t="s">
        <v>24</v>
      </c>
      <c r="B20" s="1" t="s">
        <v>1153</v>
      </c>
      <c r="C20" s="1" t="s">
        <v>126</v>
      </c>
      <c r="D20" s="1" t="s">
        <v>1154</v>
      </c>
      <c r="E20" s="1" t="s">
        <v>28</v>
      </c>
      <c r="F20" s="1" t="s">
        <v>1155</v>
      </c>
      <c r="G20" s="1" t="s">
        <v>30</v>
      </c>
      <c r="J20" s="1" t="s">
        <v>31</v>
      </c>
      <c r="K20" s="1" t="s">
        <v>32</v>
      </c>
      <c r="L20" s="1" t="s">
        <v>33</v>
      </c>
      <c r="M20" s="1">
        <v>6</v>
      </c>
      <c r="N20" s="1">
        <v>26251994</v>
      </c>
      <c r="O20" s="1">
        <v>26251994</v>
      </c>
      <c r="P20" s="1" t="s">
        <v>42</v>
      </c>
      <c r="Q20" s="1" t="s">
        <v>34</v>
      </c>
      <c r="T20" s="1">
        <v>52</v>
      </c>
      <c r="U20" s="1">
        <v>161</v>
      </c>
      <c r="W20" s="1">
        <v>196</v>
      </c>
      <c r="X20" s="1">
        <v>418</v>
      </c>
    </row>
    <row r="21" spans="1:24" x14ac:dyDescent="0.2">
      <c r="A21" s="1" t="s">
        <v>239</v>
      </c>
      <c r="B21" s="1" t="s">
        <v>1156</v>
      </c>
      <c r="C21" s="1" t="s">
        <v>241</v>
      </c>
      <c r="D21" s="1" t="s">
        <v>918</v>
      </c>
      <c r="E21" s="1" t="s">
        <v>28</v>
      </c>
      <c r="F21" s="1" t="s">
        <v>919</v>
      </c>
      <c r="G21" s="1" t="s">
        <v>30</v>
      </c>
      <c r="I21" s="1">
        <v>1</v>
      </c>
      <c r="J21" s="1" t="s">
        <v>31</v>
      </c>
      <c r="K21" s="1" t="s">
        <v>32</v>
      </c>
      <c r="L21" s="1" t="s">
        <v>244</v>
      </c>
      <c r="M21" s="1">
        <v>6</v>
      </c>
      <c r="N21" s="1">
        <v>26252000</v>
      </c>
      <c r="O21" s="1">
        <v>26252000</v>
      </c>
      <c r="P21" s="1" t="s">
        <v>35</v>
      </c>
      <c r="Q21" s="1" t="s">
        <v>34</v>
      </c>
      <c r="X21" s="1">
        <v>27</v>
      </c>
    </row>
    <row r="22" spans="1:24" x14ac:dyDescent="0.2">
      <c r="A22" s="1" t="s">
        <v>494</v>
      </c>
      <c r="B22" s="1" t="s">
        <v>1157</v>
      </c>
      <c r="C22" s="1" t="s">
        <v>496</v>
      </c>
      <c r="D22" s="1" t="s">
        <v>921</v>
      </c>
      <c r="E22" s="1" t="s">
        <v>28</v>
      </c>
      <c r="F22" s="1" t="s">
        <v>922</v>
      </c>
      <c r="G22" s="1" t="s">
        <v>30</v>
      </c>
      <c r="J22" s="1" t="s">
        <v>32</v>
      </c>
      <c r="K22" s="1" t="s">
        <v>32</v>
      </c>
      <c r="L22" s="1" t="s">
        <v>497</v>
      </c>
      <c r="M22" s="1">
        <v>6</v>
      </c>
      <c r="N22" s="1">
        <v>26252002</v>
      </c>
      <c r="O22" s="1">
        <v>26252002</v>
      </c>
      <c r="P22" s="1" t="s">
        <v>34</v>
      </c>
      <c r="Q22" s="1" t="s">
        <v>42</v>
      </c>
      <c r="X22" s="1">
        <v>14</v>
      </c>
    </row>
    <row r="23" spans="1:24" x14ac:dyDescent="0.2">
      <c r="A23" s="1" t="s">
        <v>870</v>
      </c>
      <c r="B23" s="1" t="s">
        <v>987</v>
      </c>
      <c r="C23" s="1" t="s">
        <v>241</v>
      </c>
      <c r="D23" s="1" t="s">
        <v>923</v>
      </c>
      <c r="E23" s="1" t="s">
        <v>28</v>
      </c>
      <c r="F23" s="1" t="s">
        <v>924</v>
      </c>
      <c r="G23" s="1" t="s">
        <v>30</v>
      </c>
      <c r="J23" s="1" t="s">
        <v>31</v>
      </c>
      <c r="K23" s="1" t="s">
        <v>67</v>
      </c>
      <c r="L23" s="1" t="s">
        <v>33</v>
      </c>
      <c r="M23" s="1">
        <v>6</v>
      </c>
      <c r="N23" s="1">
        <v>26252006</v>
      </c>
      <c r="O23" s="1">
        <v>26252006</v>
      </c>
      <c r="P23" s="1" t="s">
        <v>35</v>
      </c>
      <c r="Q23" s="1" t="s">
        <v>34</v>
      </c>
      <c r="T23" s="1">
        <v>153</v>
      </c>
      <c r="U23" s="1">
        <v>706</v>
      </c>
      <c r="W23" s="1">
        <v>177</v>
      </c>
      <c r="X23" s="1">
        <v>14751</v>
      </c>
    </row>
    <row r="24" spans="1:24" x14ac:dyDescent="0.2">
      <c r="A24" s="1" t="s">
        <v>172</v>
      </c>
      <c r="B24" s="1" t="s">
        <v>1158</v>
      </c>
      <c r="C24" s="1" t="s">
        <v>126</v>
      </c>
      <c r="D24" s="1" t="s">
        <v>1159</v>
      </c>
      <c r="E24" s="1" t="s">
        <v>28</v>
      </c>
      <c r="F24" s="1" t="s">
        <v>1160</v>
      </c>
      <c r="G24" s="1" t="s">
        <v>30</v>
      </c>
      <c r="J24" s="1" t="s">
        <v>162</v>
      </c>
      <c r="K24" s="1" t="s">
        <v>32</v>
      </c>
      <c r="L24" s="1" t="s">
        <v>33</v>
      </c>
      <c r="M24" s="1">
        <v>6</v>
      </c>
      <c r="N24" s="1">
        <v>26252009</v>
      </c>
      <c r="O24" s="1">
        <v>26252009</v>
      </c>
      <c r="P24" s="1" t="s">
        <v>35</v>
      </c>
      <c r="Q24" s="1" t="s">
        <v>43</v>
      </c>
      <c r="X24" s="1">
        <v>319</v>
      </c>
    </row>
    <row r="25" spans="1:24" x14ac:dyDescent="0.2">
      <c r="A25" s="1" t="s">
        <v>56</v>
      </c>
      <c r="B25" s="1" t="s">
        <v>1161</v>
      </c>
      <c r="C25" s="1" t="s">
        <v>58</v>
      </c>
      <c r="D25" s="1" t="s">
        <v>425</v>
      </c>
      <c r="E25" s="1" t="s">
        <v>28</v>
      </c>
      <c r="F25" s="1" t="s">
        <v>908</v>
      </c>
      <c r="G25" s="1" t="s">
        <v>30</v>
      </c>
      <c r="J25" s="1" t="s">
        <v>31</v>
      </c>
      <c r="K25" s="1" t="s">
        <v>61</v>
      </c>
      <c r="L25" s="1" t="s">
        <v>33</v>
      </c>
      <c r="M25" s="1">
        <v>6</v>
      </c>
      <c r="N25" s="1">
        <v>26252018</v>
      </c>
      <c r="O25" s="1">
        <v>26252018</v>
      </c>
      <c r="P25" s="1" t="s">
        <v>35</v>
      </c>
      <c r="Q25" s="1" t="s">
        <v>34</v>
      </c>
      <c r="U25" s="1">
        <v>56</v>
      </c>
      <c r="X25" s="1">
        <v>368</v>
      </c>
    </row>
    <row r="26" spans="1:24" x14ac:dyDescent="0.2">
      <c r="A26" s="1" t="s">
        <v>44</v>
      </c>
      <c r="B26" s="1" t="s">
        <v>1162</v>
      </c>
      <c r="C26" s="1" t="s">
        <v>46</v>
      </c>
      <c r="D26" s="1" t="s">
        <v>285</v>
      </c>
      <c r="E26" s="1" t="s">
        <v>28</v>
      </c>
      <c r="F26" s="1" t="s">
        <v>931</v>
      </c>
      <c r="G26" s="1" t="s">
        <v>30</v>
      </c>
      <c r="J26" s="1" t="s">
        <v>32</v>
      </c>
      <c r="K26" s="1" t="s">
        <v>32</v>
      </c>
      <c r="L26" s="1" t="s">
        <v>47</v>
      </c>
      <c r="M26" s="1">
        <v>6</v>
      </c>
      <c r="N26" s="1">
        <v>26252039</v>
      </c>
      <c r="O26" s="1">
        <v>26252039</v>
      </c>
      <c r="P26" s="1" t="s">
        <v>34</v>
      </c>
      <c r="Q26" s="1" t="s">
        <v>35</v>
      </c>
      <c r="X26" s="1">
        <v>1887</v>
      </c>
    </row>
    <row r="27" spans="1:24" x14ac:dyDescent="0.2">
      <c r="A27" s="1" t="s">
        <v>120</v>
      </c>
      <c r="B27" s="1" t="s">
        <v>1164</v>
      </c>
      <c r="C27" s="1" t="s">
        <v>39</v>
      </c>
      <c r="D27" s="1" t="s">
        <v>447</v>
      </c>
      <c r="E27" s="1" t="s">
        <v>28</v>
      </c>
      <c r="F27" s="1" t="s">
        <v>1165</v>
      </c>
      <c r="G27" s="1" t="s">
        <v>30</v>
      </c>
      <c r="J27" s="1" t="s">
        <v>32</v>
      </c>
      <c r="K27" s="1" t="s">
        <v>32</v>
      </c>
      <c r="L27" s="1" t="s">
        <v>33</v>
      </c>
      <c r="M27" s="1">
        <v>6</v>
      </c>
      <c r="N27" s="1">
        <v>26252072</v>
      </c>
      <c r="O27" s="1">
        <v>26252072</v>
      </c>
      <c r="P27" s="1" t="s">
        <v>42</v>
      </c>
      <c r="Q27" s="1" t="s">
        <v>43</v>
      </c>
      <c r="X27" s="1">
        <v>1798</v>
      </c>
    </row>
    <row r="28" spans="1:24" x14ac:dyDescent="0.2">
      <c r="A28" s="1" t="s">
        <v>845</v>
      </c>
      <c r="B28" s="1" t="s">
        <v>1166</v>
      </c>
      <c r="C28" s="1" t="s">
        <v>846</v>
      </c>
      <c r="D28" s="1" t="s">
        <v>1167</v>
      </c>
      <c r="E28" s="1" t="s">
        <v>305</v>
      </c>
      <c r="F28" s="1" t="s">
        <v>1168</v>
      </c>
      <c r="G28" s="1" t="s">
        <v>30</v>
      </c>
      <c r="J28" s="1" t="s">
        <v>31</v>
      </c>
      <c r="K28" s="1" t="s">
        <v>67</v>
      </c>
      <c r="L28" s="1" t="s">
        <v>1169</v>
      </c>
      <c r="M28" s="1">
        <v>6</v>
      </c>
      <c r="N28" s="1">
        <v>26252078</v>
      </c>
      <c r="O28" s="1">
        <v>26252078</v>
      </c>
      <c r="P28" s="1" t="s">
        <v>43</v>
      </c>
      <c r="Q28" s="1" t="s">
        <v>35</v>
      </c>
      <c r="T28" s="1">
        <v>116</v>
      </c>
      <c r="U28" s="1">
        <v>167</v>
      </c>
      <c r="V28" s="1">
        <v>1</v>
      </c>
      <c r="W28" s="1">
        <v>248</v>
      </c>
      <c r="X28" s="1">
        <v>1977</v>
      </c>
    </row>
    <row r="29" spans="1:24" x14ac:dyDescent="0.2">
      <c r="A29" s="1" t="s">
        <v>24</v>
      </c>
      <c r="B29" s="1" t="s">
        <v>1170</v>
      </c>
      <c r="C29" s="1" t="s">
        <v>126</v>
      </c>
      <c r="D29" s="1" t="s">
        <v>301</v>
      </c>
      <c r="E29" s="1" t="s">
        <v>305</v>
      </c>
      <c r="F29" s="1" t="s">
        <v>1171</v>
      </c>
      <c r="G29" s="1" t="s">
        <v>30</v>
      </c>
      <c r="I29" s="1">
        <v>2</v>
      </c>
      <c r="J29" s="1" t="s">
        <v>31</v>
      </c>
      <c r="K29" s="1" t="s">
        <v>32</v>
      </c>
      <c r="L29" s="1" t="s">
        <v>33</v>
      </c>
      <c r="M29" s="1">
        <v>6</v>
      </c>
      <c r="N29" s="1">
        <v>26252083</v>
      </c>
      <c r="O29" s="1">
        <v>26252083</v>
      </c>
      <c r="P29" s="1" t="s">
        <v>34</v>
      </c>
      <c r="Q29" s="1" t="s">
        <v>42</v>
      </c>
      <c r="T29" s="1">
        <v>64</v>
      </c>
      <c r="U29" s="1">
        <v>121</v>
      </c>
      <c r="W29" s="1">
        <v>179</v>
      </c>
      <c r="X29" s="1">
        <v>984</v>
      </c>
    </row>
    <row r="30" spans="1:24" x14ac:dyDescent="0.2">
      <c r="A30" s="1" t="s">
        <v>56</v>
      </c>
      <c r="B30" s="1" t="s">
        <v>413</v>
      </c>
      <c r="C30" s="1" t="s">
        <v>58</v>
      </c>
      <c r="D30" s="1" t="s">
        <v>301</v>
      </c>
      <c r="E30" s="1" t="s">
        <v>305</v>
      </c>
      <c r="F30" s="1" t="s">
        <v>1171</v>
      </c>
      <c r="G30" s="1" t="s">
        <v>30</v>
      </c>
      <c r="I30" s="1">
        <v>2</v>
      </c>
      <c r="J30" s="1" t="s">
        <v>31</v>
      </c>
      <c r="K30" s="1" t="s">
        <v>61</v>
      </c>
      <c r="L30" s="1" t="s">
        <v>33</v>
      </c>
      <c r="M30" s="1">
        <v>6</v>
      </c>
      <c r="N30" s="1">
        <v>26252083</v>
      </c>
      <c r="O30" s="1">
        <v>26252083</v>
      </c>
      <c r="P30" s="1" t="s">
        <v>34</v>
      </c>
      <c r="Q30" s="1" t="s">
        <v>42</v>
      </c>
      <c r="U30" s="1">
        <v>80</v>
      </c>
      <c r="X30" s="1">
        <v>167</v>
      </c>
    </row>
    <row r="31" spans="1:24" x14ac:dyDescent="0.2">
      <c r="A31" s="1" t="s">
        <v>56</v>
      </c>
      <c r="B31" s="1" t="s">
        <v>1172</v>
      </c>
      <c r="C31" s="1" t="s">
        <v>58</v>
      </c>
      <c r="D31" s="1" t="s">
        <v>1173</v>
      </c>
      <c r="E31" s="1" t="s">
        <v>305</v>
      </c>
      <c r="F31" s="1" t="s">
        <v>1174</v>
      </c>
      <c r="G31" s="1" t="s">
        <v>30</v>
      </c>
      <c r="I31" s="1">
        <v>2</v>
      </c>
      <c r="J31" s="1" t="s">
        <v>31</v>
      </c>
      <c r="K31" s="1" t="s">
        <v>61</v>
      </c>
      <c r="L31" s="1" t="s">
        <v>33</v>
      </c>
      <c r="M31" s="1">
        <v>6</v>
      </c>
      <c r="N31" s="1">
        <v>26252083</v>
      </c>
      <c r="O31" s="1">
        <v>26252083</v>
      </c>
      <c r="P31" s="1" t="s">
        <v>34</v>
      </c>
      <c r="Q31" s="1" t="s">
        <v>35</v>
      </c>
      <c r="U31" s="1">
        <v>160</v>
      </c>
      <c r="X31" s="1">
        <v>596</v>
      </c>
    </row>
    <row r="32" spans="1:24" x14ac:dyDescent="0.2">
      <c r="A32" s="1" t="s">
        <v>109</v>
      </c>
      <c r="B32" s="1" t="s">
        <v>1175</v>
      </c>
      <c r="C32" s="1" t="s">
        <v>39</v>
      </c>
      <c r="D32" s="1" t="s">
        <v>304</v>
      </c>
      <c r="E32" s="1" t="s">
        <v>305</v>
      </c>
      <c r="F32" s="1" t="s">
        <v>1176</v>
      </c>
      <c r="G32" s="1" t="s">
        <v>30</v>
      </c>
      <c r="I32" s="1">
        <v>4</v>
      </c>
      <c r="J32" s="1" t="s">
        <v>113</v>
      </c>
      <c r="K32" s="1" t="s">
        <v>32</v>
      </c>
      <c r="L32" s="1" t="s">
        <v>114</v>
      </c>
      <c r="M32" s="1">
        <v>6</v>
      </c>
      <c r="N32" s="1">
        <v>26252092</v>
      </c>
      <c r="O32" s="1">
        <v>26252092</v>
      </c>
      <c r="P32" s="1" t="s">
        <v>34</v>
      </c>
      <c r="Q32" s="1" t="s">
        <v>35</v>
      </c>
      <c r="X32" s="1">
        <v>112</v>
      </c>
    </row>
    <row r="33" spans="1:24" x14ac:dyDescent="0.2">
      <c r="A33" s="1" t="s">
        <v>37</v>
      </c>
      <c r="B33" s="1" t="s">
        <v>1177</v>
      </c>
      <c r="C33" s="1" t="s">
        <v>39</v>
      </c>
      <c r="D33" s="1" t="s">
        <v>304</v>
      </c>
      <c r="E33" s="1" t="s">
        <v>305</v>
      </c>
      <c r="F33" s="1" t="s">
        <v>1176</v>
      </c>
      <c r="G33" s="1" t="s">
        <v>30</v>
      </c>
      <c r="I33" s="1">
        <v>4</v>
      </c>
      <c r="J33" s="1" t="s">
        <v>31</v>
      </c>
      <c r="K33" s="1" t="s">
        <v>32</v>
      </c>
      <c r="L33" s="1" t="s">
        <v>33</v>
      </c>
      <c r="M33" s="1">
        <v>6</v>
      </c>
      <c r="N33" s="1">
        <v>26252092</v>
      </c>
      <c r="O33" s="1">
        <v>26252092</v>
      </c>
      <c r="P33" s="1" t="s">
        <v>34</v>
      </c>
      <c r="Q33" s="1" t="s">
        <v>35</v>
      </c>
      <c r="T33" s="1">
        <v>39</v>
      </c>
      <c r="U33" s="1">
        <v>91</v>
      </c>
      <c r="X33" s="1">
        <v>270</v>
      </c>
    </row>
    <row r="34" spans="1:24" x14ac:dyDescent="0.2">
      <c r="A34" s="1" t="s">
        <v>24</v>
      </c>
      <c r="B34" s="1" t="s">
        <v>1178</v>
      </c>
      <c r="C34" s="1" t="s">
        <v>126</v>
      </c>
      <c r="D34" s="1" t="s">
        <v>308</v>
      </c>
      <c r="E34" s="1" t="s">
        <v>305</v>
      </c>
      <c r="F34" s="1" t="s">
        <v>1179</v>
      </c>
      <c r="G34" s="1" t="s">
        <v>30</v>
      </c>
      <c r="I34" s="1">
        <v>4</v>
      </c>
      <c r="J34" s="1" t="s">
        <v>31</v>
      </c>
      <c r="K34" s="1" t="s">
        <v>32</v>
      </c>
      <c r="L34" s="1" t="s">
        <v>33</v>
      </c>
      <c r="M34" s="1">
        <v>6</v>
      </c>
      <c r="N34" s="1">
        <v>26252092</v>
      </c>
      <c r="O34" s="1">
        <v>26252092</v>
      </c>
      <c r="P34" s="1" t="s">
        <v>34</v>
      </c>
      <c r="Q34" s="1" t="s">
        <v>42</v>
      </c>
      <c r="T34" s="1">
        <v>4</v>
      </c>
      <c r="U34" s="1">
        <v>143</v>
      </c>
      <c r="W34" s="1">
        <v>142</v>
      </c>
      <c r="X34" s="1">
        <v>140</v>
      </c>
    </row>
    <row r="35" spans="1:24" x14ac:dyDescent="0.2">
      <c r="A35" s="1" t="s">
        <v>142</v>
      </c>
      <c r="B35" s="1" t="s">
        <v>1180</v>
      </c>
      <c r="C35" s="1" t="s">
        <v>144</v>
      </c>
      <c r="D35" s="1" t="s">
        <v>308</v>
      </c>
      <c r="E35" s="1" t="s">
        <v>305</v>
      </c>
      <c r="F35" s="1" t="s">
        <v>1179</v>
      </c>
      <c r="G35" s="1" t="s">
        <v>30</v>
      </c>
      <c r="I35" s="1">
        <v>4</v>
      </c>
      <c r="J35" s="1" t="s">
        <v>31</v>
      </c>
      <c r="K35" s="1" t="s">
        <v>67</v>
      </c>
      <c r="L35" s="1" t="s">
        <v>68</v>
      </c>
      <c r="M35" s="1">
        <v>6</v>
      </c>
      <c r="N35" s="1">
        <v>26252092</v>
      </c>
      <c r="O35" s="1">
        <v>26252092</v>
      </c>
      <c r="P35" s="1" t="s">
        <v>34</v>
      </c>
      <c r="Q35" s="1" t="s">
        <v>42</v>
      </c>
      <c r="T35" s="1">
        <v>31</v>
      </c>
      <c r="U35" s="1">
        <v>173</v>
      </c>
      <c r="W35" s="1">
        <v>165</v>
      </c>
      <c r="X35" s="1">
        <v>1480</v>
      </c>
    </row>
    <row r="36" spans="1:24" x14ac:dyDescent="0.2">
      <c r="A36" s="1" t="s">
        <v>51</v>
      </c>
      <c r="B36" s="1" t="s">
        <v>1181</v>
      </c>
      <c r="C36" s="1" t="s">
        <v>53</v>
      </c>
      <c r="D36" s="1" t="s">
        <v>308</v>
      </c>
      <c r="E36" s="1" t="s">
        <v>305</v>
      </c>
      <c r="F36" s="1" t="s">
        <v>1179</v>
      </c>
      <c r="G36" s="1" t="s">
        <v>30</v>
      </c>
      <c r="I36" s="1">
        <v>4</v>
      </c>
      <c r="J36" s="1" t="s">
        <v>31</v>
      </c>
      <c r="K36" s="1" t="s">
        <v>32</v>
      </c>
      <c r="L36" s="1" t="s">
        <v>33</v>
      </c>
      <c r="M36" s="1">
        <v>6</v>
      </c>
      <c r="N36" s="1">
        <v>26252092</v>
      </c>
      <c r="O36" s="1">
        <v>26252092</v>
      </c>
      <c r="P36" s="1" t="s">
        <v>34</v>
      </c>
      <c r="Q36" s="1" t="s">
        <v>42</v>
      </c>
      <c r="T36" s="1">
        <v>22</v>
      </c>
      <c r="U36" s="1">
        <v>142</v>
      </c>
      <c r="X36" s="1">
        <v>205</v>
      </c>
    </row>
    <row r="37" spans="1:24" x14ac:dyDescent="0.2">
      <c r="A37" s="1" t="s">
        <v>372</v>
      </c>
      <c r="B37" s="1" t="s">
        <v>1182</v>
      </c>
      <c r="C37" s="1" t="s">
        <v>374</v>
      </c>
      <c r="D37" s="1" t="s">
        <v>1183</v>
      </c>
      <c r="E37" s="1" t="s">
        <v>28</v>
      </c>
      <c r="F37" s="1" t="s">
        <v>1184</v>
      </c>
      <c r="G37" s="1" t="s">
        <v>30</v>
      </c>
      <c r="J37" s="1" t="s">
        <v>162</v>
      </c>
      <c r="K37" s="1" t="s">
        <v>162</v>
      </c>
      <c r="L37" s="1" t="s">
        <v>33</v>
      </c>
      <c r="M37" s="1">
        <v>6</v>
      </c>
      <c r="N37" s="1">
        <v>26252104</v>
      </c>
      <c r="O37" s="1">
        <v>26252104</v>
      </c>
      <c r="P37" s="1" t="s">
        <v>34</v>
      </c>
      <c r="Q37" s="1" t="s">
        <v>35</v>
      </c>
      <c r="X37" s="1">
        <v>106</v>
      </c>
    </row>
    <row r="38" spans="1:24" x14ac:dyDescent="0.2">
      <c r="A38" s="1" t="s">
        <v>24</v>
      </c>
      <c r="B38" s="1" t="s">
        <v>1185</v>
      </c>
      <c r="C38" s="1" t="s">
        <v>126</v>
      </c>
      <c r="D38" s="1" t="s">
        <v>320</v>
      </c>
      <c r="E38" s="1" t="s">
        <v>305</v>
      </c>
      <c r="F38" s="1" t="s">
        <v>941</v>
      </c>
      <c r="G38" s="1" t="s">
        <v>30</v>
      </c>
      <c r="I38" s="1">
        <v>3</v>
      </c>
      <c r="J38" s="1" t="s">
        <v>31</v>
      </c>
      <c r="K38" s="1" t="s">
        <v>32</v>
      </c>
      <c r="L38" s="1" t="s">
        <v>33</v>
      </c>
      <c r="M38" s="1">
        <v>6</v>
      </c>
      <c r="N38" s="1">
        <v>26252107</v>
      </c>
      <c r="O38" s="1">
        <v>26252107</v>
      </c>
      <c r="P38" s="1" t="s">
        <v>34</v>
      </c>
      <c r="Q38" s="1" t="s">
        <v>35</v>
      </c>
      <c r="T38" s="1">
        <v>36</v>
      </c>
      <c r="U38" s="1">
        <v>83</v>
      </c>
      <c r="W38" s="1">
        <v>130</v>
      </c>
      <c r="X38" s="1">
        <v>997</v>
      </c>
    </row>
    <row r="39" spans="1:24" x14ac:dyDescent="0.2">
      <c r="A39" s="1" t="s">
        <v>24</v>
      </c>
      <c r="B39" s="1" t="s">
        <v>957</v>
      </c>
      <c r="C39" s="1" t="s">
        <v>26</v>
      </c>
      <c r="D39" s="1" t="s">
        <v>320</v>
      </c>
      <c r="E39" s="1" t="s">
        <v>305</v>
      </c>
      <c r="F39" s="1" t="s">
        <v>941</v>
      </c>
      <c r="G39" s="1" t="s">
        <v>30</v>
      </c>
      <c r="I39" s="1">
        <v>3</v>
      </c>
      <c r="J39" s="1" t="s">
        <v>31</v>
      </c>
      <c r="K39" s="1" t="s">
        <v>32</v>
      </c>
      <c r="L39" s="1" t="s">
        <v>33</v>
      </c>
      <c r="M39" s="1">
        <v>6</v>
      </c>
      <c r="N39" s="1">
        <v>26252107</v>
      </c>
      <c r="O39" s="1">
        <v>26252107</v>
      </c>
      <c r="P39" s="1" t="s">
        <v>34</v>
      </c>
      <c r="Q39" s="1" t="s">
        <v>35</v>
      </c>
      <c r="T39" s="1">
        <v>91</v>
      </c>
      <c r="U39" s="1">
        <v>116</v>
      </c>
      <c r="V39" s="1">
        <v>1</v>
      </c>
      <c r="W39" s="1">
        <v>216</v>
      </c>
      <c r="X39" s="1">
        <v>485</v>
      </c>
    </row>
    <row r="40" spans="1:24" x14ac:dyDescent="0.2">
      <c r="A40" s="1" t="s">
        <v>24</v>
      </c>
      <c r="B40" s="1" t="s">
        <v>1186</v>
      </c>
      <c r="C40" s="1" t="s">
        <v>26</v>
      </c>
      <c r="D40" s="1" t="s">
        <v>320</v>
      </c>
      <c r="E40" s="1" t="s">
        <v>305</v>
      </c>
      <c r="F40" s="1" t="s">
        <v>941</v>
      </c>
      <c r="G40" s="1" t="s">
        <v>30</v>
      </c>
      <c r="I40" s="1">
        <v>3</v>
      </c>
      <c r="J40" s="1" t="s">
        <v>31</v>
      </c>
      <c r="K40" s="1" t="s">
        <v>32</v>
      </c>
      <c r="L40" s="1" t="s">
        <v>33</v>
      </c>
      <c r="M40" s="1">
        <v>6</v>
      </c>
      <c r="N40" s="1">
        <v>26252107</v>
      </c>
      <c r="O40" s="1">
        <v>26252107</v>
      </c>
      <c r="P40" s="1" t="s">
        <v>34</v>
      </c>
      <c r="Q40" s="1" t="s">
        <v>35</v>
      </c>
      <c r="T40" s="1">
        <v>8</v>
      </c>
      <c r="U40" s="1">
        <v>197</v>
      </c>
      <c r="W40" s="1">
        <v>225</v>
      </c>
      <c r="X40" s="1">
        <v>121</v>
      </c>
    </row>
    <row r="41" spans="1:24" x14ac:dyDescent="0.2">
      <c r="A41" s="1" t="s">
        <v>56</v>
      </c>
      <c r="B41" s="1" t="s">
        <v>1187</v>
      </c>
      <c r="C41" s="1" t="s">
        <v>58</v>
      </c>
      <c r="D41" s="1" t="s">
        <v>320</v>
      </c>
      <c r="E41" s="1" t="s">
        <v>305</v>
      </c>
      <c r="F41" s="1" t="s">
        <v>941</v>
      </c>
      <c r="G41" s="1" t="s">
        <v>30</v>
      </c>
      <c r="I41" s="1">
        <v>3</v>
      </c>
      <c r="J41" s="1" t="s">
        <v>31</v>
      </c>
      <c r="K41" s="1" t="s">
        <v>61</v>
      </c>
      <c r="L41" s="1" t="s">
        <v>33</v>
      </c>
      <c r="M41" s="1">
        <v>6</v>
      </c>
      <c r="N41" s="1">
        <v>26252107</v>
      </c>
      <c r="O41" s="1">
        <v>26252107</v>
      </c>
      <c r="P41" s="1" t="s">
        <v>34</v>
      </c>
      <c r="Q41" s="1" t="s">
        <v>35</v>
      </c>
      <c r="U41" s="1">
        <v>159</v>
      </c>
      <c r="X41" s="1">
        <v>665</v>
      </c>
    </row>
    <row r="42" spans="1:24" x14ac:dyDescent="0.2">
      <c r="A42" s="1" t="s">
        <v>187</v>
      </c>
      <c r="B42" s="1" t="s">
        <v>752</v>
      </c>
      <c r="C42" s="1" t="s">
        <v>189</v>
      </c>
      <c r="D42" s="1" t="s">
        <v>320</v>
      </c>
      <c r="E42" s="1" t="s">
        <v>305</v>
      </c>
      <c r="F42" s="1" t="s">
        <v>941</v>
      </c>
      <c r="G42" s="1" t="s">
        <v>30</v>
      </c>
      <c r="I42" s="1">
        <v>3</v>
      </c>
      <c r="J42" s="1" t="s">
        <v>31</v>
      </c>
      <c r="K42" s="1" t="s">
        <v>67</v>
      </c>
      <c r="L42" s="1" t="s">
        <v>68</v>
      </c>
      <c r="M42" s="1">
        <v>6</v>
      </c>
      <c r="N42" s="1">
        <v>26252107</v>
      </c>
      <c r="O42" s="1">
        <v>26252107</v>
      </c>
      <c r="P42" s="1" t="s">
        <v>34</v>
      </c>
      <c r="Q42" s="1" t="s">
        <v>35</v>
      </c>
      <c r="T42" s="1">
        <v>49</v>
      </c>
      <c r="U42" s="1">
        <v>38</v>
      </c>
      <c r="X42" s="1">
        <v>3412</v>
      </c>
    </row>
    <row r="43" spans="1:24" x14ac:dyDescent="0.2">
      <c r="A43" s="1" t="s">
        <v>69</v>
      </c>
      <c r="B43" s="1" t="s">
        <v>1188</v>
      </c>
      <c r="C43" s="1" t="s">
        <v>71</v>
      </c>
      <c r="D43" s="1" t="s">
        <v>1189</v>
      </c>
      <c r="E43" s="1" t="s">
        <v>28</v>
      </c>
      <c r="G43" s="1" t="s">
        <v>30</v>
      </c>
      <c r="J43" s="1" t="s">
        <v>31</v>
      </c>
      <c r="K43" s="1" t="s">
        <v>67</v>
      </c>
      <c r="L43" s="1" t="s">
        <v>72</v>
      </c>
      <c r="M43" s="1">
        <v>6</v>
      </c>
      <c r="N43" s="1">
        <v>26252121</v>
      </c>
      <c r="O43" s="1">
        <v>26252122</v>
      </c>
      <c r="P43" s="1" t="s">
        <v>487</v>
      </c>
      <c r="Q43" s="1" t="s">
        <v>488</v>
      </c>
      <c r="X43" s="1">
        <v>3349</v>
      </c>
    </row>
    <row r="44" spans="1:24" x14ac:dyDescent="0.2">
      <c r="A44" s="1" t="s">
        <v>359</v>
      </c>
      <c r="B44" s="1" t="s">
        <v>1190</v>
      </c>
      <c r="C44" s="1" t="s">
        <v>159</v>
      </c>
      <c r="D44" s="1" t="s">
        <v>1085</v>
      </c>
      <c r="E44" s="1" t="s">
        <v>28</v>
      </c>
      <c r="F44" s="1" t="s">
        <v>901</v>
      </c>
      <c r="G44" s="1" t="s">
        <v>30</v>
      </c>
      <c r="I44" s="1">
        <v>1</v>
      </c>
      <c r="J44" s="1" t="s">
        <v>32</v>
      </c>
      <c r="K44" s="1" t="s">
        <v>32</v>
      </c>
      <c r="L44" s="1" t="s">
        <v>33</v>
      </c>
      <c r="M44" s="1">
        <v>6</v>
      </c>
      <c r="N44" s="1">
        <v>26252136</v>
      </c>
      <c r="O44" s="1">
        <v>26252136</v>
      </c>
      <c r="P44" s="1" t="s">
        <v>34</v>
      </c>
      <c r="Q44" s="1" t="s">
        <v>43</v>
      </c>
      <c r="T44" s="1">
        <v>15</v>
      </c>
      <c r="U44" s="1">
        <v>167</v>
      </c>
      <c r="X44" s="1">
        <v>69</v>
      </c>
    </row>
    <row r="45" spans="1:24" x14ac:dyDescent="0.2">
      <c r="A45" s="1" t="s">
        <v>1191</v>
      </c>
      <c r="B45" s="1" t="s">
        <v>1192</v>
      </c>
      <c r="C45" s="1" t="s">
        <v>1193</v>
      </c>
      <c r="D45" s="1" t="s">
        <v>1194</v>
      </c>
      <c r="E45" s="1" t="s">
        <v>28</v>
      </c>
      <c r="F45" s="1" t="s">
        <v>1195</v>
      </c>
      <c r="G45" s="1" t="s">
        <v>30</v>
      </c>
      <c r="J45" s="1" t="s">
        <v>31</v>
      </c>
      <c r="K45" s="1" t="s">
        <v>32</v>
      </c>
      <c r="L45" s="1" t="s">
        <v>33</v>
      </c>
      <c r="M45" s="1">
        <v>6</v>
      </c>
      <c r="N45" s="1">
        <v>26252156</v>
      </c>
      <c r="O45" s="1">
        <v>26252156</v>
      </c>
      <c r="P45" s="1" t="s">
        <v>34</v>
      </c>
      <c r="Q45" s="1" t="s">
        <v>35</v>
      </c>
      <c r="T45" s="1">
        <v>68</v>
      </c>
      <c r="U45" s="1">
        <v>183</v>
      </c>
      <c r="X45" s="1">
        <v>37</v>
      </c>
    </row>
    <row r="46" spans="1:24" x14ac:dyDescent="0.2">
      <c r="A46" s="1" t="s">
        <v>69</v>
      </c>
      <c r="B46" s="1" t="s">
        <v>1197</v>
      </c>
      <c r="C46" s="1" t="s">
        <v>71</v>
      </c>
      <c r="D46" s="1" t="s">
        <v>1198</v>
      </c>
      <c r="E46" s="1" t="s">
        <v>28</v>
      </c>
      <c r="F46" s="1" t="s">
        <v>1199</v>
      </c>
      <c r="G46" s="1" t="s">
        <v>30</v>
      </c>
      <c r="J46" s="1" t="s">
        <v>31</v>
      </c>
      <c r="K46" s="1" t="s">
        <v>67</v>
      </c>
      <c r="L46" s="1" t="s">
        <v>72</v>
      </c>
      <c r="M46" s="1">
        <v>6</v>
      </c>
      <c r="N46" s="1">
        <v>26252158</v>
      </c>
      <c r="O46" s="1">
        <v>26252158</v>
      </c>
      <c r="P46" s="1" t="s">
        <v>34</v>
      </c>
      <c r="Q46" s="1" t="s">
        <v>35</v>
      </c>
      <c r="T46" s="1">
        <v>35</v>
      </c>
      <c r="U46" s="1">
        <v>89</v>
      </c>
      <c r="W46" s="1">
        <v>86</v>
      </c>
      <c r="X46" s="1">
        <v>2266</v>
      </c>
    </row>
    <row r="47" spans="1:24" x14ac:dyDescent="0.2">
      <c r="A47" s="1" t="s">
        <v>142</v>
      </c>
      <c r="B47" s="1" t="s">
        <v>1200</v>
      </c>
      <c r="C47" s="1" t="s">
        <v>216</v>
      </c>
      <c r="D47" s="1" t="s">
        <v>1201</v>
      </c>
      <c r="E47" s="1" t="s">
        <v>28</v>
      </c>
      <c r="F47" s="1" t="s">
        <v>1202</v>
      </c>
      <c r="G47" s="1" t="s">
        <v>30</v>
      </c>
      <c r="J47" s="1" t="s">
        <v>31</v>
      </c>
      <c r="K47" s="1" t="s">
        <v>67</v>
      </c>
      <c r="L47" s="1" t="s">
        <v>394</v>
      </c>
      <c r="M47" s="1">
        <v>6</v>
      </c>
      <c r="N47" s="1">
        <v>26252158</v>
      </c>
      <c r="O47" s="1">
        <v>26252158</v>
      </c>
      <c r="P47" s="1" t="s">
        <v>34</v>
      </c>
      <c r="Q47" s="1" t="s">
        <v>42</v>
      </c>
      <c r="T47" s="1">
        <v>14</v>
      </c>
      <c r="U47" s="1">
        <v>38</v>
      </c>
      <c r="W47" s="1">
        <v>65</v>
      </c>
      <c r="X47" s="1">
        <v>164</v>
      </c>
    </row>
    <row r="48" spans="1:24" x14ac:dyDescent="0.2">
      <c r="A48" s="1" t="s">
        <v>24</v>
      </c>
      <c r="B48" s="1" t="s">
        <v>1203</v>
      </c>
      <c r="C48" s="1" t="s">
        <v>126</v>
      </c>
      <c r="D48" s="1" t="s">
        <v>778</v>
      </c>
      <c r="E48" s="1" t="s">
        <v>28</v>
      </c>
      <c r="F48" s="1" t="s">
        <v>1204</v>
      </c>
      <c r="G48" s="1" t="s">
        <v>30</v>
      </c>
      <c r="J48" s="1" t="s">
        <v>31</v>
      </c>
      <c r="K48" s="1" t="s">
        <v>32</v>
      </c>
      <c r="L48" s="1" t="s">
        <v>33</v>
      </c>
      <c r="M48" s="1">
        <v>6</v>
      </c>
      <c r="N48" s="1">
        <v>26252173</v>
      </c>
      <c r="O48" s="1">
        <v>26252173</v>
      </c>
      <c r="P48" s="1" t="s">
        <v>34</v>
      </c>
      <c r="Q48" s="1" t="s">
        <v>42</v>
      </c>
      <c r="T48" s="1">
        <v>19</v>
      </c>
      <c r="U48" s="1">
        <v>95</v>
      </c>
      <c r="W48" s="1">
        <v>135</v>
      </c>
      <c r="X48" s="1">
        <v>1483</v>
      </c>
    </row>
    <row r="49" spans="1:26" x14ac:dyDescent="0.2">
      <c r="A49" s="1" t="s">
        <v>24</v>
      </c>
      <c r="B49" s="1" t="s">
        <v>1205</v>
      </c>
      <c r="C49" s="1" t="s">
        <v>126</v>
      </c>
      <c r="D49" s="1" t="s">
        <v>1206</v>
      </c>
      <c r="E49" s="1" t="s">
        <v>28</v>
      </c>
      <c r="F49" s="1" t="s">
        <v>1207</v>
      </c>
      <c r="G49" s="1" t="s">
        <v>30</v>
      </c>
      <c r="I49" s="1">
        <v>2</v>
      </c>
      <c r="J49" s="1" t="s">
        <v>31</v>
      </c>
      <c r="K49" s="1" t="s">
        <v>32</v>
      </c>
      <c r="L49" s="1" t="s">
        <v>33</v>
      </c>
      <c r="M49" s="1">
        <v>6</v>
      </c>
      <c r="N49" s="1">
        <v>26252185</v>
      </c>
      <c r="O49" s="1">
        <v>26252185</v>
      </c>
      <c r="P49" s="1" t="s">
        <v>42</v>
      </c>
      <c r="Q49" s="1" t="s">
        <v>34</v>
      </c>
      <c r="T49" s="1">
        <v>21</v>
      </c>
      <c r="U49" s="1">
        <v>56</v>
      </c>
      <c r="W49" s="1">
        <v>79</v>
      </c>
      <c r="X49" s="1">
        <v>563</v>
      </c>
    </row>
    <row r="50" spans="1:26" x14ac:dyDescent="0.2">
      <c r="A50" s="1" t="s">
        <v>120</v>
      </c>
      <c r="B50" s="1" t="s">
        <v>1208</v>
      </c>
      <c r="C50" s="1" t="s">
        <v>39</v>
      </c>
      <c r="D50" s="1" t="s">
        <v>794</v>
      </c>
      <c r="E50" s="1" t="s">
        <v>28</v>
      </c>
      <c r="F50" s="1" t="s">
        <v>1209</v>
      </c>
      <c r="G50" s="1" t="s">
        <v>30</v>
      </c>
      <c r="J50" s="1" t="s">
        <v>32</v>
      </c>
      <c r="K50" s="1" t="s">
        <v>32</v>
      </c>
      <c r="L50" s="1" t="s">
        <v>33</v>
      </c>
      <c r="M50" s="1">
        <v>6</v>
      </c>
      <c r="N50" s="1">
        <v>26252194</v>
      </c>
      <c r="O50" s="1">
        <v>26252194</v>
      </c>
      <c r="P50" s="1" t="s">
        <v>34</v>
      </c>
      <c r="Q50" s="1" t="s">
        <v>35</v>
      </c>
      <c r="X50" s="1">
        <v>401</v>
      </c>
    </row>
    <row r="51" spans="1:26" x14ac:dyDescent="0.2">
      <c r="A51" s="1" t="s">
        <v>24</v>
      </c>
      <c r="B51" s="1" t="s">
        <v>1212</v>
      </c>
      <c r="C51" s="1" t="s">
        <v>126</v>
      </c>
      <c r="D51" s="1" t="s">
        <v>342</v>
      </c>
      <c r="E51" s="1" t="s">
        <v>28</v>
      </c>
      <c r="F51" s="1" t="s">
        <v>1213</v>
      </c>
      <c r="G51" s="1" t="s">
        <v>30</v>
      </c>
      <c r="I51" s="1">
        <v>3</v>
      </c>
      <c r="J51" s="1" t="s">
        <v>31</v>
      </c>
      <c r="K51" s="1" t="s">
        <v>32</v>
      </c>
      <c r="L51" s="1" t="s">
        <v>33</v>
      </c>
      <c r="M51" s="1">
        <v>6</v>
      </c>
      <c r="N51" s="1">
        <v>26252218</v>
      </c>
      <c r="O51" s="1">
        <v>26252218</v>
      </c>
      <c r="P51" s="1" t="s">
        <v>34</v>
      </c>
      <c r="Q51" s="1" t="s">
        <v>35</v>
      </c>
      <c r="T51" s="1">
        <v>8</v>
      </c>
      <c r="U51" s="1">
        <v>46</v>
      </c>
      <c r="W51" s="1">
        <v>64</v>
      </c>
      <c r="X51" s="1">
        <v>984</v>
      </c>
    </row>
    <row r="52" spans="1:26" x14ac:dyDescent="0.2">
      <c r="A52" s="1" t="s">
        <v>73</v>
      </c>
      <c r="B52" s="1" t="s">
        <v>1214</v>
      </c>
      <c r="C52" s="1" t="s">
        <v>165</v>
      </c>
      <c r="D52" s="1" t="s">
        <v>342</v>
      </c>
      <c r="E52" s="1" t="s">
        <v>28</v>
      </c>
      <c r="F52" s="1" t="s">
        <v>1213</v>
      </c>
      <c r="G52" s="1" t="s">
        <v>30</v>
      </c>
      <c r="I52" s="1">
        <v>3</v>
      </c>
      <c r="J52" s="1" t="s">
        <v>31</v>
      </c>
      <c r="K52" s="1" t="s">
        <v>162</v>
      </c>
      <c r="L52" s="1" t="s">
        <v>33</v>
      </c>
      <c r="M52" s="1">
        <v>6</v>
      </c>
      <c r="N52" s="1">
        <v>26252218</v>
      </c>
      <c r="O52" s="1">
        <v>26252218</v>
      </c>
      <c r="P52" s="1" t="s">
        <v>34</v>
      </c>
      <c r="Q52" s="1" t="s">
        <v>35</v>
      </c>
      <c r="X52" s="1">
        <v>91</v>
      </c>
    </row>
    <row r="53" spans="1:26" x14ac:dyDescent="0.2">
      <c r="A53" s="1" t="s">
        <v>192</v>
      </c>
      <c r="B53" s="1" t="s">
        <v>1215</v>
      </c>
      <c r="C53" s="1" t="s">
        <v>105</v>
      </c>
      <c r="D53" s="1" t="s">
        <v>537</v>
      </c>
      <c r="E53" s="1" t="s">
        <v>28</v>
      </c>
      <c r="F53" s="1" t="s">
        <v>1216</v>
      </c>
      <c r="G53" s="1" t="s">
        <v>30</v>
      </c>
      <c r="I53" s="1">
        <v>3</v>
      </c>
      <c r="J53" s="1" t="s">
        <v>162</v>
      </c>
      <c r="K53" s="1" t="s">
        <v>162</v>
      </c>
      <c r="L53" s="1" t="s">
        <v>196</v>
      </c>
      <c r="M53" s="1">
        <v>6</v>
      </c>
      <c r="N53" s="1">
        <v>26252218</v>
      </c>
      <c r="O53" s="1">
        <v>26252218</v>
      </c>
      <c r="P53" s="1" t="s">
        <v>34</v>
      </c>
      <c r="Q53" s="1" t="s">
        <v>42</v>
      </c>
      <c r="X53" s="1">
        <v>23</v>
      </c>
    </row>
    <row r="54" spans="1:26" x14ac:dyDescent="0.2">
      <c r="A54" s="1" t="s">
        <v>355</v>
      </c>
      <c r="B54" s="1" t="s">
        <v>1217</v>
      </c>
      <c r="C54" s="1" t="s">
        <v>357</v>
      </c>
      <c r="D54" s="1" t="s">
        <v>537</v>
      </c>
      <c r="E54" s="1" t="s">
        <v>28</v>
      </c>
      <c r="F54" s="1" t="s">
        <v>1216</v>
      </c>
      <c r="G54" s="1" t="s">
        <v>30</v>
      </c>
      <c r="I54" s="1">
        <v>3</v>
      </c>
      <c r="J54" s="1" t="s">
        <v>31</v>
      </c>
      <c r="K54" s="1" t="s">
        <v>67</v>
      </c>
      <c r="L54" s="1" t="s">
        <v>68</v>
      </c>
      <c r="M54" s="1">
        <v>6</v>
      </c>
      <c r="N54" s="1">
        <v>26252218</v>
      </c>
      <c r="O54" s="1">
        <v>26252218</v>
      </c>
      <c r="P54" s="1" t="s">
        <v>34</v>
      </c>
      <c r="Q54" s="1" t="s">
        <v>42</v>
      </c>
      <c r="U54" s="1">
        <v>62</v>
      </c>
      <c r="W54" s="1">
        <v>77</v>
      </c>
      <c r="X54" s="1">
        <v>239</v>
      </c>
    </row>
    <row r="55" spans="1:26" x14ac:dyDescent="0.2">
      <c r="A55" s="1" t="s">
        <v>51</v>
      </c>
      <c r="B55" s="1" t="s">
        <v>1218</v>
      </c>
      <c r="C55" s="1" t="s">
        <v>53</v>
      </c>
      <c r="D55" s="1" t="s">
        <v>537</v>
      </c>
      <c r="E55" s="1" t="s">
        <v>28</v>
      </c>
      <c r="F55" s="1" t="s">
        <v>1216</v>
      </c>
      <c r="G55" s="1" t="s">
        <v>30</v>
      </c>
      <c r="I55" s="1">
        <v>3</v>
      </c>
      <c r="J55" s="1" t="s">
        <v>31</v>
      </c>
      <c r="K55" s="1" t="s">
        <v>32</v>
      </c>
      <c r="L55" s="1" t="s">
        <v>33</v>
      </c>
      <c r="M55" s="1">
        <v>6</v>
      </c>
      <c r="N55" s="1">
        <v>26252218</v>
      </c>
      <c r="O55" s="1">
        <v>26252218</v>
      </c>
      <c r="P55" s="1" t="s">
        <v>34</v>
      </c>
      <c r="Q55" s="1" t="s">
        <v>42</v>
      </c>
      <c r="T55" s="1">
        <v>4</v>
      </c>
      <c r="U55" s="1">
        <v>87</v>
      </c>
      <c r="X55" s="1">
        <v>152</v>
      </c>
    </row>
    <row r="56" spans="1:26" x14ac:dyDescent="0.2">
      <c r="A56" s="1" t="s">
        <v>1219</v>
      </c>
      <c r="B56" s="1" t="s">
        <v>1220</v>
      </c>
      <c r="C56" s="1" t="s">
        <v>105</v>
      </c>
      <c r="D56" s="1" t="s">
        <v>1221</v>
      </c>
      <c r="E56" s="1" t="s">
        <v>28</v>
      </c>
      <c r="F56" s="1" t="s">
        <v>1222</v>
      </c>
      <c r="G56" s="1" t="s">
        <v>30</v>
      </c>
      <c r="I56" s="1">
        <v>1</v>
      </c>
      <c r="J56" s="1" t="s">
        <v>32</v>
      </c>
      <c r="K56" s="1" t="s">
        <v>32</v>
      </c>
      <c r="L56" s="1" t="s">
        <v>1223</v>
      </c>
      <c r="M56" s="1">
        <v>6</v>
      </c>
      <c r="N56" s="1">
        <v>26252224</v>
      </c>
      <c r="O56" s="1">
        <v>26252224</v>
      </c>
      <c r="P56" s="1" t="s">
        <v>35</v>
      </c>
      <c r="Q56" s="1" t="s">
        <v>34</v>
      </c>
      <c r="X56" s="1">
        <v>133</v>
      </c>
    </row>
    <row r="57" spans="1:26" x14ac:dyDescent="0.2">
      <c r="A57" s="1" t="s">
        <v>494</v>
      </c>
      <c r="B57" s="1" t="s">
        <v>1224</v>
      </c>
      <c r="C57" s="1" t="s">
        <v>496</v>
      </c>
      <c r="D57" s="1" t="s">
        <v>833</v>
      </c>
      <c r="E57" s="1" t="s">
        <v>28</v>
      </c>
      <c r="F57" s="1" t="s">
        <v>986</v>
      </c>
      <c r="G57" s="1" t="s">
        <v>30</v>
      </c>
      <c r="J57" s="1" t="s">
        <v>32</v>
      </c>
      <c r="K57" s="1" t="s">
        <v>32</v>
      </c>
      <c r="L57" s="1" t="s">
        <v>497</v>
      </c>
      <c r="M57" s="1">
        <v>6</v>
      </c>
      <c r="N57" s="1">
        <v>26252249</v>
      </c>
      <c r="O57" s="1">
        <v>26252249</v>
      </c>
      <c r="P57" s="1" t="s">
        <v>34</v>
      </c>
      <c r="Q57" s="1" t="s">
        <v>35</v>
      </c>
      <c r="X57" s="1">
        <v>12</v>
      </c>
    </row>
    <row r="58" spans="1:26" x14ac:dyDescent="0.2">
      <c r="A58" s="1" t="s">
        <v>142</v>
      </c>
      <c r="B58" s="1" t="s">
        <v>1225</v>
      </c>
      <c r="C58" s="1" t="s">
        <v>216</v>
      </c>
      <c r="D58" s="1" t="s">
        <v>1226</v>
      </c>
      <c r="E58" s="1" t="s">
        <v>28</v>
      </c>
      <c r="F58" s="1" t="s">
        <v>1179</v>
      </c>
      <c r="G58" s="1" t="s">
        <v>30</v>
      </c>
      <c r="J58" s="1" t="s">
        <v>31</v>
      </c>
      <c r="K58" s="1" t="s">
        <v>67</v>
      </c>
      <c r="L58" s="1" t="s">
        <v>68</v>
      </c>
      <c r="M58" s="1">
        <v>6</v>
      </c>
      <c r="N58" s="1">
        <v>26252252</v>
      </c>
      <c r="O58" s="1">
        <v>26252252</v>
      </c>
      <c r="P58" s="1" t="s">
        <v>42</v>
      </c>
      <c r="Q58" s="1" t="s">
        <v>34</v>
      </c>
      <c r="T58" s="1">
        <v>21</v>
      </c>
      <c r="U58" s="1">
        <v>20</v>
      </c>
      <c r="W58" s="1">
        <v>78</v>
      </c>
      <c r="X58" s="1">
        <v>58</v>
      </c>
    </row>
    <row r="59" spans="1:26" x14ac:dyDescent="0.2">
      <c r="A59" s="1" t="s">
        <v>2479</v>
      </c>
      <c r="B59" s="1" t="s">
        <v>2484</v>
      </c>
      <c r="C59" s="1" t="s">
        <v>126</v>
      </c>
      <c r="D59" s="1" t="s">
        <v>2485</v>
      </c>
      <c r="E59" s="1" t="s">
        <v>28</v>
      </c>
      <c r="F59" s="1" t="s">
        <v>1126</v>
      </c>
      <c r="G59" s="1" t="s">
        <v>30</v>
      </c>
      <c r="I59" s="1">
        <v>2</v>
      </c>
      <c r="J59" s="1" t="s">
        <v>101</v>
      </c>
      <c r="K59" s="1" t="s">
        <v>101</v>
      </c>
      <c r="L59" s="1" t="s">
        <v>101</v>
      </c>
      <c r="M59" s="1">
        <v>6</v>
      </c>
      <c r="N59" s="1">
        <v>26251885</v>
      </c>
      <c r="O59" s="1">
        <v>26251885</v>
      </c>
      <c r="P59" s="1" t="s">
        <v>34</v>
      </c>
      <c r="Q59" s="1" t="s">
        <v>42</v>
      </c>
      <c r="R59" s="1">
        <v>0.12</v>
      </c>
      <c r="T59" s="1">
        <v>5</v>
      </c>
      <c r="U59" s="1">
        <v>38</v>
      </c>
      <c r="W59" s="1">
        <v>61</v>
      </c>
      <c r="X59" s="1">
        <v>607</v>
      </c>
      <c r="Y59" s="2">
        <v>43466</v>
      </c>
      <c r="Z59" s="1" t="s">
        <v>2486</v>
      </c>
    </row>
    <row r="60" spans="1:26" x14ac:dyDescent="0.2">
      <c r="A60" s="1" t="s">
        <v>2094</v>
      </c>
      <c r="B60" s="1" t="s">
        <v>2487</v>
      </c>
      <c r="C60" s="1" t="s">
        <v>39</v>
      </c>
      <c r="D60" s="1" t="s">
        <v>578</v>
      </c>
      <c r="E60" s="1" t="s">
        <v>28</v>
      </c>
      <c r="F60" s="1" t="s">
        <v>2488</v>
      </c>
      <c r="G60" s="1" t="s">
        <v>30</v>
      </c>
      <c r="H60" s="1" t="s">
        <v>2258</v>
      </c>
      <c r="J60" s="1" t="s">
        <v>101</v>
      </c>
      <c r="K60" s="1" t="s">
        <v>101</v>
      </c>
      <c r="L60" s="1" t="s">
        <v>101</v>
      </c>
      <c r="M60" s="1">
        <v>6</v>
      </c>
      <c r="N60" s="1">
        <v>26251904</v>
      </c>
      <c r="O60" s="1">
        <v>26251904</v>
      </c>
      <c r="P60" s="1" t="s">
        <v>42</v>
      </c>
      <c r="Q60" s="1" t="s">
        <v>43</v>
      </c>
      <c r="R60" s="1">
        <v>0.71</v>
      </c>
      <c r="T60" s="1">
        <v>40</v>
      </c>
      <c r="U60" s="1">
        <v>16</v>
      </c>
      <c r="W60" s="1">
        <v>77</v>
      </c>
      <c r="X60" s="1">
        <v>2782</v>
      </c>
      <c r="Y60" s="2">
        <v>43466</v>
      </c>
      <c r="Z60" s="1" t="s">
        <v>2489</v>
      </c>
    </row>
    <row r="61" spans="1:26" x14ac:dyDescent="0.2">
      <c r="A61" s="1" t="s">
        <v>2116</v>
      </c>
      <c r="B61" s="1" t="s">
        <v>2287</v>
      </c>
      <c r="C61" s="1" t="s">
        <v>374</v>
      </c>
      <c r="D61" s="1" t="s">
        <v>589</v>
      </c>
      <c r="E61" s="1" t="s">
        <v>28</v>
      </c>
      <c r="F61" s="1" t="s">
        <v>1120</v>
      </c>
      <c r="G61" s="1" t="s">
        <v>30</v>
      </c>
      <c r="H61" s="1" t="s">
        <v>2074</v>
      </c>
      <c r="J61" s="1" t="s">
        <v>101</v>
      </c>
      <c r="K61" s="1" t="s">
        <v>101</v>
      </c>
      <c r="L61" s="1" t="s">
        <v>101</v>
      </c>
      <c r="M61" s="1">
        <v>6</v>
      </c>
      <c r="N61" s="1">
        <v>26251907</v>
      </c>
      <c r="O61" s="1">
        <v>26251907</v>
      </c>
      <c r="P61" s="1" t="s">
        <v>42</v>
      </c>
      <c r="Q61" s="1" t="s">
        <v>43</v>
      </c>
      <c r="R61" s="1">
        <v>0.13</v>
      </c>
      <c r="T61" s="1">
        <v>18</v>
      </c>
      <c r="U61" s="1">
        <v>120</v>
      </c>
      <c r="W61" s="1">
        <v>95</v>
      </c>
      <c r="X61" s="1">
        <v>287</v>
      </c>
      <c r="Y61" s="2">
        <v>43466</v>
      </c>
      <c r="Z61" s="1" t="s">
        <v>2490</v>
      </c>
    </row>
    <row r="62" spans="1:26" x14ac:dyDescent="0.2">
      <c r="A62" s="1" t="s">
        <v>2089</v>
      </c>
      <c r="B62" s="1" t="s">
        <v>2491</v>
      </c>
      <c r="C62" s="1" t="s">
        <v>340</v>
      </c>
      <c r="D62" s="1" t="s">
        <v>234</v>
      </c>
      <c r="E62" s="1" t="s">
        <v>28</v>
      </c>
      <c r="F62" s="1" t="s">
        <v>2492</v>
      </c>
      <c r="G62" s="1" t="s">
        <v>30</v>
      </c>
      <c r="H62" s="1" t="s">
        <v>2074</v>
      </c>
      <c r="J62" s="1" t="s">
        <v>101</v>
      </c>
      <c r="K62" s="1" t="s">
        <v>101</v>
      </c>
      <c r="L62" s="1" t="s">
        <v>101</v>
      </c>
      <c r="M62" s="1">
        <v>6</v>
      </c>
      <c r="N62" s="1">
        <v>26251922</v>
      </c>
      <c r="O62" s="1">
        <v>26251922</v>
      </c>
      <c r="P62" s="1" t="s">
        <v>42</v>
      </c>
      <c r="Q62" s="1" t="s">
        <v>35</v>
      </c>
      <c r="R62" s="1">
        <v>0.09</v>
      </c>
      <c r="S62" s="1">
        <v>0.01</v>
      </c>
      <c r="T62" s="1">
        <v>11</v>
      </c>
      <c r="U62" s="1">
        <v>106</v>
      </c>
      <c r="V62" s="1">
        <v>1</v>
      </c>
      <c r="W62" s="1">
        <v>145</v>
      </c>
      <c r="X62" s="1">
        <v>141</v>
      </c>
      <c r="Y62" s="2">
        <v>43466</v>
      </c>
      <c r="Z62" s="1" t="s">
        <v>2493</v>
      </c>
    </row>
    <row r="63" spans="1:26" x14ac:dyDescent="0.2">
      <c r="A63" s="1" t="s">
        <v>2094</v>
      </c>
      <c r="B63" s="1" t="s">
        <v>2494</v>
      </c>
      <c r="C63" s="1" t="s">
        <v>39</v>
      </c>
      <c r="D63" s="1" t="s">
        <v>250</v>
      </c>
      <c r="E63" s="1" t="s">
        <v>28</v>
      </c>
      <c r="F63" s="1" t="s">
        <v>1144</v>
      </c>
      <c r="G63" s="1" t="s">
        <v>30</v>
      </c>
      <c r="H63" s="1" t="s">
        <v>2067</v>
      </c>
      <c r="I63" s="1">
        <v>1</v>
      </c>
      <c r="J63" s="1" t="s">
        <v>101</v>
      </c>
      <c r="K63" s="1" t="s">
        <v>101</v>
      </c>
      <c r="L63" s="1" t="s">
        <v>101</v>
      </c>
      <c r="M63" s="1">
        <v>6</v>
      </c>
      <c r="N63" s="1">
        <v>26251954</v>
      </c>
      <c r="O63" s="1">
        <v>26251954</v>
      </c>
      <c r="P63" s="1" t="s">
        <v>34</v>
      </c>
      <c r="Q63" s="1" t="s">
        <v>35</v>
      </c>
      <c r="R63" s="1">
        <v>0.35</v>
      </c>
      <c r="T63" s="1">
        <v>59</v>
      </c>
      <c r="U63" s="1">
        <v>112</v>
      </c>
      <c r="W63" s="1">
        <v>196</v>
      </c>
      <c r="X63" s="1">
        <v>466</v>
      </c>
      <c r="Y63" s="2">
        <v>43466</v>
      </c>
      <c r="Z63" s="1" t="s">
        <v>2495</v>
      </c>
    </row>
    <row r="64" spans="1:26" x14ac:dyDescent="0.2">
      <c r="A64" s="1" t="s">
        <v>2070</v>
      </c>
      <c r="B64" s="1" t="s">
        <v>2224</v>
      </c>
      <c r="C64" s="1" t="s">
        <v>64</v>
      </c>
      <c r="D64" s="1" t="s">
        <v>1148</v>
      </c>
      <c r="E64" s="1" t="s">
        <v>28</v>
      </c>
      <c r="F64" s="1" t="s">
        <v>1149</v>
      </c>
      <c r="G64" s="1" t="s">
        <v>30</v>
      </c>
      <c r="H64" s="1" t="s">
        <v>2074</v>
      </c>
      <c r="J64" s="1" t="s">
        <v>101</v>
      </c>
      <c r="K64" s="1" t="s">
        <v>101</v>
      </c>
      <c r="L64" s="1" t="s">
        <v>101</v>
      </c>
      <c r="M64" s="1">
        <v>6</v>
      </c>
      <c r="N64" s="1">
        <v>26251966</v>
      </c>
      <c r="O64" s="1">
        <v>26251966</v>
      </c>
      <c r="P64" s="1" t="s">
        <v>42</v>
      </c>
      <c r="Q64" s="1" t="s">
        <v>43</v>
      </c>
      <c r="R64" s="1">
        <v>0.27</v>
      </c>
      <c r="T64" s="1">
        <v>23</v>
      </c>
      <c r="U64" s="1">
        <v>62</v>
      </c>
      <c r="W64" s="1">
        <v>112</v>
      </c>
      <c r="X64" s="1">
        <v>2681</v>
      </c>
      <c r="Y64" s="2">
        <v>43466</v>
      </c>
      <c r="Z64" s="1" t="s">
        <v>2496</v>
      </c>
    </row>
    <row r="65" spans="1:26" x14ac:dyDescent="0.2">
      <c r="A65" s="1" t="s">
        <v>2206</v>
      </c>
      <c r="B65" s="1" t="s">
        <v>2497</v>
      </c>
      <c r="C65" s="1" t="s">
        <v>159</v>
      </c>
      <c r="D65" s="1" t="s">
        <v>2498</v>
      </c>
      <c r="E65" s="1" t="s">
        <v>28</v>
      </c>
      <c r="F65" s="1" t="s">
        <v>2499</v>
      </c>
      <c r="G65" s="1" t="s">
        <v>30</v>
      </c>
      <c r="H65" s="1" t="s">
        <v>2074</v>
      </c>
      <c r="J65" s="1" t="s">
        <v>31</v>
      </c>
      <c r="K65" s="1" t="s">
        <v>67</v>
      </c>
      <c r="L65" s="1" t="s">
        <v>33</v>
      </c>
      <c r="M65" s="1">
        <v>6</v>
      </c>
      <c r="N65" s="1">
        <v>26252036</v>
      </c>
      <c r="O65" s="1">
        <v>26252036</v>
      </c>
      <c r="P65" s="1" t="s">
        <v>42</v>
      </c>
      <c r="Q65" s="1" t="s">
        <v>43</v>
      </c>
      <c r="R65" s="1">
        <v>0.34</v>
      </c>
      <c r="T65" s="1">
        <v>33</v>
      </c>
      <c r="U65" s="1">
        <v>64</v>
      </c>
      <c r="X65" s="1">
        <v>924</v>
      </c>
      <c r="Y65" s="2">
        <v>43466</v>
      </c>
      <c r="Z65" s="1" t="s">
        <v>2500</v>
      </c>
    </row>
    <row r="66" spans="1:26" x14ac:dyDescent="0.2">
      <c r="A66" s="1" t="s">
        <v>192</v>
      </c>
      <c r="B66" s="1" t="s">
        <v>1138</v>
      </c>
      <c r="C66" s="1" t="s">
        <v>105</v>
      </c>
      <c r="D66" s="1" t="s">
        <v>703</v>
      </c>
      <c r="E66" s="1" t="s">
        <v>28</v>
      </c>
      <c r="F66" s="1" t="s">
        <v>1163</v>
      </c>
      <c r="G66" s="1" t="s">
        <v>30</v>
      </c>
      <c r="I66" s="1">
        <v>1</v>
      </c>
      <c r="J66" s="1" t="s">
        <v>162</v>
      </c>
      <c r="K66" s="1" t="s">
        <v>162</v>
      </c>
      <c r="L66" s="1" t="s">
        <v>196</v>
      </c>
      <c r="M66" s="1">
        <v>6</v>
      </c>
      <c r="N66" s="1">
        <v>26252058</v>
      </c>
      <c r="O66" s="1">
        <v>26252058</v>
      </c>
      <c r="P66" s="1" t="s">
        <v>34</v>
      </c>
      <c r="Q66" s="1" t="s">
        <v>35</v>
      </c>
      <c r="X66" s="1">
        <v>132</v>
      </c>
      <c r="Y66" s="2">
        <v>43466</v>
      </c>
      <c r="Z66" s="1" t="s">
        <v>2501</v>
      </c>
    </row>
    <row r="67" spans="1:26" x14ac:dyDescent="0.2">
      <c r="A67" s="1" t="s">
        <v>2070</v>
      </c>
      <c r="B67" s="1" t="s">
        <v>1143</v>
      </c>
      <c r="C67" s="1" t="s">
        <v>291</v>
      </c>
      <c r="D67" s="1" t="s">
        <v>1173</v>
      </c>
      <c r="E67" s="1" t="s">
        <v>28</v>
      </c>
      <c r="F67" s="1" t="s">
        <v>1174</v>
      </c>
      <c r="G67" s="1" t="s">
        <v>30</v>
      </c>
      <c r="H67" s="1" t="s">
        <v>2258</v>
      </c>
      <c r="I67" s="1">
        <v>2</v>
      </c>
      <c r="J67" s="1" t="s">
        <v>101</v>
      </c>
      <c r="K67" s="1" t="s">
        <v>101</v>
      </c>
      <c r="L67" s="1" t="s">
        <v>101</v>
      </c>
      <c r="M67" s="1">
        <v>6</v>
      </c>
      <c r="N67" s="1">
        <v>26252083</v>
      </c>
      <c r="O67" s="1">
        <v>26252083</v>
      </c>
      <c r="P67" s="1" t="s">
        <v>34</v>
      </c>
      <c r="Q67" s="1" t="s">
        <v>35</v>
      </c>
      <c r="R67" s="1">
        <v>0.24</v>
      </c>
      <c r="T67" s="1">
        <v>10</v>
      </c>
      <c r="U67" s="1">
        <v>31</v>
      </c>
      <c r="W67" s="1">
        <v>72</v>
      </c>
      <c r="X67" s="1">
        <v>352</v>
      </c>
      <c r="Y67" s="2">
        <v>43466</v>
      </c>
      <c r="Z67" s="1" t="s">
        <v>2502</v>
      </c>
    </row>
    <row r="68" spans="1:26" x14ac:dyDescent="0.2">
      <c r="A68" s="1" t="s">
        <v>2089</v>
      </c>
      <c r="B68" s="1" t="s">
        <v>2503</v>
      </c>
      <c r="C68" s="1" t="s">
        <v>189</v>
      </c>
      <c r="D68" s="1" t="s">
        <v>1173</v>
      </c>
      <c r="E68" s="1" t="s">
        <v>28</v>
      </c>
      <c r="F68" s="1" t="s">
        <v>1174</v>
      </c>
      <c r="G68" s="1" t="s">
        <v>30</v>
      </c>
      <c r="H68" s="1" t="s">
        <v>2074</v>
      </c>
      <c r="I68" s="1">
        <v>2</v>
      </c>
      <c r="J68" s="1" t="s">
        <v>101</v>
      </c>
      <c r="K68" s="1" t="s">
        <v>101</v>
      </c>
      <c r="L68" s="1" t="s">
        <v>101</v>
      </c>
      <c r="M68" s="1">
        <v>6</v>
      </c>
      <c r="N68" s="1">
        <v>26252083</v>
      </c>
      <c r="O68" s="1">
        <v>26252083</v>
      </c>
      <c r="P68" s="1" t="s">
        <v>34</v>
      </c>
      <c r="Q68" s="1" t="s">
        <v>35</v>
      </c>
      <c r="R68" s="1">
        <v>0.21</v>
      </c>
      <c r="T68" s="1">
        <v>29</v>
      </c>
      <c r="U68" s="1">
        <v>108</v>
      </c>
      <c r="W68" s="1">
        <v>94</v>
      </c>
      <c r="X68" s="1">
        <v>458</v>
      </c>
      <c r="Y68" s="2">
        <v>43466</v>
      </c>
      <c r="Z68" s="1" t="s">
        <v>2502</v>
      </c>
    </row>
    <row r="69" spans="1:26" x14ac:dyDescent="0.2">
      <c r="A69" s="1" t="s">
        <v>2070</v>
      </c>
      <c r="B69" s="1" t="s">
        <v>2504</v>
      </c>
      <c r="C69" s="1" t="s">
        <v>64</v>
      </c>
      <c r="D69" s="1" t="s">
        <v>311</v>
      </c>
      <c r="E69" s="1" t="s">
        <v>28</v>
      </c>
      <c r="F69" s="1" t="s">
        <v>1646</v>
      </c>
      <c r="G69" s="1" t="s">
        <v>30</v>
      </c>
      <c r="H69" s="1" t="s">
        <v>2074</v>
      </c>
      <c r="J69" s="1" t="s">
        <v>101</v>
      </c>
      <c r="K69" s="1" t="s">
        <v>101</v>
      </c>
      <c r="L69" s="1" t="s">
        <v>101</v>
      </c>
      <c r="M69" s="1">
        <v>6</v>
      </c>
      <c r="N69" s="1">
        <v>26252095</v>
      </c>
      <c r="O69" s="1">
        <v>26252095</v>
      </c>
      <c r="P69" s="1" t="s">
        <v>42</v>
      </c>
      <c r="Q69" s="1" t="s">
        <v>43</v>
      </c>
      <c r="R69" s="1">
        <v>0.28999999999999998</v>
      </c>
      <c r="T69" s="1">
        <v>21</v>
      </c>
      <c r="U69" s="1">
        <v>52</v>
      </c>
      <c r="W69" s="1">
        <v>101</v>
      </c>
      <c r="X69" s="1">
        <v>992</v>
      </c>
      <c r="Y69" s="2">
        <v>43466</v>
      </c>
      <c r="Z69" s="1" t="s">
        <v>2505</v>
      </c>
    </row>
    <row r="70" spans="1:26" x14ac:dyDescent="0.2">
      <c r="A70" s="1" t="s">
        <v>2070</v>
      </c>
      <c r="B70" s="1" t="s">
        <v>1143</v>
      </c>
      <c r="C70" s="1" t="s">
        <v>291</v>
      </c>
      <c r="D70" s="1" t="s">
        <v>481</v>
      </c>
      <c r="E70" s="1" t="s">
        <v>28</v>
      </c>
      <c r="F70" s="1" t="s">
        <v>1914</v>
      </c>
      <c r="G70" s="1" t="s">
        <v>30</v>
      </c>
      <c r="H70" s="1" t="s">
        <v>2258</v>
      </c>
      <c r="I70" s="1">
        <v>3</v>
      </c>
      <c r="J70" s="1" t="s">
        <v>101</v>
      </c>
      <c r="K70" s="1" t="s">
        <v>101</v>
      </c>
      <c r="L70" s="1" t="s">
        <v>101</v>
      </c>
      <c r="M70" s="1">
        <v>6</v>
      </c>
      <c r="N70" s="1">
        <v>26252107</v>
      </c>
      <c r="O70" s="1">
        <v>26252107</v>
      </c>
      <c r="P70" s="1" t="s">
        <v>34</v>
      </c>
      <c r="Q70" s="1" t="s">
        <v>42</v>
      </c>
      <c r="R70" s="1">
        <v>0.23</v>
      </c>
      <c r="T70" s="1">
        <v>7</v>
      </c>
      <c r="U70" s="1">
        <v>24</v>
      </c>
      <c r="W70" s="1">
        <v>61</v>
      </c>
      <c r="X70" s="1">
        <v>352</v>
      </c>
      <c r="Y70" s="2">
        <v>43466</v>
      </c>
      <c r="Z70" s="1" t="s">
        <v>2506</v>
      </c>
    </row>
    <row r="71" spans="1:26" x14ac:dyDescent="0.2">
      <c r="A71" s="1" t="s">
        <v>2089</v>
      </c>
      <c r="B71" s="1" t="s">
        <v>2325</v>
      </c>
      <c r="C71" s="1" t="s">
        <v>189</v>
      </c>
      <c r="D71" s="1" t="s">
        <v>481</v>
      </c>
      <c r="E71" s="1" t="s">
        <v>28</v>
      </c>
      <c r="F71" s="1" t="s">
        <v>1914</v>
      </c>
      <c r="G71" s="1" t="s">
        <v>30</v>
      </c>
      <c r="H71" s="1" t="s">
        <v>2067</v>
      </c>
      <c r="I71" s="1">
        <v>3</v>
      </c>
      <c r="J71" s="1" t="s">
        <v>101</v>
      </c>
      <c r="K71" s="1" t="s">
        <v>101</v>
      </c>
      <c r="L71" s="1" t="s">
        <v>101</v>
      </c>
      <c r="M71" s="1">
        <v>6</v>
      </c>
      <c r="N71" s="1">
        <v>26252107</v>
      </c>
      <c r="O71" s="1">
        <v>26252107</v>
      </c>
      <c r="P71" s="1" t="s">
        <v>34</v>
      </c>
      <c r="Q71" s="1" t="s">
        <v>42</v>
      </c>
      <c r="R71" s="1">
        <v>0.11</v>
      </c>
      <c r="T71" s="1">
        <v>14</v>
      </c>
      <c r="U71" s="1">
        <v>114</v>
      </c>
      <c r="W71" s="1">
        <v>74</v>
      </c>
      <c r="X71" s="1">
        <v>131</v>
      </c>
      <c r="Y71" s="2">
        <v>43466</v>
      </c>
      <c r="Z71" s="1" t="s">
        <v>2506</v>
      </c>
    </row>
    <row r="72" spans="1:26" x14ac:dyDescent="0.2">
      <c r="A72" s="1" t="s">
        <v>2143</v>
      </c>
      <c r="B72" s="1" t="s">
        <v>2507</v>
      </c>
      <c r="C72" s="1" t="s">
        <v>39</v>
      </c>
      <c r="D72" s="1" t="s">
        <v>972</v>
      </c>
      <c r="E72" s="1" t="s">
        <v>28</v>
      </c>
      <c r="F72" s="1" t="s">
        <v>973</v>
      </c>
      <c r="G72" s="1" t="s">
        <v>30</v>
      </c>
      <c r="J72" s="1" t="s">
        <v>32</v>
      </c>
      <c r="K72" s="1" t="s">
        <v>32</v>
      </c>
      <c r="L72" s="1" t="s">
        <v>32</v>
      </c>
      <c r="M72" s="1">
        <v>6</v>
      </c>
      <c r="N72" s="1">
        <v>26252189</v>
      </c>
      <c r="O72" s="1">
        <v>26252189</v>
      </c>
      <c r="P72" s="1" t="s">
        <v>42</v>
      </c>
      <c r="Q72" s="1" t="s">
        <v>43</v>
      </c>
      <c r="R72" s="1">
        <v>0.09</v>
      </c>
      <c r="T72" s="1">
        <v>25</v>
      </c>
      <c r="U72" s="1">
        <v>258</v>
      </c>
      <c r="X72" s="1">
        <v>1428</v>
      </c>
      <c r="Y72" s="2">
        <v>43466</v>
      </c>
      <c r="Z72" s="1" t="s">
        <v>2508</v>
      </c>
    </row>
    <row r="73" spans="1:26" x14ac:dyDescent="0.2">
      <c r="A73" s="1" t="s">
        <v>2098</v>
      </c>
      <c r="B73" s="1" t="s">
        <v>1140</v>
      </c>
      <c r="C73" s="1" t="s">
        <v>357</v>
      </c>
      <c r="D73" s="1" t="s">
        <v>1210</v>
      </c>
      <c r="E73" s="1" t="s">
        <v>28</v>
      </c>
      <c r="F73" s="1" t="s">
        <v>1211</v>
      </c>
      <c r="G73" s="1" t="s">
        <v>30</v>
      </c>
      <c r="H73" s="1" t="s">
        <v>2067</v>
      </c>
      <c r="J73" s="1" t="s">
        <v>101</v>
      </c>
      <c r="K73" s="1" t="s">
        <v>101</v>
      </c>
      <c r="L73" s="1" t="s">
        <v>101</v>
      </c>
      <c r="M73" s="1">
        <v>6</v>
      </c>
      <c r="N73" s="1">
        <v>26252209</v>
      </c>
      <c r="O73" s="1">
        <v>26252209</v>
      </c>
      <c r="P73" s="1" t="s">
        <v>34</v>
      </c>
      <c r="Q73" s="1" t="s">
        <v>35</v>
      </c>
      <c r="R73" s="1">
        <v>0.2</v>
      </c>
      <c r="T73" s="1">
        <v>17</v>
      </c>
      <c r="U73" s="1">
        <v>69</v>
      </c>
      <c r="W73" s="1">
        <v>65</v>
      </c>
      <c r="X73" s="1">
        <v>336</v>
      </c>
      <c r="Y73" s="2">
        <v>43466</v>
      </c>
      <c r="Z73" s="1" t="s">
        <v>2509</v>
      </c>
    </row>
    <row r="74" spans="1:26" x14ac:dyDescent="0.2">
      <c r="A74" s="1" t="s">
        <v>2143</v>
      </c>
      <c r="B74" s="1" t="s">
        <v>2510</v>
      </c>
      <c r="C74" s="1" t="s">
        <v>39</v>
      </c>
      <c r="D74" s="1" t="s">
        <v>1592</v>
      </c>
      <c r="E74" s="1" t="s">
        <v>28</v>
      </c>
      <c r="F74" s="1" t="s">
        <v>924</v>
      </c>
      <c r="G74" s="1" t="s">
        <v>30</v>
      </c>
      <c r="J74" s="1" t="s">
        <v>32</v>
      </c>
      <c r="K74" s="1" t="s">
        <v>32</v>
      </c>
      <c r="L74" s="1" t="s">
        <v>32</v>
      </c>
      <c r="M74" s="1">
        <v>6</v>
      </c>
      <c r="N74" s="1">
        <v>26252231</v>
      </c>
      <c r="O74" s="1">
        <v>26252231</v>
      </c>
      <c r="P74" s="1" t="s">
        <v>42</v>
      </c>
      <c r="Q74" s="1" t="s">
        <v>43</v>
      </c>
      <c r="R74" s="1">
        <v>0.18</v>
      </c>
      <c r="T74" s="1">
        <v>42</v>
      </c>
      <c r="U74" s="1">
        <v>190</v>
      </c>
      <c r="X74" s="1">
        <v>708</v>
      </c>
      <c r="Y74" s="2">
        <v>43466</v>
      </c>
      <c r="Z74" s="1" t="s">
        <v>2511</v>
      </c>
    </row>
  </sheetData>
  <autoFilter ref="A1:X58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opLeftCell="A37" workbookViewId="0">
      <selection activeCell="D15" sqref="D15"/>
    </sheetView>
  </sheetViews>
  <sheetFormatPr defaultColWidth="11.5546875" defaultRowHeight="15" x14ac:dyDescent="0.2"/>
  <cols>
    <col min="1" max="1" width="11.5546875" style="1"/>
    <col min="2" max="2" width="21" style="1" customWidth="1"/>
    <col min="3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44</v>
      </c>
      <c r="B2" s="1" t="s">
        <v>1227</v>
      </c>
      <c r="C2" s="1" t="s">
        <v>46</v>
      </c>
      <c r="D2" s="1" t="s">
        <v>1228</v>
      </c>
      <c r="E2" s="1" t="s">
        <v>28</v>
      </c>
      <c r="F2" s="1" t="s">
        <v>353</v>
      </c>
      <c r="G2" s="1" t="s">
        <v>30</v>
      </c>
      <c r="I2" s="1">
        <v>1</v>
      </c>
      <c r="J2" s="1" t="s">
        <v>32</v>
      </c>
      <c r="K2" s="1" t="s">
        <v>32</v>
      </c>
      <c r="L2" s="1" t="s">
        <v>47</v>
      </c>
      <c r="M2" s="1">
        <v>6</v>
      </c>
      <c r="N2" s="1">
        <v>26273207</v>
      </c>
      <c r="O2" s="1">
        <v>26273207</v>
      </c>
      <c r="P2" s="1" t="s">
        <v>42</v>
      </c>
      <c r="Q2" s="1" t="s">
        <v>34</v>
      </c>
      <c r="X2" s="1">
        <v>102</v>
      </c>
    </row>
    <row r="3" spans="1:24" x14ac:dyDescent="0.2">
      <c r="A3" s="1" t="s">
        <v>142</v>
      </c>
      <c r="B3" s="1" t="s">
        <v>1229</v>
      </c>
      <c r="C3" s="1" t="s">
        <v>144</v>
      </c>
      <c r="D3" s="1" t="s">
        <v>1230</v>
      </c>
      <c r="E3" s="1" t="s">
        <v>28</v>
      </c>
      <c r="F3" s="1" t="s">
        <v>353</v>
      </c>
      <c r="G3" s="1" t="s">
        <v>30</v>
      </c>
      <c r="I3" s="1">
        <v>1</v>
      </c>
      <c r="J3" s="1" t="s">
        <v>31</v>
      </c>
      <c r="K3" s="1" t="s">
        <v>67</v>
      </c>
      <c r="L3" s="1" t="s">
        <v>68</v>
      </c>
      <c r="M3" s="1">
        <v>6</v>
      </c>
      <c r="N3" s="1">
        <v>26273222</v>
      </c>
      <c r="O3" s="1">
        <v>26273222</v>
      </c>
      <c r="P3" s="1" t="s">
        <v>43</v>
      </c>
      <c r="Q3" s="1" t="s">
        <v>42</v>
      </c>
      <c r="T3" s="1">
        <v>17</v>
      </c>
      <c r="U3" s="1">
        <v>175</v>
      </c>
      <c r="V3" s="1">
        <v>1</v>
      </c>
      <c r="W3" s="1">
        <v>223</v>
      </c>
      <c r="X3" s="1">
        <v>1314</v>
      </c>
    </row>
    <row r="4" spans="1:24" x14ac:dyDescent="0.2">
      <c r="A4" s="1" t="s">
        <v>350</v>
      </c>
      <c r="B4" s="1" t="s">
        <v>1231</v>
      </c>
      <c r="C4" s="1" t="s">
        <v>327</v>
      </c>
      <c r="D4" s="1" t="s">
        <v>1006</v>
      </c>
      <c r="E4" s="1" t="s">
        <v>28</v>
      </c>
      <c r="F4" s="1" t="s">
        <v>353</v>
      </c>
      <c r="G4" s="1" t="s">
        <v>30</v>
      </c>
      <c r="J4" s="1" t="s">
        <v>32</v>
      </c>
      <c r="K4" s="1" t="s">
        <v>32</v>
      </c>
      <c r="L4" s="1" t="s">
        <v>354</v>
      </c>
      <c r="M4" s="1">
        <v>6</v>
      </c>
      <c r="N4" s="1">
        <v>26273231</v>
      </c>
      <c r="O4" s="1">
        <v>26273231</v>
      </c>
      <c r="P4" s="1" t="s">
        <v>34</v>
      </c>
      <c r="Q4" s="1" t="s">
        <v>43</v>
      </c>
      <c r="X4" s="1">
        <v>192</v>
      </c>
    </row>
    <row r="5" spans="1:24" x14ac:dyDescent="0.2">
      <c r="A5" s="1" t="s">
        <v>56</v>
      </c>
      <c r="B5" s="1" t="s">
        <v>1009</v>
      </c>
      <c r="C5" s="1" t="s">
        <v>58</v>
      </c>
      <c r="D5" s="1" t="s">
        <v>1232</v>
      </c>
      <c r="E5" s="1" t="s">
        <v>28</v>
      </c>
      <c r="F5" s="1" t="s">
        <v>353</v>
      </c>
      <c r="G5" s="1" t="s">
        <v>30</v>
      </c>
      <c r="J5" s="1" t="s">
        <v>31</v>
      </c>
      <c r="K5" s="1" t="s">
        <v>61</v>
      </c>
      <c r="L5" s="1" t="s">
        <v>33</v>
      </c>
      <c r="M5" s="1">
        <v>6</v>
      </c>
      <c r="N5" s="1">
        <v>26273239</v>
      </c>
      <c r="O5" s="1">
        <v>26273239</v>
      </c>
      <c r="P5" s="1" t="s">
        <v>34</v>
      </c>
      <c r="Q5" s="1" t="s">
        <v>42</v>
      </c>
      <c r="U5" s="1">
        <v>162</v>
      </c>
      <c r="X5" s="1">
        <v>905</v>
      </c>
    </row>
    <row r="6" spans="1:24" x14ac:dyDescent="0.2">
      <c r="A6" s="1" t="s">
        <v>24</v>
      </c>
      <c r="B6" s="1" t="s">
        <v>1233</v>
      </c>
      <c r="C6" s="1" t="s">
        <v>26</v>
      </c>
      <c r="D6" s="1" t="s">
        <v>389</v>
      </c>
      <c r="E6" s="1" t="s">
        <v>28</v>
      </c>
      <c r="F6" s="1" t="s">
        <v>353</v>
      </c>
      <c r="G6" s="1" t="s">
        <v>30</v>
      </c>
      <c r="I6" s="1">
        <v>1</v>
      </c>
      <c r="J6" s="1" t="s">
        <v>31</v>
      </c>
      <c r="K6" s="1" t="s">
        <v>32</v>
      </c>
      <c r="L6" s="1" t="s">
        <v>33</v>
      </c>
      <c r="M6" s="1">
        <v>6</v>
      </c>
      <c r="N6" s="1">
        <v>26273251</v>
      </c>
      <c r="O6" s="1">
        <v>26273251</v>
      </c>
      <c r="P6" s="1" t="s">
        <v>34</v>
      </c>
      <c r="Q6" s="1" t="s">
        <v>42</v>
      </c>
      <c r="T6" s="1">
        <v>28</v>
      </c>
      <c r="U6" s="1">
        <v>172</v>
      </c>
      <c r="W6" s="1">
        <v>219</v>
      </c>
      <c r="X6" s="1">
        <v>320</v>
      </c>
    </row>
    <row r="7" spans="1:24" x14ac:dyDescent="0.2">
      <c r="A7" s="1" t="s">
        <v>172</v>
      </c>
      <c r="B7" s="1" t="s">
        <v>1234</v>
      </c>
      <c r="C7" s="1" t="s">
        <v>126</v>
      </c>
      <c r="D7" s="1" t="s">
        <v>389</v>
      </c>
      <c r="E7" s="1" t="s">
        <v>28</v>
      </c>
      <c r="F7" s="1" t="s">
        <v>353</v>
      </c>
      <c r="G7" s="1" t="s">
        <v>30</v>
      </c>
      <c r="I7" s="1">
        <v>1</v>
      </c>
      <c r="J7" s="1" t="s">
        <v>162</v>
      </c>
      <c r="K7" s="1" t="s">
        <v>32</v>
      </c>
      <c r="L7" s="1" t="s">
        <v>33</v>
      </c>
      <c r="M7" s="1">
        <v>6</v>
      </c>
      <c r="N7" s="1">
        <v>26273251</v>
      </c>
      <c r="O7" s="1">
        <v>26273251</v>
      </c>
      <c r="P7" s="1" t="s">
        <v>34</v>
      </c>
      <c r="Q7" s="1" t="s">
        <v>42</v>
      </c>
      <c r="X7" s="1">
        <v>53</v>
      </c>
    </row>
    <row r="8" spans="1:24" x14ac:dyDescent="0.2">
      <c r="A8" s="1" t="s">
        <v>507</v>
      </c>
      <c r="B8" s="1">
        <v>134398</v>
      </c>
      <c r="C8" s="1" t="s">
        <v>508</v>
      </c>
      <c r="D8" s="1" t="s">
        <v>393</v>
      </c>
      <c r="E8" s="1" t="s">
        <v>28</v>
      </c>
      <c r="F8" s="1" t="s">
        <v>353</v>
      </c>
      <c r="G8" s="1" t="s">
        <v>30</v>
      </c>
      <c r="I8" s="1">
        <v>1</v>
      </c>
      <c r="J8" s="1" t="s">
        <v>32</v>
      </c>
      <c r="K8" s="1" t="s">
        <v>32</v>
      </c>
      <c r="L8" s="1" t="s">
        <v>510</v>
      </c>
      <c r="M8" s="1">
        <v>6</v>
      </c>
      <c r="N8" s="1">
        <v>26273258</v>
      </c>
      <c r="O8" s="1">
        <v>26273258</v>
      </c>
      <c r="P8" s="1" t="s">
        <v>34</v>
      </c>
      <c r="Q8" s="1" t="s">
        <v>35</v>
      </c>
      <c r="X8" s="1">
        <v>335</v>
      </c>
    </row>
    <row r="9" spans="1:24" x14ac:dyDescent="0.2">
      <c r="A9" s="1" t="s">
        <v>265</v>
      </c>
      <c r="B9" s="1" t="s">
        <v>1235</v>
      </c>
      <c r="C9" s="1" t="s">
        <v>126</v>
      </c>
      <c r="D9" s="1" t="s">
        <v>1019</v>
      </c>
      <c r="E9" s="1" t="s">
        <v>28</v>
      </c>
      <c r="F9" s="1" t="s">
        <v>353</v>
      </c>
      <c r="G9" s="1" t="s">
        <v>30</v>
      </c>
      <c r="J9" s="1" t="s">
        <v>31</v>
      </c>
      <c r="K9" s="1" t="s">
        <v>32</v>
      </c>
      <c r="L9" s="1" t="s">
        <v>33</v>
      </c>
      <c r="M9" s="1">
        <v>6</v>
      </c>
      <c r="N9" s="1">
        <v>26273272</v>
      </c>
      <c r="O9" s="1">
        <v>26273272</v>
      </c>
      <c r="P9" s="1" t="s">
        <v>34</v>
      </c>
      <c r="Q9" s="1" t="s">
        <v>42</v>
      </c>
      <c r="T9" s="1">
        <v>15</v>
      </c>
      <c r="U9" s="1">
        <v>162</v>
      </c>
      <c r="X9" s="1">
        <v>265</v>
      </c>
    </row>
    <row r="10" spans="1:24" x14ac:dyDescent="0.2">
      <c r="A10" s="1" t="s">
        <v>56</v>
      </c>
      <c r="B10" s="1" t="s">
        <v>1236</v>
      </c>
      <c r="C10" s="1" t="s">
        <v>58</v>
      </c>
      <c r="D10" s="1" t="s">
        <v>1237</v>
      </c>
      <c r="E10" s="1" t="s">
        <v>28</v>
      </c>
      <c r="F10" s="1" t="s">
        <v>353</v>
      </c>
      <c r="G10" s="1" t="s">
        <v>30</v>
      </c>
      <c r="J10" s="1" t="s">
        <v>31</v>
      </c>
      <c r="K10" s="1" t="s">
        <v>61</v>
      </c>
      <c r="L10" s="1" t="s">
        <v>33</v>
      </c>
      <c r="M10" s="1">
        <v>6</v>
      </c>
      <c r="N10" s="1">
        <v>26273276</v>
      </c>
      <c r="O10" s="1">
        <v>26273276</v>
      </c>
      <c r="P10" s="1" t="s">
        <v>35</v>
      </c>
      <c r="Q10" s="1" t="s">
        <v>42</v>
      </c>
      <c r="U10" s="1">
        <v>155</v>
      </c>
      <c r="X10" s="1">
        <v>380</v>
      </c>
    </row>
    <row r="11" spans="1:24" x14ac:dyDescent="0.2">
      <c r="A11" s="1" t="s">
        <v>372</v>
      </c>
      <c r="B11" s="1" t="s">
        <v>1238</v>
      </c>
      <c r="C11" s="1" t="s">
        <v>374</v>
      </c>
      <c r="D11" s="1" t="s">
        <v>914</v>
      </c>
      <c r="E11" s="1" t="s">
        <v>28</v>
      </c>
      <c r="F11" s="1" t="s">
        <v>353</v>
      </c>
      <c r="G11" s="1" t="s">
        <v>30</v>
      </c>
      <c r="J11" s="1" t="s">
        <v>31</v>
      </c>
      <c r="K11" s="1" t="s">
        <v>162</v>
      </c>
      <c r="L11" s="1" t="s">
        <v>68</v>
      </c>
      <c r="M11" s="1">
        <v>6</v>
      </c>
      <c r="N11" s="1">
        <v>26273279</v>
      </c>
      <c r="O11" s="1">
        <v>26273279</v>
      </c>
      <c r="P11" s="1" t="s">
        <v>34</v>
      </c>
      <c r="Q11" s="1" t="s">
        <v>43</v>
      </c>
      <c r="X11" s="1">
        <v>131</v>
      </c>
    </row>
    <row r="12" spans="1:24" x14ac:dyDescent="0.2">
      <c r="A12" s="1" t="s">
        <v>815</v>
      </c>
      <c r="B12" s="1" t="s">
        <v>1239</v>
      </c>
      <c r="C12" s="1" t="s">
        <v>817</v>
      </c>
      <c r="D12" s="1" t="s">
        <v>253</v>
      </c>
      <c r="E12" s="1" t="s">
        <v>28</v>
      </c>
      <c r="F12" s="1" t="s">
        <v>353</v>
      </c>
      <c r="G12" s="1" t="s">
        <v>30</v>
      </c>
      <c r="J12" s="1" t="s">
        <v>31</v>
      </c>
      <c r="K12" s="1" t="s">
        <v>67</v>
      </c>
      <c r="L12" s="1" t="s">
        <v>820</v>
      </c>
      <c r="M12" s="1">
        <v>6</v>
      </c>
      <c r="N12" s="1">
        <v>26273287</v>
      </c>
      <c r="O12" s="1">
        <v>26273287</v>
      </c>
      <c r="P12" s="1" t="s">
        <v>34</v>
      </c>
      <c r="Q12" s="1" t="s">
        <v>43</v>
      </c>
      <c r="T12" s="1">
        <v>21</v>
      </c>
      <c r="U12" s="1">
        <v>247</v>
      </c>
      <c r="W12" s="1">
        <v>229</v>
      </c>
      <c r="X12" s="1">
        <v>18</v>
      </c>
    </row>
    <row r="13" spans="1:24" x14ac:dyDescent="0.2">
      <c r="A13" s="1" t="s">
        <v>44</v>
      </c>
      <c r="B13" s="1" t="s">
        <v>1240</v>
      </c>
      <c r="C13" s="1" t="s">
        <v>46</v>
      </c>
      <c r="D13" s="1" t="s">
        <v>1241</v>
      </c>
      <c r="E13" s="1" t="s">
        <v>28</v>
      </c>
      <c r="F13" s="1" t="s">
        <v>353</v>
      </c>
      <c r="G13" s="1" t="s">
        <v>30</v>
      </c>
      <c r="J13" s="1" t="s">
        <v>32</v>
      </c>
      <c r="K13" s="1" t="s">
        <v>32</v>
      </c>
      <c r="L13" s="1" t="s">
        <v>47</v>
      </c>
      <c r="M13" s="1">
        <v>6</v>
      </c>
      <c r="N13" s="1">
        <v>26273292</v>
      </c>
      <c r="O13" s="1">
        <v>26273292</v>
      </c>
      <c r="P13" s="1" t="s">
        <v>34</v>
      </c>
      <c r="Q13" s="1" t="s">
        <v>35</v>
      </c>
      <c r="X13" s="1">
        <v>642</v>
      </c>
    </row>
    <row r="14" spans="1:24" x14ac:dyDescent="0.2">
      <c r="A14" s="1" t="s">
        <v>37</v>
      </c>
      <c r="B14" s="1" t="s">
        <v>1242</v>
      </c>
      <c r="C14" s="1" t="s">
        <v>39</v>
      </c>
      <c r="D14" s="1" t="s">
        <v>1049</v>
      </c>
      <c r="E14" s="1" t="s">
        <v>28</v>
      </c>
      <c r="F14" s="1" t="s">
        <v>353</v>
      </c>
      <c r="G14" s="1" t="s">
        <v>30</v>
      </c>
      <c r="J14" s="1" t="s">
        <v>31</v>
      </c>
      <c r="K14" s="1" t="s">
        <v>32</v>
      </c>
      <c r="L14" s="1" t="s">
        <v>33</v>
      </c>
      <c r="M14" s="1">
        <v>6</v>
      </c>
      <c r="N14" s="1">
        <v>26273355</v>
      </c>
      <c r="O14" s="1">
        <v>26273355</v>
      </c>
      <c r="P14" s="1" t="s">
        <v>42</v>
      </c>
      <c r="Q14" s="1" t="s">
        <v>34</v>
      </c>
      <c r="T14" s="1">
        <v>5</v>
      </c>
      <c r="U14" s="1">
        <v>167</v>
      </c>
      <c r="X14" s="1">
        <v>30</v>
      </c>
    </row>
    <row r="15" spans="1:24" x14ac:dyDescent="0.2">
      <c r="A15" s="1" t="s">
        <v>1243</v>
      </c>
      <c r="B15" s="1" t="s">
        <v>1244</v>
      </c>
      <c r="C15" s="1" t="s">
        <v>1245</v>
      </c>
      <c r="D15" s="1" t="s">
        <v>685</v>
      </c>
      <c r="E15" s="1" t="s">
        <v>28</v>
      </c>
      <c r="F15" s="1" t="s">
        <v>353</v>
      </c>
      <c r="G15" s="1" t="s">
        <v>30</v>
      </c>
      <c r="I15" s="1">
        <v>1</v>
      </c>
      <c r="J15" s="1" t="s">
        <v>32</v>
      </c>
      <c r="K15" s="1" t="s">
        <v>32</v>
      </c>
      <c r="L15" s="1" t="s">
        <v>33</v>
      </c>
      <c r="M15" s="1">
        <v>6</v>
      </c>
      <c r="N15" s="1">
        <v>26273357</v>
      </c>
      <c r="O15" s="1">
        <v>26273357</v>
      </c>
      <c r="P15" s="1" t="s">
        <v>34</v>
      </c>
      <c r="Q15" s="1" t="s">
        <v>35</v>
      </c>
      <c r="X15" s="1">
        <v>13</v>
      </c>
    </row>
    <row r="16" spans="1:24" x14ac:dyDescent="0.2">
      <c r="A16" s="1" t="s">
        <v>469</v>
      </c>
      <c r="B16" s="1" t="s">
        <v>1246</v>
      </c>
      <c r="C16" s="1" t="s">
        <v>416</v>
      </c>
      <c r="D16" s="1" t="s">
        <v>697</v>
      </c>
      <c r="E16" s="1" t="s">
        <v>28</v>
      </c>
      <c r="F16" s="1" t="s">
        <v>353</v>
      </c>
      <c r="G16" s="1" t="s">
        <v>30</v>
      </c>
      <c r="J16" s="1" t="s">
        <v>31</v>
      </c>
      <c r="K16" s="1" t="s">
        <v>67</v>
      </c>
      <c r="L16" s="1" t="s">
        <v>72</v>
      </c>
      <c r="M16" s="1">
        <v>6</v>
      </c>
      <c r="N16" s="1">
        <v>26273368</v>
      </c>
      <c r="O16" s="1">
        <v>26273368</v>
      </c>
      <c r="P16" s="1" t="s">
        <v>42</v>
      </c>
      <c r="Q16" s="1" t="s">
        <v>34</v>
      </c>
      <c r="T16" s="1">
        <v>22</v>
      </c>
      <c r="U16" s="1">
        <v>86</v>
      </c>
      <c r="W16" s="1">
        <v>109</v>
      </c>
      <c r="X16" s="1">
        <v>744</v>
      </c>
    </row>
    <row r="17" spans="1:24" x14ac:dyDescent="0.2">
      <c r="A17" s="1" t="s">
        <v>37</v>
      </c>
      <c r="B17" s="1" t="s">
        <v>1247</v>
      </c>
      <c r="C17" s="1" t="s">
        <v>39</v>
      </c>
      <c r="D17" s="1" t="s">
        <v>288</v>
      </c>
      <c r="E17" s="1" t="s">
        <v>28</v>
      </c>
      <c r="F17" s="1" t="s">
        <v>353</v>
      </c>
      <c r="G17" s="1" t="s">
        <v>30</v>
      </c>
      <c r="I17" s="1">
        <v>1</v>
      </c>
      <c r="J17" s="1" t="s">
        <v>31</v>
      </c>
      <c r="K17" s="1" t="s">
        <v>32</v>
      </c>
      <c r="L17" s="1" t="s">
        <v>33</v>
      </c>
      <c r="M17" s="1">
        <v>6</v>
      </c>
      <c r="N17" s="1">
        <v>26273370</v>
      </c>
      <c r="O17" s="1">
        <v>26273370</v>
      </c>
      <c r="P17" s="1" t="s">
        <v>42</v>
      </c>
      <c r="Q17" s="1" t="s">
        <v>43</v>
      </c>
      <c r="T17" s="1">
        <v>104</v>
      </c>
      <c r="U17" s="1">
        <v>261</v>
      </c>
      <c r="X17" s="1">
        <v>15944</v>
      </c>
    </row>
    <row r="18" spans="1:24" x14ac:dyDescent="0.2">
      <c r="A18" s="1" t="s">
        <v>142</v>
      </c>
      <c r="B18" s="1" t="s">
        <v>1248</v>
      </c>
      <c r="C18" s="1" t="s">
        <v>345</v>
      </c>
      <c r="D18" s="1" t="s">
        <v>106</v>
      </c>
      <c r="E18" s="1" t="s">
        <v>28</v>
      </c>
      <c r="F18" s="1" t="s">
        <v>353</v>
      </c>
      <c r="G18" s="1" t="s">
        <v>30</v>
      </c>
      <c r="J18" s="1" t="s">
        <v>31</v>
      </c>
      <c r="K18" s="1" t="s">
        <v>67</v>
      </c>
      <c r="L18" s="1" t="s">
        <v>68</v>
      </c>
      <c r="M18" s="1">
        <v>6</v>
      </c>
      <c r="N18" s="1">
        <v>26273373</v>
      </c>
      <c r="O18" s="1">
        <v>26273373</v>
      </c>
      <c r="P18" s="1" t="s">
        <v>42</v>
      </c>
      <c r="Q18" s="1" t="s">
        <v>34</v>
      </c>
      <c r="T18" s="1">
        <v>47</v>
      </c>
      <c r="U18" s="1">
        <v>145</v>
      </c>
      <c r="W18" s="1">
        <v>153</v>
      </c>
      <c r="X18" s="1">
        <v>584</v>
      </c>
    </row>
    <row r="19" spans="1:24" x14ac:dyDescent="0.2">
      <c r="A19" s="1" t="s">
        <v>408</v>
      </c>
      <c r="B19" s="1" t="s">
        <v>1249</v>
      </c>
      <c r="C19" s="1" t="s">
        <v>1245</v>
      </c>
      <c r="D19" s="1" t="s">
        <v>433</v>
      </c>
      <c r="E19" s="1" t="s">
        <v>28</v>
      </c>
      <c r="F19" s="1" t="s">
        <v>353</v>
      </c>
      <c r="G19" s="1" t="s">
        <v>30</v>
      </c>
      <c r="J19" s="1" t="s">
        <v>32</v>
      </c>
      <c r="K19" s="1" t="s">
        <v>32</v>
      </c>
      <c r="L19" s="1" t="s">
        <v>412</v>
      </c>
      <c r="M19" s="1">
        <v>6</v>
      </c>
      <c r="N19" s="1">
        <v>26273373</v>
      </c>
      <c r="O19" s="1">
        <v>26273373</v>
      </c>
      <c r="P19" s="1" t="s">
        <v>42</v>
      </c>
      <c r="Q19" s="1" t="s">
        <v>43</v>
      </c>
      <c r="X19" s="1">
        <v>2102</v>
      </c>
    </row>
    <row r="20" spans="1:24" x14ac:dyDescent="0.2">
      <c r="A20" s="1" t="s">
        <v>44</v>
      </c>
      <c r="B20" s="1" t="s">
        <v>1250</v>
      </c>
      <c r="C20" s="1" t="s">
        <v>46</v>
      </c>
      <c r="D20" s="1" t="s">
        <v>1251</v>
      </c>
      <c r="E20" s="1" t="s">
        <v>28</v>
      </c>
      <c r="F20" s="1" t="s">
        <v>353</v>
      </c>
      <c r="G20" s="1" t="s">
        <v>30</v>
      </c>
      <c r="J20" s="1" t="s">
        <v>32</v>
      </c>
      <c r="K20" s="1" t="s">
        <v>32</v>
      </c>
      <c r="L20" s="1" t="s">
        <v>47</v>
      </c>
      <c r="M20" s="1">
        <v>6</v>
      </c>
      <c r="N20" s="1">
        <v>26273377</v>
      </c>
      <c r="O20" s="1">
        <v>26273377</v>
      </c>
      <c r="P20" s="1" t="s">
        <v>34</v>
      </c>
      <c r="Q20" s="1" t="s">
        <v>43</v>
      </c>
      <c r="X20" s="1">
        <v>676</v>
      </c>
    </row>
    <row r="21" spans="1:24" x14ac:dyDescent="0.2">
      <c r="A21" s="1" t="s">
        <v>1134</v>
      </c>
      <c r="B21" s="1" t="s">
        <v>1252</v>
      </c>
      <c r="C21" s="1" t="s">
        <v>345</v>
      </c>
      <c r="D21" s="1" t="s">
        <v>1253</v>
      </c>
      <c r="E21" s="1" t="s">
        <v>28</v>
      </c>
      <c r="F21" s="1" t="s">
        <v>353</v>
      </c>
      <c r="G21" s="1" t="s">
        <v>30</v>
      </c>
      <c r="I21" s="1">
        <v>1</v>
      </c>
      <c r="J21" s="1" t="s">
        <v>31</v>
      </c>
      <c r="K21" s="1" t="s">
        <v>32</v>
      </c>
      <c r="L21" s="1" t="s">
        <v>33</v>
      </c>
      <c r="M21" s="1">
        <v>6</v>
      </c>
      <c r="N21" s="1">
        <v>26273378</v>
      </c>
      <c r="O21" s="1">
        <v>26273378</v>
      </c>
      <c r="P21" s="1" t="s">
        <v>34</v>
      </c>
      <c r="Q21" s="1" t="s">
        <v>35</v>
      </c>
      <c r="U21" s="1">
        <v>364</v>
      </c>
      <c r="X21" s="1">
        <v>110</v>
      </c>
    </row>
    <row r="22" spans="1:24" x14ac:dyDescent="0.2">
      <c r="A22" s="1" t="s">
        <v>56</v>
      </c>
      <c r="B22" s="1" t="s">
        <v>1254</v>
      </c>
      <c r="C22" s="1" t="s">
        <v>58</v>
      </c>
      <c r="D22" s="1" t="s">
        <v>1255</v>
      </c>
      <c r="E22" s="1" t="s">
        <v>28</v>
      </c>
      <c r="F22" s="1" t="s">
        <v>353</v>
      </c>
      <c r="G22" s="1" t="s">
        <v>30</v>
      </c>
      <c r="J22" s="1" t="s">
        <v>31</v>
      </c>
      <c r="K22" s="1" t="s">
        <v>61</v>
      </c>
      <c r="L22" s="1" t="s">
        <v>33</v>
      </c>
      <c r="M22" s="1">
        <v>6</v>
      </c>
      <c r="N22" s="1">
        <v>26273397</v>
      </c>
      <c r="O22" s="1">
        <v>26273397</v>
      </c>
      <c r="P22" s="1" t="s">
        <v>42</v>
      </c>
      <c r="Q22" s="1" t="s">
        <v>34</v>
      </c>
      <c r="U22" s="1">
        <v>37</v>
      </c>
      <c r="X22" s="1">
        <v>580</v>
      </c>
    </row>
    <row r="23" spans="1:24" x14ac:dyDescent="0.2">
      <c r="A23" s="1" t="s">
        <v>44</v>
      </c>
      <c r="B23" s="1" t="s">
        <v>868</v>
      </c>
      <c r="C23" s="1" t="s">
        <v>46</v>
      </c>
      <c r="D23" s="1" t="s">
        <v>1256</v>
      </c>
      <c r="E23" s="1" t="s">
        <v>28</v>
      </c>
      <c r="F23" s="1" t="s">
        <v>353</v>
      </c>
      <c r="G23" s="1" t="s">
        <v>30</v>
      </c>
      <c r="J23" s="1" t="s">
        <v>32</v>
      </c>
      <c r="K23" s="1" t="s">
        <v>32</v>
      </c>
      <c r="L23" s="1" t="s">
        <v>47</v>
      </c>
      <c r="M23" s="1">
        <v>6</v>
      </c>
      <c r="N23" s="1">
        <v>26273406</v>
      </c>
      <c r="O23" s="1">
        <v>26273406</v>
      </c>
      <c r="P23" s="1" t="s">
        <v>35</v>
      </c>
      <c r="Q23" s="1" t="s">
        <v>34</v>
      </c>
      <c r="X23" s="1">
        <v>1910</v>
      </c>
    </row>
    <row r="24" spans="1:24" x14ac:dyDescent="0.2">
      <c r="A24" s="1" t="s">
        <v>44</v>
      </c>
      <c r="B24" s="1" t="s">
        <v>1257</v>
      </c>
      <c r="C24" s="1" t="s">
        <v>46</v>
      </c>
      <c r="D24" s="1" t="s">
        <v>1256</v>
      </c>
      <c r="E24" s="1" t="s">
        <v>28</v>
      </c>
      <c r="F24" s="1" t="s">
        <v>353</v>
      </c>
      <c r="G24" s="1" t="s">
        <v>30</v>
      </c>
      <c r="J24" s="1" t="s">
        <v>32</v>
      </c>
      <c r="K24" s="1" t="s">
        <v>32</v>
      </c>
      <c r="L24" s="1" t="s">
        <v>47</v>
      </c>
      <c r="M24" s="1">
        <v>6</v>
      </c>
      <c r="N24" s="1">
        <v>26273406</v>
      </c>
      <c r="O24" s="1">
        <v>26273406</v>
      </c>
      <c r="P24" s="1" t="s">
        <v>35</v>
      </c>
      <c r="Q24" s="1" t="s">
        <v>34</v>
      </c>
      <c r="X24" s="1">
        <v>315</v>
      </c>
    </row>
    <row r="25" spans="1:24" x14ac:dyDescent="0.2">
      <c r="A25" s="1" t="s">
        <v>24</v>
      </c>
      <c r="B25" s="1" t="s">
        <v>1258</v>
      </c>
      <c r="C25" s="1" t="s">
        <v>126</v>
      </c>
      <c r="D25" s="1" t="s">
        <v>1173</v>
      </c>
      <c r="E25" s="1" t="s">
        <v>28</v>
      </c>
      <c r="F25" s="1" t="s">
        <v>353</v>
      </c>
      <c r="G25" s="1" t="s">
        <v>30</v>
      </c>
      <c r="I25" s="1">
        <v>1</v>
      </c>
      <c r="J25" s="1" t="s">
        <v>31</v>
      </c>
      <c r="K25" s="1" t="s">
        <v>32</v>
      </c>
      <c r="L25" s="1" t="s">
        <v>33</v>
      </c>
      <c r="M25" s="1">
        <v>6</v>
      </c>
      <c r="N25" s="1">
        <v>26273408</v>
      </c>
      <c r="O25" s="1">
        <v>26273408</v>
      </c>
      <c r="P25" s="1" t="s">
        <v>34</v>
      </c>
      <c r="Q25" s="1" t="s">
        <v>35</v>
      </c>
      <c r="T25" s="1">
        <v>36</v>
      </c>
      <c r="U25" s="1">
        <v>157</v>
      </c>
      <c r="V25" s="1">
        <v>1</v>
      </c>
      <c r="W25" s="1">
        <v>493</v>
      </c>
      <c r="X25" s="1">
        <v>914</v>
      </c>
    </row>
    <row r="26" spans="1:24" x14ac:dyDescent="0.2">
      <c r="A26" s="1" t="s">
        <v>51</v>
      </c>
      <c r="B26" s="1" t="s">
        <v>1259</v>
      </c>
      <c r="C26" s="1" t="s">
        <v>53</v>
      </c>
      <c r="D26" s="1" t="s">
        <v>1173</v>
      </c>
      <c r="E26" s="1" t="s">
        <v>28</v>
      </c>
      <c r="F26" s="1" t="s">
        <v>353</v>
      </c>
      <c r="G26" s="1" t="s">
        <v>30</v>
      </c>
      <c r="I26" s="1">
        <v>1</v>
      </c>
      <c r="J26" s="1" t="s">
        <v>31</v>
      </c>
      <c r="K26" s="1" t="s">
        <v>32</v>
      </c>
      <c r="L26" s="1" t="s">
        <v>33</v>
      </c>
      <c r="M26" s="1">
        <v>6</v>
      </c>
      <c r="N26" s="1">
        <v>26273408</v>
      </c>
      <c r="O26" s="1">
        <v>26273408</v>
      </c>
      <c r="P26" s="1" t="s">
        <v>34</v>
      </c>
      <c r="Q26" s="1" t="s">
        <v>35</v>
      </c>
      <c r="T26" s="1">
        <v>63</v>
      </c>
      <c r="U26" s="1">
        <v>189</v>
      </c>
      <c r="X26" s="1">
        <v>449</v>
      </c>
    </row>
    <row r="27" spans="1:24" x14ac:dyDescent="0.2">
      <c r="A27" s="1" t="s">
        <v>24</v>
      </c>
      <c r="B27" s="1" t="s">
        <v>1260</v>
      </c>
      <c r="C27" s="1" t="s">
        <v>126</v>
      </c>
      <c r="D27" s="1" t="s">
        <v>320</v>
      </c>
      <c r="E27" s="1" t="s">
        <v>305</v>
      </c>
      <c r="F27" s="1" t="s">
        <v>353</v>
      </c>
      <c r="G27" s="1" t="s">
        <v>30</v>
      </c>
      <c r="I27" s="1">
        <v>6</v>
      </c>
      <c r="J27" s="1" t="s">
        <v>31</v>
      </c>
      <c r="K27" s="1" t="s">
        <v>32</v>
      </c>
      <c r="L27" s="1" t="s">
        <v>33</v>
      </c>
      <c r="M27" s="1">
        <v>6</v>
      </c>
      <c r="N27" s="1">
        <v>26273432</v>
      </c>
      <c r="O27" s="1">
        <v>26273432</v>
      </c>
      <c r="P27" s="1" t="s">
        <v>34</v>
      </c>
      <c r="Q27" s="1" t="s">
        <v>35</v>
      </c>
      <c r="T27" s="1">
        <v>18</v>
      </c>
      <c r="U27" s="1">
        <v>175</v>
      </c>
      <c r="W27" s="1">
        <v>176</v>
      </c>
      <c r="X27" s="1">
        <v>408</v>
      </c>
    </row>
    <row r="28" spans="1:24" x14ac:dyDescent="0.2">
      <c r="A28" s="1" t="s">
        <v>24</v>
      </c>
      <c r="B28" s="1" t="s">
        <v>1261</v>
      </c>
      <c r="C28" s="1" t="s">
        <v>126</v>
      </c>
      <c r="D28" s="1" t="s">
        <v>320</v>
      </c>
      <c r="E28" s="1" t="s">
        <v>305</v>
      </c>
      <c r="F28" s="1" t="s">
        <v>353</v>
      </c>
      <c r="G28" s="1" t="s">
        <v>30</v>
      </c>
      <c r="I28" s="1">
        <v>6</v>
      </c>
      <c r="J28" s="1" t="s">
        <v>31</v>
      </c>
      <c r="K28" s="1" t="s">
        <v>32</v>
      </c>
      <c r="L28" s="1" t="s">
        <v>33</v>
      </c>
      <c r="M28" s="1">
        <v>6</v>
      </c>
      <c r="N28" s="1">
        <v>26273432</v>
      </c>
      <c r="O28" s="1">
        <v>26273432</v>
      </c>
      <c r="P28" s="1" t="s">
        <v>34</v>
      </c>
      <c r="Q28" s="1" t="s">
        <v>35</v>
      </c>
      <c r="T28" s="1">
        <v>37</v>
      </c>
      <c r="U28" s="1">
        <v>117</v>
      </c>
      <c r="W28" s="1">
        <v>135</v>
      </c>
      <c r="X28" s="1">
        <v>285</v>
      </c>
    </row>
    <row r="29" spans="1:24" x14ac:dyDescent="0.2">
      <c r="A29" s="1" t="s">
        <v>1004</v>
      </c>
      <c r="B29" s="1" t="s">
        <v>1262</v>
      </c>
      <c r="C29" s="1" t="s">
        <v>216</v>
      </c>
      <c r="D29" s="1" t="s">
        <v>320</v>
      </c>
      <c r="E29" s="1" t="s">
        <v>305</v>
      </c>
      <c r="F29" s="1" t="s">
        <v>353</v>
      </c>
      <c r="G29" s="1" t="s">
        <v>30</v>
      </c>
      <c r="I29" s="1">
        <v>6</v>
      </c>
      <c r="J29" s="1" t="s">
        <v>32</v>
      </c>
      <c r="K29" s="1" t="s">
        <v>32</v>
      </c>
      <c r="L29" s="1" t="s">
        <v>1008</v>
      </c>
      <c r="M29" s="1">
        <v>6</v>
      </c>
      <c r="N29" s="1">
        <v>26273432</v>
      </c>
      <c r="O29" s="1">
        <v>26273432</v>
      </c>
      <c r="P29" s="1" t="s">
        <v>34</v>
      </c>
      <c r="Q29" s="1" t="s">
        <v>35</v>
      </c>
      <c r="X29" s="1">
        <v>44</v>
      </c>
    </row>
    <row r="30" spans="1:24" x14ac:dyDescent="0.2">
      <c r="A30" s="1" t="s">
        <v>56</v>
      </c>
      <c r="B30" s="1" t="s">
        <v>1263</v>
      </c>
      <c r="C30" s="1" t="s">
        <v>58</v>
      </c>
      <c r="D30" s="1" t="s">
        <v>320</v>
      </c>
      <c r="E30" s="1" t="s">
        <v>305</v>
      </c>
      <c r="F30" s="1" t="s">
        <v>353</v>
      </c>
      <c r="G30" s="1" t="s">
        <v>30</v>
      </c>
      <c r="I30" s="1">
        <v>6</v>
      </c>
      <c r="J30" s="1" t="s">
        <v>31</v>
      </c>
      <c r="K30" s="1" t="s">
        <v>61</v>
      </c>
      <c r="L30" s="1" t="s">
        <v>33</v>
      </c>
      <c r="M30" s="1">
        <v>6</v>
      </c>
      <c r="N30" s="1">
        <v>26273432</v>
      </c>
      <c r="O30" s="1">
        <v>26273432</v>
      </c>
      <c r="P30" s="1" t="s">
        <v>34</v>
      </c>
      <c r="Q30" s="1" t="s">
        <v>35</v>
      </c>
      <c r="U30" s="1">
        <v>111</v>
      </c>
      <c r="X30" s="1">
        <v>237</v>
      </c>
    </row>
    <row r="31" spans="1:24" x14ac:dyDescent="0.2">
      <c r="A31" s="1" t="s">
        <v>56</v>
      </c>
      <c r="B31" s="1" t="s">
        <v>1264</v>
      </c>
      <c r="C31" s="1" t="s">
        <v>58</v>
      </c>
      <c r="D31" s="1" t="s">
        <v>320</v>
      </c>
      <c r="E31" s="1" t="s">
        <v>305</v>
      </c>
      <c r="F31" s="1" t="s">
        <v>353</v>
      </c>
      <c r="G31" s="1" t="s">
        <v>30</v>
      </c>
      <c r="I31" s="1">
        <v>6</v>
      </c>
      <c r="J31" s="1" t="s">
        <v>31</v>
      </c>
      <c r="K31" s="1" t="s">
        <v>61</v>
      </c>
      <c r="L31" s="1" t="s">
        <v>33</v>
      </c>
      <c r="M31" s="1">
        <v>6</v>
      </c>
      <c r="N31" s="1">
        <v>26273432</v>
      </c>
      <c r="O31" s="1">
        <v>26273432</v>
      </c>
      <c r="P31" s="1" t="s">
        <v>34</v>
      </c>
      <c r="Q31" s="1" t="s">
        <v>35</v>
      </c>
      <c r="U31" s="1">
        <v>116</v>
      </c>
      <c r="X31" s="1">
        <v>270</v>
      </c>
    </row>
    <row r="32" spans="1:24" x14ac:dyDescent="0.2">
      <c r="A32" s="1" t="s">
        <v>355</v>
      </c>
      <c r="B32" s="1" t="s">
        <v>1265</v>
      </c>
      <c r="C32" s="1" t="s">
        <v>357</v>
      </c>
      <c r="D32" s="1" t="s">
        <v>320</v>
      </c>
      <c r="E32" s="1" t="s">
        <v>305</v>
      </c>
      <c r="F32" s="1" t="s">
        <v>353</v>
      </c>
      <c r="G32" s="1" t="s">
        <v>30</v>
      </c>
      <c r="I32" s="1">
        <v>6</v>
      </c>
      <c r="J32" s="1" t="s">
        <v>31</v>
      </c>
      <c r="K32" s="1" t="s">
        <v>67</v>
      </c>
      <c r="L32" s="1" t="s">
        <v>68</v>
      </c>
      <c r="M32" s="1">
        <v>6</v>
      </c>
      <c r="N32" s="1">
        <v>26273432</v>
      </c>
      <c r="O32" s="1">
        <v>26273432</v>
      </c>
      <c r="P32" s="1" t="s">
        <v>34</v>
      </c>
      <c r="Q32" s="1" t="s">
        <v>35</v>
      </c>
      <c r="U32" s="1">
        <v>189</v>
      </c>
      <c r="W32" s="1">
        <v>310</v>
      </c>
      <c r="X32" s="1">
        <v>1069</v>
      </c>
    </row>
    <row r="33" spans="1:24" x14ac:dyDescent="0.2">
      <c r="A33" s="1" t="s">
        <v>56</v>
      </c>
      <c r="B33" s="1" t="s">
        <v>1266</v>
      </c>
      <c r="C33" s="1" t="s">
        <v>58</v>
      </c>
      <c r="D33" s="1" t="s">
        <v>481</v>
      </c>
      <c r="E33" s="1" t="s">
        <v>305</v>
      </c>
      <c r="F33" s="1" t="s">
        <v>353</v>
      </c>
      <c r="G33" s="1" t="s">
        <v>30</v>
      </c>
      <c r="I33" s="1">
        <v>6</v>
      </c>
      <c r="J33" s="1" t="s">
        <v>31</v>
      </c>
      <c r="K33" s="1" t="s">
        <v>61</v>
      </c>
      <c r="L33" s="1" t="s">
        <v>33</v>
      </c>
      <c r="M33" s="1">
        <v>6</v>
      </c>
      <c r="N33" s="1">
        <v>26273432</v>
      </c>
      <c r="O33" s="1">
        <v>26273432</v>
      </c>
      <c r="P33" s="1" t="s">
        <v>34</v>
      </c>
      <c r="Q33" s="1" t="s">
        <v>42</v>
      </c>
      <c r="U33" s="1">
        <v>154</v>
      </c>
      <c r="X33" s="1">
        <v>85</v>
      </c>
    </row>
    <row r="34" spans="1:24" x14ac:dyDescent="0.2">
      <c r="A34" s="1" t="s">
        <v>62</v>
      </c>
      <c r="B34" s="1" t="s">
        <v>1267</v>
      </c>
      <c r="C34" s="1" t="s">
        <v>291</v>
      </c>
      <c r="D34" s="1" t="s">
        <v>481</v>
      </c>
      <c r="E34" s="1" t="s">
        <v>305</v>
      </c>
      <c r="F34" s="1" t="s">
        <v>353</v>
      </c>
      <c r="G34" s="1" t="s">
        <v>30</v>
      </c>
      <c r="I34" s="1">
        <v>6</v>
      </c>
      <c r="J34" s="1" t="s">
        <v>31</v>
      </c>
      <c r="K34" s="1" t="s">
        <v>67</v>
      </c>
      <c r="L34" s="1" t="s">
        <v>68</v>
      </c>
      <c r="M34" s="1">
        <v>6</v>
      </c>
      <c r="N34" s="1">
        <v>26273432</v>
      </c>
      <c r="O34" s="1">
        <v>26273432</v>
      </c>
      <c r="P34" s="1" t="s">
        <v>34</v>
      </c>
      <c r="Q34" s="1" t="s">
        <v>42</v>
      </c>
      <c r="T34" s="1">
        <v>46</v>
      </c>
      <c r="U34" s="1">
        <v>332</v>
      </c>
      <c r="W34" s="1">
        <v>479</v>
      </c>
      <c r="X34" s="1">
        <v>74</v>
      </c>
    </row>
    <row r="35" spans="1:24" x14ac:dyDescent="0.2">
      <c r="A35" s="1" t="s">
        <v>44</v>
      </c>
      <c r="B35" s="1" t="s">
        <v>387</v>
      </c>
      <c r="C35" s="1" t="s">
        <v>46</v>
      </c>
      <c r="D35" s="1" t="s">
        <v>1268</v>
      </c>
      <c r="E35" s="1" t="s">
        <v>305</v>
      </c>
      <c r="F35" s="1" t="s">
        <v>353</v>
      </c>
      <c r="G35" s="1" t="s">
        <v>30</v>
      </c>
      <c r="I35" s="1">
        <v>1</v>
      </c>
      <c r="J35" s="1" t="s">
        <v>32</v>
      </c>
      <c r="K35" s="1" t="s">
        <v>32</v>
      </c>
      <c r="L35" s="1" t="s">
        <v>47</v>
      </c>
      <c r="M35" s="1">
        <v>6</v>
      </c>
      <c r="N35" s="1">
        <v>26273442</v>
      </c>
      <c r="O35" s="1">
        <v>26273442</v>
      </c>
      <c r="P35" s="1" t="s">
        <v>34</v>
      </c>
      <c r="Q35" s="1" t="s">
        <v>35</v>
      </c>
      <c r="X35" s="1">
        <v>1223</v>
      </c>
    </row>
    <row r="36" spans="1:24" x14ac:dyDescent="0.2">
      <c r="A36" s="1" t="s">
        <v>120</v>
      </c>
      <c r="B36" s="1" t="s">
        <v>1269</v>
      </c>
      <c r="C36" s="1" t="s">
        <v>39</v>
      </c>
      <c r="D36" s="1" t="s">
        <v>1270</v>
      </c>
      <c r="E36" s="1" t="s">
        <v>305</v>
      </c>
      <c r="F36" s="1" t="s">
        <v>353</v>
      </c>
      <c r="G36" s="1" t="s">
        <v>30</v>
      </c>
      <c r="I36" s="1">
        <v>1</v>
      </c>
      <c r="J36" s="1" t="s">
        <v>32</v>
      </c>
      <c r="K36" s="1" t="s">
        <v>32</v>
      </c>
      <c r="L36" s="1" t="s">
        <v>33</v>
      </c>
      <c r="M36" s="1">
        <v>6</v>
      </c>
      <c r="N36" s="1">
        <v>26273441</v>
      </c>
      <c r="O36" s="1">
        <v>26273441</v>
      </c>
      <c r="P36" s="1" t="s">
        <v>42</v>
      </c>
      <c r="Q36" s="1" t="s">
        <v>35</v>
      </c>
      <c r="X36" s="1">
        <v>362</v>
      </c>
    </row>
    <row r="37" spans="1:24" x14ac:dyDescent="0.2">
      <c r="A37" s="1" t="s">
        <v>120</v>
      </c>
      <c r="B37" s="1" t="s">
        <v>1271</v>
      </c>
      <c r="C37" s="1" t="s">
        <v>39</v>
      </c>
      <c r="D37" s="1" t="s">
        <v>1270</v>
      </c>
      <c r="E37" s="1" t="s">
        <v>305</v>
      </c>
      <c r="F37" s="1" t="s">
        <v>353</v>
      </c>
      <c r="G37" s="1" t="s">
        <v>30</v>
      </c>
      <c r="I37" s="1">
        <v>1</v>
      </c>
      <c r="J37" s="1" t="s">
        <v>32</v>
      </c>
      <c r="K37" s="1" t="s">
        <v>32</v>
      </c>
      <c r="L37" s="1" t="s">
        <v>33</v>
      </c>
      <c r="M37" s="1">
        <v>6</v>
      </c>
      <c r="N37" s="1">
        <v>26273441</v>
      </c>
      <c r="O37" s="1">
        <v>26273441</v>
      </c>
      <c r="P37" s="1" t="s">
        <v>42</v>
      </c>
      <c r="Q37" s="1" t="s">
        <v>35</v>
      </c>
      <c r="X37" s="1">
        <v>279</v>
      </c>
    </row>
    <row r="38" spans="1:24" x14ac:dyDescent="0.2">
      <c r="A38" s="1" t="s">
        <v>91</v>
      </c>
      <c r="B38" s="1" t="s">
        <v>1272</v>
      </c>
      <c r="C38" s="1" t="s">
        <v>46</v>
      </c>
      <c r="D38" s="1" t="s">
        <v>1273</v>
      </c>
      <c r="E38" s="1" t="s">
        <v>28</v>
      </c>
      <c r="F38" s="1" t="s">
        <v>353</v>
      </c>
      <c r="G38" s="1" t="s">
        <v>30</v>
      </c>
      <c r="J38" s="1" t="s">
        <v>32</v>
      </c>
      <c r="K38" s="1" t="s">
        <v>32</v>
      </c>
      <c r="L38" s="1" t="s">
        <v>96</v>
      </c>
      <c r="M38" s="1">
        <v>6</v>
      </c>
      <c r="N38" s="1">
        <v>26273447</v>
      </c>
      <c r="O38" s="1">
        <v>26273447</v>
      </c>
      <c r="P38" s="1" t="s">
        <v>34</v>
      </c>
      <c r="Q38" s="1" t="s">
        <v>43</v>
      </c>
      <c r="X38" s="1">
        <v>5093</v>
      </c>
    </row>
    <row r="39" spans="1:24" x14ac:dyDescent="0.2">
      <c r="A39" s="1" t="s">
        <v>870</v>
      </c>
      <c r="B39" s="1" t="s">
        <v>987</v>
      </c>
      <c r="C39" s="1" t="s">
        <v>241</v>
      </c>
      <c r="D39" s="1" t="s">
        <v>1274</v>
      </c>
      <c r="E39" s="1" t="s">
        <v>28</v>
      </c>
      <c r="F39" s="1" t="s">
        <v>353</v>
      </c>
      <c r="G39" s="1" t="s">
        <v>30</v>
      </c>
      <c r="J39" s="1" t="s">
        <v>31</v>
      </c>
      <c r="K39" s="1" t="s">
        <v>67</v>
      </c>
      <c r="L39" s="1" t="s">
        <v>33</v>
      </c>
      <c r="M39" s="1">
        <v>6</v>
      </c>
      <c r="N39" s="1">
        <v>26273462</v>
      </c>
      <c r="O39" s="1">
        <v>26273462</v>
      </c>
      <c r="P39" s="1" t="s">
        <v>42</v>
      </c>
      <c r="Q39" s="1" t="s">
        <v>43</v>
      </c>
      <c r="T39" s="1">
        <v>146</v>
      </c>
      <c r="U39" s="1">
        <v>562</v>
      </c>
      <c r="W39" s="1">
        <v>173</v>
      </c>
      <c r="X39" s="1">
        <v>14751</v>
      </c>
    </row>
    <row r="40" spans="1:24" x14ac:dyDescent="0.2">
      <c r="A40" s="1" t="s">
        <v>24</v>
      </c>
      <c r="B40" s="1" t="s">
        <v>1275</v>
      </c>
      <c r="C40" s="1" t="s">
        <v>26</v>
      </c>
      <c r="D40" s="1" t="s">
        <v>755</v>
      </c>
      <c r="E40" s="1" t="s">
        <v>28</v>
      </c>
      <c r="F40" s="1" t="s">
        <v>353</v>
      </c>
      <c r="G40" s="1" t="s">
        <v>30</v>
      </c>
      <c r="J40" s="1" t="s">
        <v>31</v>
      </c>
      <c r="K40" s="1" t="s">
        <v>32</v>
      </c>
      <c r="L40" s="1" t="s">
        <v>33</v>
      </c>
      <c r="M40" s="1">
        <v>6</v>
      </c>
      <c r="N40" s="1">
        <v>26273466</v>
      </c>
      <c r="O40" s="1">
        <v>26273466</v>
      </c>
      <c r="P40" s="1" t="s">
        <v>42</v>
      </c>
      <c r="Q40" s="1" t="s">
        <v>34</v>
      </c>
      <c r="T40" s="1">
        <v>26</v>
      </c>
      <c r="U40" s="1">
        <v>141</v>
      </c>
      <c r="W40" s="1">
        <v>120</v>
      </c>
      <c r="X40" s="1">
        <v>218</v>
      </c>
    </row>
    <row r="41" spans="1:24" x14ac:dyDescent="0.2">
      <c r="A41" s="1" t="s">
        <v>367</v>
      </c>
      <c r="B41" s="1" t="s">
        <v>1276</v>
      </c>
      <c r="C41" s="1" t="s">
        <v>58</v>
      </c>
      <c r="D41" s="1" t="s">
        <v>1277</v>
      </c>
      <c r="E41" s="1" t="s">
        <v>305</v>
      </c>
      <c r="F41" s="1" t="s">
        <v>353</v>
      </c>
      <c r="G41" s="1" t="s">
        <v>30</v>
      </c>
      <c r="I41" s="1">
        <v>6</v>
      </c>
      <c r="J41" s="1" t="s">
        <v>32</v>
      </c>
      <c r="K41" s="1" t="s">
        <v>32</v>
      </c>
      <c r="L41" s="1" t="s">
        <v>370</v>
      </c>
      <c r="M41" s="1">
        <v>6</v>
      </c>
      <c r="N41" s="1">
        <v>26273469</v>
      </c>
      <c r="O41" s="1">
        <v>26273469</v>
      </c>
      <c r="P41" s="1" t="s">
        <v>42</v>
      </c>
      <c r="Q41" s="1" t="s">
        <v>35</v>
      </c>
      <c r="X41" s="1">
        <v>219</v>
      </c>
    </row>
    <row r="42" spans="1:24" x14ac:dyDescent="0.2">
      <c r="A42" s="1" t="s">
        <v>689</v>
      </c>
      <c r="B42" s="1" t="s">
        <v>1278</v>
      </c>
      <c r="C42" s="1" t="s">
        <v>508</v>
      </c>
      <c r="D42" s="1" t="s">
        <v>509</v>
      </c>
      <c r="E42" s="1" t="s">
        <v>28</v>
      </c>
      <c r="F42" s="1" t="s">
        <v>353</v>
      </c>
      <c r="G42" s="1" t="s">
        <v>30</v>
      </c>
      <c r="I42" s="1">
        <v>1</v>
      </c>
      <c r="J42" s="1" t="s">
        <v>32</v>
      </c>
      <c r="K42" s="1" t="s">
        <v>162</v>
      </c>
      <c r="L42" s="1" t="s">
        <v>693</v>
      </c>
      <c r="M42" s="1">
        <v>6</v>
      </c>
      <c r="N42" s="1">
        <v>26273471</v>
      </c>
      <c r="O42" s="1">
        <v>26273471</v>
      </c>
      <c r="P42" s="1" t="s">
        <v>35</v>
      </c>
      <c r="Q42" s="1" t="s">
        <v>34</v>
      </c>
      <c r="X42" s="1">
        <v>164</v>
      </c>
    </row>
    <row r="43" spans="1:24" x14ac:dyDescent="0.2">
      <c r="A43" s="1" t="s">
        <v>24</v>
      </c>
      <c r="B43" s="1" t="s">
        <v>1279</v>
      </c>
      <c r="C43" s="1" t="s">
        <v>26</v>
      </c>
      <c r="D43" s="1" t="s">
        <v>1201</v>
      </c>
      <c r="E43" s="1" t="s">
        <v>305</v>
      </c>
      <c r="F43" s="1" t="s">
        <v>353</v>
      </c>
      <c r="G43" s="1" t="s">
        <v>30</v>
      </c>
      <c r="I43" s="1">
        <v>1</v>
      </c>
      <c r="J43" s="1" t="s">
        <v>31</v>
      </c>
      <c r="K43" s="1" t="s">
        <v>32</v>
      </c>
      <c r="L43" s="1" t="s">
        <v>33</v>
      </c>
      <c r="M43" s="1">
        <v>6</v>
      </c>
      <c r="N43" s="1">
        <v>26273483</v>
      </c>
      <c r="O43" s="1">
        <v>26273483</v>
      </c>
      <c r="P43" s="1" t="s">
        <v>34</v>
      </c>
      <c r="Q43" s="1" t="s">
        <v>42</v>
      </c>
      <c r="T43" s="1">
        <v>3</v>
      </c>
      <c r="U43" s="1">
        <v>127</v>
      </c>
      <c r="W43" s="1">
        <v>123</v>
      </c>
      <c r="X43" s="1">
        <v>276</v>
      </c>
    </row>
    <row r="44" spans="1:24" x14ac:dyDescent="0.2">
      <c r="A44" s="1" t="s">
        <v>62</v>
      </c>
      <c r="B44" s="1" t="s">
        <v>1058</v>
      </c>
      <c r="C44" s="1" t="s">
        <v>64</v>
      </c>
      <c r="D44" s="1" t="s">
        <v>1280</v>
      </c>
      <c r="E44" s="1" t="s">
        <v>28</v>
      </c>
      <c r="F44" s="1" t="s">
        <v>353</v>
      </c>
      <c r="G44" s="1" t="s">
        <v>30</v>
      </c>
      <c r="I44" s="1">
        <v>1</v>
      </c>
      <c r="J44" s="1" t="s">
        <v>31</v>
      </c>
      <c r="K44" s="1" t="s">
        <v>67</v>
      </c>
      <c r="L44" s="1" t="s">
        <v>68</v>
      </c>
      <c r="M44" s="1">
        <v>6</v>
      </c>
      <c r="N44" s="1">
        <v>26273489</v>
      </c>
      <c r="O44" s="1">
        <v>26273489</v>
      </c>
      <c r="P44" s="1" t="s">
        <v>42</v>
      </c>
      <c r="Q44" s="1" t="s">
        <v>35</v>
      </c>
      <c r="T44" s="1">
        <v>33</v>
      </c>
      <c r="U44" s="1">
        <v>80</v>
      </c>
      <c r="W44" s="1">
        <v>272</v>
      </c>
      <c r="X44" s="1">
        <v>6773</v>
      </c>
    </row>
    <row r="45" spans="1:24" x14ac:dyDescent="0.2">
      <c r="A45" s="1" t="s">
        <v>24</v>
      </c>
      <c r="B45" s="1" t="s">
        <v>1281</v>
      </c>
      <c r="C45" s="1" t="s">
        <v>26</v>
      </c>
      <c r="D45" s="1" t="s">
        <v>778</v>
      </c>
      <c r="E45" s="1" t="s">
        <v>28</v>
      </c>
      <c r="F45" s="1" t="s">
        <v>353</v>
      </c>
      <c r="G45" s="1" t="s">
        <v>30</v>
      </c>
      <c r="I45" s="1">
        <v>2</v>
      </c>
      <c r="J45" s="1" t="s">
        <v>31</v>
      </c>
      <c r="K45" s="1" t="s">
        <v>32</v>
      </c>
      <c r="L45" s="1" t="s">
        <v>33</v>
      </c>
      <c r="M45" s="1">
        <v>6</v>
      </c>
      <c r="N45" s="1">
        <v>26273498</v>
      </c>
      <c r="O45" s="1">
        <v>26273498</v>
      </c>
      <c r="P45" s="1" t="s">
        <v>34</v>
      </c>
      <c r="Q45" s="1" t="s">
        <v>42</v>
      </c>
      <c r="T45" s="1">
        <v>15</v>
      </c>
      <c r="U45" s="1">
        <v>62</v>
      </c>
      <c r="W45" s="1">
        <v>69</v>
      </c>
      <c r="X45" s="1">
        <v>215</v>
      </c>
    </row>
    <row r="46" spans="1:24" x14ac:dyDescent="0.2">
      <c r="A46" s="1" t="s">
        <v>37</v>
      </c>
      <c r="B46" s="1" t="s">
        <v>1282</v>
      </c>
      <c r="C46" s="1" t="s">
        <v>39</v>
      </c>
      <c r="D46" s="1" t="s">
        <v>778</v>
      </c>
      <c r="E46" s="1" t="s">
        <v>28</v>
      </c>
      <c r="F46" s="1" t="s">
        <v>353</v>
      </c>
      <c r="G46" s="1" t="s">
        <v>30</v>
      </c>
      <c r="I46" s="1">
        <v>2</v>
      </c>
      <c r="J46" s="1" t="s">
        <v>31</v>
      </c>
      <c r="K46" s="1" t="s">
        <v>32</v>
      </c>
      <c r="L46" s="1" t="s">
        <v>33</v>
      </c>
      <c r="M46" s="1">
        <v>6</v>
      </c>
      <c r="N46" s="1">
        <v>26273498</v>
      </c>
      <c r="O46" s="1">
        <v>26273498</v>
      </c>
      <c r="P46" s="1" t="s">
        <v>34</v>
      </c>
      <c r="Q46" s="1" t="s">
        <v>42</v>
      </c>
      <c r="T46" s="1">
        <v>34</v>
      </c>
      <c r="U46" s="1">
        <v>69</v>
      </c>
      <c r="X46" s="1">
        <v>865</v>
      </c>
    </row>
    <row r="47" spans="1:24" x14ac:dyDescent="0.2">
      <c r="A47" s="1" t="s">
        <v>103</v>
      </c>
      <c r="B47" s="1" t="s">
        <v>1283</v>
      </c>
      <c r="C47" s="1" t="s">
        <v>105</v>
      </c>
      <c r="D47" s="1" t="s">
        <v>1210</v>
      </c>
      <c r="E47" s="1" t="s">
        <v>28</v>
      </c>
      <c r="F47" s="1" t="s">
        <v>353</v>
      </c>
      <c r="G47" s="1" t="s">
        <v>30</v>
      </c>
      <c r="J47" s="1" t="s">
        <v>31</v>
      </c>
      <c r="K47" s="1" t="s">
        <v>32</v>
      </c>
      <c r="L47" s="1" t="s">
        <v>108</v>
      </c>
      <c r="M47" s="1">
        <v>6</v>
      </c>
      <c r="N47" s="1">
        <v>26273534</v>
      </c>
      <c r="O47" s="1">
        <v>26273534</v>
      </c>
      <c r="P47" s="1" t="s">
        <v>34</v>
      </c>
      <c r="Q47" s="1" t="s">
        <v>35</v>
      </c>
      <c r="T47" s="1">
        <v>31</v>
      </c>
      <c r="U47" s="1">
        <v>20</v>
      </c>
      <c r="W47" s="1">
        <v>62</v>
      </c>
      <c r="X47" s="1">
        <v>94</v>
      </c>
    </row>
    <row r="48" spans="1:24" x14ac:dyDescent="0.2">
      <c r="A48" s="1" t="s">
        <v>51</v>
      </c>
      <c r="B48" s="1" t="s">
        <v>1284</v>
      </c>
      <c r="C48" s="1" t="s">
        <v>53</v>
      </c>
      <c r="D48" s="1" t="s">
        <v>342</v>
      </c>
      <c r="E48" s="1" t="s">
        <v>28</v>
      </c>
      <c r="F48" s="1" t="s">
        <v>353</v>
      </c>
      <c r="G48" s="1" t="s">
        <v>30</v>
      </c>
      <c r="J48" s="1" t="s">
        <v>31</v>
      </c>
      <c r="K48" s="1" t="s">
        <v>32</v>
      </c>
      <c r="L48" s="1" t="s">
        <v>33</v>
      </c>
      <c r="M48" s="1">
        <v>6</v>
      </c>
      <c r="N48" s="1">
        <v>26273543</v>
      </c>
      <c r="O48" s="1">
        <v>26273543</v>
      </c>
      <c r="P48" s="1" t="s">
        <v>34</v>
      </c>
      <c r="Q48" s="1" t="s">
        <v>35</v>
      </c>
      <c r="T48" s="1">
        <v>6</v>
      </c>
      <c r="U48" s="1">
        <v>53</v>
      </c>
      <c r="X48" s="1">
        <v>635</v>
      </c>
    </row>
    <row r="49" spans="1:26" x14ac:dyDescent="0.2">
      <c r="A49" s="1" t="s">
        <v>51</v>
      </c>
      <c r="B49" s="1" t="s">
        <v>1285</v>
      </c>
      <c r="C49" s="1" t="s">
        <v>53</v>
      </c>
      <c r="D49" s="1" t="s">
        <v>804</v>
      </c>
      <c r="E49" s="1" t="s">
        <v>28</v>
      </c>
      <c r="F49" s="1" t="s">
        <v>353</v>
      </c>
      <c r="G49" s="1" t="s">
        <v>30</v>
      </c>
      <c r="J49" s="1" t="s">
        <v>31</v>
      </c>
      <c r="K49" s="1" t="s">
        <v>32</v>
      </c>
      <c r="L49" s="1" t="s">
        <v>33</v>
      </c>
      <c r="M49" s="1">
        <v>6</v>
      </c>
      <c r="N49" s="1">
        <v>26273547</v>
      </c>
      <c r="O49" s="1">
        <v>26273547</v>
      </c>
      <c r="P49" s="1" t="s">
        <v>34</v>
      </c>
      <c r="Q49" s="1" t="s">
        <v>35</v>
      </c>
      <c r="T49" s="1">
        <v>15</v>
      </c>
      <c r="U49" s="1">
        <v>55</v>
      </c>
      <c r="X49" s="1">
        <v>74</v>
      </c>
    </row>
    <row r="50" spans="1:26" x14ac:dyDescent="0.2">
      <c r="A50" s="1" t="s">
        <v>1286</v>
      </c>
      <c r="B50" s="1" t="s">
        <v>1287</v>
      </c>
      <c r="C50" s="1" t="s">
        <v>1288</v>
      </c>
      <c r="D50" s="1" t="s">
        <v>1289</v>
      </c>
      <c r="E50" s="1" t="s">
        <v>28</v>
      </c>
      <c r="F50" s="1" t="s">
        <v>353</v>
      </c>
      <c r="G50" s="1" t="s">
        <v>30</v>
      </c>
      <c r="I50" s="1">
        <v>1</v>
      </c>
      <c r="J50" s="1" t="s">
        <v>32</v>
      </c>
      <c r="K50" s="1" t="s">
        <v>32</v>
      </c>
      <c r="L50" s="1" t="s">
        <v>451</v>
      </c>
      <c r="M50" s="1">
        <v>6</v>
      </c>
      <c r="N50" s="1">
        <v>26273571</v>
      </c>
      <c r="O50" s="1">
        <v>26273571</v>
      </c>
      <c r="P50" s="1" t="s">
        <v>42</v>
      </c>
      <c r="Q50" s="1" t="s">
        <v>43</v>
      </c>
      <c r="X50" s="1">
        <v>58</v>
      </c>
    </row>
    <row r="51" spans="1:26" x14ac:dyDescent="0.2">
      <c r="A51" s="1" t="s">
        <v>815</v>
      </c>
      <c r="B51" s="1" t="s">
        <v>1290</v>
      </c>
      <c r="C51" s="1" t="s">
        <v>1291</v>
      </c>
      <c r="D51" s="1" t="s">
        <v>829</v>
      </c>
      <c r="E51" s="1" t="s">
        <v>28</v>
      </c>
      <c r="F51" s="1" t="s">
        <v>353</v>
      </c>
      <c r="G51" s="1" t="s">
        <v>30</v>
      </c>
      <c r="I51" s="1">
        <v>1</v>
      </c>
      <c r="J51" s="1" t="s">
        <v>31</v>
      </c>
      <c r="K51" s="1" t="s">
        <v>78</v>
      </c>
      <c r="L51" s="1" t="s">
        <v>820</v>
      </c>
      <c r="M51" s="1">
        <v>6</v>
      </c>
      <c r="N51" s="1">
        <v>26273571</v>
      </c>
      <c r="O51" s="1">
        <v>26273571</v>
      </c>
      <c r="P51" s="1" t="s">
        <v>42</v>
      </c>
      <c r="Q51" s="1" t="s">
        <v>34</v>
      </c>
      <c r="T51" s="1">
        <v>26</v>
      </c>
      <c r="U51" s="1">
        <v>61</v>
      </c>
      <c r="W51" s="1">
        <v>57</v>
      </c>
      <c r="X51" s="1">
        <v>51</v>
      </c>
    </row>
    <row r="52" spans="1:26" x14ac:dyDescent="0.2">
      <c r="A52" s="1" t="s">
        <v>2116</v>
      </c>
      <c r="B52" s="1" t="s">
        <v>2458</v>
      </c>
      <c r="C52" s="1" t="s">
        <v>374</v>
      </c>
      <c r="D52" s="1" t="s">
        <v>1813</v>
      </c>
      <c r="E52" s="1" t="s">
        <v>28</v>
      </c>
      <c r="F52" s="1" t="s">
        <v>353</v>
      </c>
      <c r="G52" s="1" t="s">
        <v>30</v>
      </c>
      <c r="H52" s="1" t="s">
        <v>2067</v>
      </c>
      <c r="I52" s="1">
        <v>1</v>
      </c>
      <c r="J52" s="1" t="s">
        <v>101</v>
      </c>
      <c r="K52" s="1" t="s">
        <v>101</v>
      </c>
      <c r="L52" s="1" t="s">
        <v>101</v>
      </c>
      <c r="M52" s="1">
        <v>6</v>
      </c>
      <c r="N52" s="1">
        <v>26273208</v>
      </c>
      <c r="O52" s="1">
        <v>26273208</v>
      </c>
      <c r="P52" s="1" t="s">
        <v>42</v>
      </c>
      <c r="Q52" s="1" t="s">
        <v>34</v>
      </c>
      <c r="R52" s="1">
        <v>0.48</v>
      </c>
      <c r="T52" s="1">
        <v>88</v>
      </c>
      <c r="U52" s="1">
        <v>97</v>
      </c>
      <c r="W52" s="1">
        <v>129</v>
      </c>
      <c r="X52" s="1">
        <v>86</v>
      </c>
      <c r="Y52" s="2">
        <v>43466</v>
      </c>
      <c r="Z52" s="1" t="s">
        <v>2459</v>
      </c>
    </row>
    <row r="53" spans="1:26" x14ac:dyDescent="0.2">
      <c r="A53" s="1" t="s">
        <v>2116</v>
      </c>
      <c r="B53" s="1" t="s">
        <v>2460</v>
      </c>
      <c r="C53" s="1" t="s">
        <v>374</v>
      </c>
      <c r="D53" s="1" t="s">
        <v>2136</v>
      </c>
      <c r="E53" s="1" t="s">
        <v>28</v>
      </c>
      <c r="F53" s="1" t="s">
        <v>353</v>
      </c>
      <c r="G53" s="1" t="s">
        <v>30</v>
      </c>
      <c r="H53" s="1" t="s">
        <v>2074</v>
      </c>
      <c r="J53" s="1" t="s">
        <v>101</v>
      </c>
      <c r="K53" s="1" t="s">
        <v>101</v>
      </c>
      <c r="L53" s="1" t="s">
        <v>101</v>
      </c>
      <c r="M53" s="1">
        <v>6</v>
      </c>
      <c r="N53" s="1">
        <v>26273217</v>
      </c>
      <c r="O53" s="1">
        <v>26273217</v>
      </c>
      <c r="P53" s="1" t="s">
        <v>42</v>
      </c>
      <c r="Q53" s="1" t="s">
        <v>34</v>
      </c>
      <c r="R53" s="1">
        <v>0.44</v>
      </c>
      <c r="T53" s="1">
        <v>298</v>
      </c>
      <c r="U53" s="1">
        <v>383</v>
      </c>
      <c r="W53" s="1">
        <v>420</v>
      </c>
      <c r="X53" s="1">
        <v>39</v>
      </c>
      <c r="Y53" s="2">
        <v>43466</v>
      </c>
      <c r="Z53" s="1" t="s">
        <v>2461</v>
      </c>
    </row>
    <row r="54" spans="1:26" x14ac:dyDescent="0.2">
      <c r="A54" s="1" t="s">
        <v>2116</v>
      </c>
      <c r="B54" s="1" t="s">
        <v>2462</v>
      </c>
      <c r="C54" s="1" t="s">
        <v>374</v>
      </c>
      <c r="D54" s="1" t="s">
        <v>1407</v>
      </c>
      <c r="E54" s="1" t="s">
        <v>28</v>
      </c>
      <c r="F54" s="1" t="s">
        <v>353</v>
      </c>
      <c r="G54" s="1" t="s">
        <v>30</v>
      </c>
      <c r="H54" s="1" t="s">
        <v>2067</v>
      </c>
      <c r="J54" s="1" t="s">
        <v>101</v>
      </c>
      <c r="K54" s="1" t="s">
        <v>101</v>
      </c>
      <c r="L54" s="1" t="s">
        <v>101</v>
      </c>
      <c r="M54" s="1">
        <v>6</v>
      </c>
      <c r="N54" s="1">
        <v>26273243</v>
      </c>
      <c r="O54" s="1">
        <v>26273243</v>
      </c>
      <c r="P54" s="1" t="s">
        <v>34</v>
      </c>
      <c r="Q54" s="1" t="s">
        <v>35</v>
      </c>
      <c r="R54" s="1">
        <v>0.1</v>
      </c>
      <c r="T54" s="1">
        <v>111</v>
      </c>
      <c r="U54" s="1">
        <v>998</v>
      </c>
      <c r="W54" s="1">
        <v>758</v>
      </c>
      <c r="X54" s="1">
        <v>343</v>
      </c>
      <c r="Y54" s="2">
        <v>43466</v>
      </c>
      <c r="Z54" s="1" t="s">
        <v>2463</v>
      </c>
    </row>
    <row r="55" spans="1:26" x14ac:dyDescent="0.2">
      <c r="A55" s="1" t="s">
        <v>2150</v>
      </c>
      <c r="B55" s="1" t="s">
        <v>1746</v>
      </c>
      <c r="C55" s="1" t="s">
        <v>428</v>
      </c>
      <c r="D55" s="1" t="s">
        <v>1426</v>
      </c>
      <c r="E55" s="1" t="s">
        <v>28</v>
      </c>
      <c r="F55" s="1" t="s">
        <v>353</v>
      </c>
      <c r="G55" s="1" t="s">
        <v>30</v>
      </c>
      <c r="J55" s="1" t="s">
        <v>32</v>
      </c>
      <c r="K55" s="1" t="s">
        <v>32</v>
      </c>
      <c r="L55" s="1" t="s">
        <v>33</v>
      </c>
      <c r="M55" s="1">
        <v>6</v>
      </c>
      <c r="N55" s="1">
        <v>26273283</v>
      </c>
      <c r="O55" s="1">
        <v>26273283</v>
      </c>
      <c r="P55" s="1" t="s">
        <v>34</v>
      </c>
      <c r="Q55" s="1" t="s">
        <v>35</v>
      </c>
      <c r="R55" s="1">
        <v>0.05</v>
      </c>
      <c r="T55" s="1">
        <v>14</v>
      </c>
      <c r="U55" s="1">
        <v>242</v>
      </c>
      <c r="X55" s="1">
        <v>156</v>
      </c>
      <c r="Y55" s="2">
        <v>43466</v>
      </c>
      <c r="Z55" s="1" t="s">
        <v>2464</v>
      </c>
    </row>
    <row r="56" spans="1:26" x14ac:dyDescent="0.2">
      <c r="A56" s="1" t="s">
        <v>2089</v>
      </c>
      <c r="B56" s="1" t="s">
        <v>2465</v>
      </c>
      <c r="C56" s="1" t="s">
        <v>189</v>
      </c>
      <c r="D56" s="1" t="s">
        <v>253</v>
      </c>
      <c r="E56" s="1" t="s">
        <v>28</v>
      </c>
      <c r="F56" s="1" t="s">
        <v>353</v>
      </c>
      <c r="G56" s="1" t="s">
        <v>30</v>
      </c>
      <c r="H56" s="1" t="s">
        <v>2067</v>
      </c>
      <c r="J56" s="1" t="s">
        <v>101</v>
      </c>
      <c r="K56" s="1" t="s">
        <v>101</v>
      </c>
      <c r="L56" s="1" t="s">
        <v>101</v>
      </c>
      <c r="M56" s="1">
        <v>6</v>
      </c>
      <c r="N56" s="1">
        <v>26273287</v>
      </c>
      <c r="O56" s="1">
        <v>26273287</v>
      </c>
      <c r="P56" s="1" t="s">
        <v>34</v>
      </c>
      <c r="Q56" s="1" t="s">
        <v>42</v>
      </c>
      <c r="R56" s="1">
        <v>0.03</v>
      </c>
      <c r="T56" s="1">
        <v>8</v>
      </c>
      <c r="U56" s="1">
        <v>238</v>
      </c>
      <c r="W56" s="1">
        <v>223</v>
      </c>
      <c r="X56" s="1">
        <v>102</v>
      </c>
      <c r="Y56" s="2">
        <v>43466</v>
      </c>
      <c r="Z56" s="1" t="s">
        <v>2466</v>
      </c>
    </row>
    <row r="57" spans="1:26" x14ac:dyDescent="0.2">
      <c r="A57" s="1" t="s">
        <v>2218</v>
      </c>
      <c r="B57" s="1" t="s">
        <v>2467</v>
      </c>
      <c r="C57" s="1" t="s">
        <v>2468</v>
      </c>
      <c r="D57" s="1" t="s">
        <v>857</v>
      </c>
      <c r="E57" s="1" t="s">
        <v>28</v>
      </c>
      <c r="F57" s="1" t="s">
        <v>353</v>
      </c>
      <c r="G57" s="1" t="s">
        <v>30</v>
      </c>
      <c r="H57" s="1" t="s">
        <v>2074</v>
      </c>
      <c r="J57" s="1" t="s">
        <v>101</v>
      </c>
      <c r="K57" s="1" t="s">
        <v>101</v>
      </c>
      <c r="L57" s="1" t="s">
        <v>101</v>
      </c>
      <c r="M57" s="1">
        <v>6</v>
      </c>
      <c r="N57" s="1">
        <v>26273310</v>
      </c>
      <c r="O57" s="1">
        <v>26273310</v>
      </c>
      <c r="P57" s="1" t="s">
        <v>35</v>
      </c>
      <c r="Q57" s="1" t="s">
        <v>42</v>
      </c>
      <c r="R57" s="1">
        <v>0.04</v>
      </c>
      <c r="T57" s="1">
        <v>25</v>
      </c>
      <c r="U57" s="1">
        <v>556</v>
      </c>
      <c r="W57" s="1">
        <v>643</v>
      </c>
      <c r="X57" s="1">
        <v>41</v>
      </c>
      <c r="Y57" s="2">
        <v>43466</v>
      </c>
      <c r="Z57" s="1" t="s">
        <v>2469</v>
      </c>
    </row>
    <row r="58" spans="1:26" x14ac:dyDescent="0.2">
      <c r="A58" s="1" t="s">
        <v>2143</v>
      </c>
      <c r="B58" s="1" t="s">
        <v>2470</v>
      </c>
      <c r="C58" s="1" t="s">
        <v>58</v>
      </c>
      <c r="D58" s="1" t="s">
        <v>260</v>
      </c>
      <c r="E58" s="1" t="s">
        <v>28</v>
      </c>
      <c r="F58" s="1" t="s">
        <v>353</v>
      </c>
      <c r="G58" s="1" t="s">
        <v>30</v>
      </c>
      <c r="J58" s="1" t="s">
        <v>32</v>
      </c>
      <c r="K58" s="1" t="s">
        <v>32</v>
      </c>
      <c r="L58" s="1" t="s">
        <v>32</v>
      </c>
      <c r="M58" s="1">
        <v>6</v>
      </c>
      <c r="N58" s="1">
        <v>26273311</v>
      </c>
      <c r="O58" s="1">
        <v>26273311</v>
      </c>
      <c r="P58" s="1" t="s">
        <v>34</v>
      </c>
      <c r="Q58" s="1" t="s">
        <v>42</v>
      </c>
      <c r="R58" s="1">
        <v>0.03</v>
      </c>
      <c r="T58" s="1">
        <v>5</v>
      </c>
      <c r="U58" s="1">
        <v>195</v>
      </c>
      <c r="X58" s="1">
        <v>326</v>
      </c>
      <c r="Y58" s="2">
        <v>43466</v>
      </c>
      <c r="Z58" s="1" t="s">
        <v>2471</v>
      </c>
    </row>
    <row r="59" spans="1:26" x14ac:dyDescent="0.2">
      <c r="A59" s="1" t="s">
        <v>2098</v>
      </c>
      <c r="B59" s="1" t="s">
        <v>1265</v>
      </c>
      <c r="C59" s="1" t="s">
        <v>357</v>
      </c>
      <c r="D59" s="1" t="s">
        <v>311</v>
      </c>
      <c r="E59" s="1" t="s">
        <v>28</v>
      </c>
      <c r="F59" s="1" t="s">
        <v>353</v>
      </c>
      <c r="G59" s="1" t="s">
        <v>30</v>
      </c>
      <c r="H59" s="1" t="s">
        <v>2074</v>
      </c>
      <c r="I59" s="1">
        <v>1</v>
      </c>
      <c r="J59" s="1" t="s">
        <v>101</v>
      </c>
      <c r="K59" s="1" t="s">
        <v>101</v>
      </c>
      <c r="L59" s="1" t="s">
        <v>101</v>
      </c>
      <c r="M59" s="1">
        <v>6</v>
      </c>
      <c r="N59" s="1">
        <v>26273420</v>
      </c>
      <c r="O59" s="1">
        <v>26273420</v>
      </c>
      <c r="P59" s="1" t="s">
        <v>42</v>
      </c>
      <c r="Q59" s="1" t="s">
        <v>43</v>
      </c>
      <c r="R59" s="1">
        <v>0.03</v>
      </c>
      <c r="T59" s="1">
        <v>8</v>
      </c>
      <c r="U59" s="1">
        <v>243</v>
      </c>
      <c r="W59" s="1">
        <v>339</v>
      </c>
      <c r="X59" s="1">
        <v>1162</v>
      </c>
      <c r="Y59" s="2">
        <v>43466</v>
      </c>
      <c r="Z59" s="1" t="s">
        <v>2472</v>
      </c>
    </row>
    <row r="60" spans="1:26" x14ac:dyDescent="0.2">
      <c r="A60" s="1" t="s">
        <v>2070</v>
      </c>
      <c r="B60" s="1" t="s">
        <v>2473</v>
      </c>
      <c r="C60" s="1" t="s">
        <v>64</v>
      </c>
      <c r="D60" s="1" t="s">
        <v>320</v>
      </c>
      <c r="E60" s="1" t="s">
        <v>305</v>
      </c>
      <c r="F60" s="1" t="s">
        <v>353</v>
      </c>
      <c r="G60" s="1" t="s">
        <v>30</v>
      </c>
      <c r="H60" s="1" t="s">
        <v>2074</v>
      </c>
      <c r="I60" s="1">
        <v>6</v>
      </c>
      <c r="J60" s="1" t="s">
        <v>101</v>
      </c>
      <c r="K60" s="1" t="s">
        <v>101</v>
      </c>
      <c r="L60" s="1" t="s">
        <v>101</v>
      </c>
      <c r="M60" s="1">
        <v>6</v>
      </c>
      <c r="N60" s="1">
        <v>26273432</v>
      </c>
      <c r="O60" s="1">
        <v>26273432</v>
      </c>
      <c r="P60" s="1" t="s">
        <v>34</v>
      </c>
      <c r="Q60" s="1" t="s">
        <v>35</v>
      </c>
      <c r="R60" s="1">
        <v>0.05</v>
      </c>
      <c r="S60" s="1">
        <v>0</v>
      </c>
      <c r="T60" s="1">
        <v>17</v>
      </c>
      <c r="U60" s="1">
        <v>313</v>
      </c>
      <c r="V60" s="1">
        <v>1</v>
      </c>
      <c r="W60" s="1">
        <v>291</v>
      </c>
      <c r="X60" s="1">
        <v>497</v>
      </c>
      <c r="Y60" s="2">
        <v>43466</v>
      </c>
      <c r="Z60" s="1" t="s">
        <v>2474</v>
      </c>
    </row>
    <row r="61" spans="1:26" x14ac:dyDescent="0.2">
      <c r="A61" s="1" t="s">
        <v>2116</v>
      </c>
      <c r="B61" s="1" t="s">
        <v>2475</v>
      </c>
      <c r="C61" s="1" t="s">
        <v>374</v>
      </c>
      <c r="D61" s="1" t="s">
        <v>1647</v>
      </c>
      <c r="E61" s="1" t="s">
        <v>305</v>
      </c>
      <c r="F61" s="1" t="s">
        <v>353</v>
      </c>
      <c r="G61" s="1" t="s">
        <v>30</v>
      </c>
      <c r="H61" s="1" t="s">
        <v>2067</v>
      </c>
      <c r="I61" s="1">
        <v>1</v>
      </c>
      <c r="J61" s="1" t="s">
        <v>101</v>
      </c>
      <c r="K61" s="1" t="s">
        <v>101</v>
      </c>
      <c r="L61" s="1" t="s">
        <v>101</v>
      </c>
      <c r="M61" s="1">
        <v>6</v>
      </c>
      <c r="N61" s="1">
        <v>26273441</v>
      </c>
      <c r="O61" s="1">
        <v>26273441</v>
      </c>
      <c r="P61" s="1" t="s">
        <v>42</v>
      </c>
      <c r="Q61" s="1" t="s">
        <v>43</v>
      </c>
      <c r="R61" s="1">
        <v>0.64</v>
      </c>
      <c r="T61" s="1">
        <v>612</v>
      </c>
      <c r="U61" s="1">
        <v>348</v>
      </c>
      <c r="W61" s="1">
        <v>562</v>
      </c>
      <c r="X61" s="1">
        <v>107</v>
      </c>
      <c r="Y61" s="2">
        <v>43466</v>
      </c>
      <c r="Z61" s="1" t="s">
        <v>2476</v>
      </c>
    </row>
    <row r="62" spans="1:26" x14ac:dyDescent="0.2">
      <c r="A62" s="1" t="s">
        <v>2206</v>
      </c>
      <c r="B62" s="1" t="s">
        <v>2477</v>
      </c>
      <c r="C62" s="1" t="s">
        <v>159</v>
      </c>
      <c r="D62" s="1" t="s">
        <v>500</v>
      </c>
      <c r="E62" s="1" t="s">
        <v>28</v>
      </c>
      <c r="F62" s="1" t="s">
        <v>353</v>
      </c>
      <c r="G62" s="1" t="s">
        <v>30</v>
      </c>
      <c r="H62" s="1" t="s">
        <v>2074</v>
      </c>
      <c r="J62" s="1" t="s">
        <v>31</v>
      </c>
      <c r="K62" s="1" t="s">
        <v>67</v>
      </c>
      <c r="L62" s="1" t="s">
        <v>33</v>
      </c>
      <c r="M62" s="1">
        <v>6</v>
      </c>
      <c r="N62" s="1">
        <v>26273463</v>
      </c>
      <c r="O62" s="1">
        <v>26273463</v>
      </c>
      <c r="P62" s="1" t="s">
        <v>34</v>
      </c>
      <c r="Q62" s="1" t="s">
        <v>42</v>
      </c>
      <c r="R62" s="1">
        <v>0.16</v>
      </c>
      <c r="T62" s="1">
        <v>90</v>
      </c>
      <c r="U62" s="1">
        <v>465</v>
      </c>
      <c r="X62" s="1">
        <v>73</v>
      </c>
      <c r="Y62" s="2">
        <v>43466</v>
      </c>
      <c r="Z62" s="1" t="s">
        <v>2478</v>
      </c>
    </row>
    <row r="63" spans="1:26" x14ac:dyDescent="0.2">
      <c r="A63" s="1" t="s">
        <v>2479</v>
      </c>
      <c r="B63" s="1" t="s">
        <v>2480</v>
      </c>
      <c r="C63" s="1" t="s">
        <v>126</v>
      </c>
      <c r="D63" s="1" t="s">
        <v>323</v>
      </c>
      <c r="E63" s="1" t="s">
        <v>305</v>
      </c>
      <c r="F63" s="1" t="s">
        <v>353</v>
      </c>
      <c r="G63" s="1" t="s">
        <v>30</v>
      </c>
      <c r="I63" s="1">
        <v>1</v>
      </c>
      <c r="J63" s="1" t="s">
        <v>101</v>
      </c>
      <c r="K63" s="1" t="s">
        <v>101</v>
      </c>
      <c r="L63" s="1" t="s">
        <v>101</v>
      </c>
      <c r="M63" s="1">
        <v>6</v>
      </c>
      <c r="N63" s="1">
        <v>26273485</v>
      </c>
      <c r="O63" s="1">
        <v>26273485</v>
      </c>
      <c r="P63" s="1" t="s">
        <v>34</v>
      </c>
      <c r="Q63" s="1" t="s">
        <v>43</v>
      </c>
      <c r="R63" s="1">
        <v>0.46</v>
      </c>
      <c r="T63" s="1">
        <v>69</v>
      </c>
      <c r="U63" s="1">
        <v>80</v>
      </c>
      <c r="W63" s="1">
        <v>191</v>
      </c>
      <c r="X63" s="1">
        <v>496</v>
      </c>
      <c r="Y63" s="2">
        <v>43466</v>
      </c>
      <c r="Z63" s="1" t="s">
        <v>2481</v>
      </c>
    </row>
    <row r="64" spans="1:26" x14ac:dyDescent="0.2">
      <c r="A64" s="1" t="s">
        <v>2143</v>
      </c>
      <c r="B64" s="1" t="s">
        <v>2482</v>
      </c>
      <c r="C64" s="1" t="s">
        <v>126</v>
      </c>
      <c r="D64" s="1" t="s">
        <v>778</v>
      </c>
      <c r="E64" s="1" t="s">
        <v>28</v>
      </c>
      <c r="F64" s="1" t="s">
        <v>353</v>
      </c>
      <c r="G64" s="1" t="s">
        <v>30</v>
      </c>
      <c r="I64" s="1">
        <v>2</v>
      </c>
      <c r="J64" s="1" t="s">
        <v>32</v>
      </c>
      <c r="K64" s="1" t="s">
        <v>32</v>
      </c>
      <c r="L64" s="1" t="s">
        <v>32</v>
      </c>
      <c r="M64" s="1">
        <v>6</v>
      </c>
      <c r="N64" s="1">
        <v>26273498</v>
      </c>
      <c r="O64" s="1">
        <v>26273498</v>
      </c>
      <c r="P64" s="1" t="s">
        <v>34</v>
      </c>
      <c r="Q64" s="1" t="s">
        <v>43</v>
      </c>
      <c r="R64" s="1">
        <v>0.49</v>
      </c>
      <c r="T64" s="1">
        <v>38</v>
      </c>
      <c r="U64" s="1">
        <v>40</v>
      </c>
      <c r="X64" s="1">
        <v>1180</v>
      </c>
      <c r="Y64" s="2">
        <v>43466</v>
      </c>
      <c r="Z64" s="1" t="s">
        <v>2483</v>
      </c>
    </row>
  </sheetData>
  <autoFilter ref="A1:X5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opLeftCell="A25" workbookViewId="0">
      <selection activeCell="A30" sqref="A30:X30"/>
    </sheetView>
  </sheetViews>
  <sheetFormatPr defaultColWidth="11.5546875" defaultRowHeight="15" x14ac:dyDescent="0.2"/>
  <cols>
    <col min="1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142</v>
      </c>
      <c r="B2" s="1" t="s">
        <v>1292</v>
      </c>
      <c r="C2" s="1" t="s">
        <v>144</v>
      </c>
      <c r="D2" s="1" t="s">
        <v>550</v>
      </c>
      <c r="E2" s="1" t="s">
        <v>28</v>
      </c>
      <c r="F2" s="1" t="s">
        <v>1293</v>
      </c>
      <c r="G2" s="1" t="s">
        <v>30</v>
      </c>
      <c r="I2" s="1">
        <v>1</v>
      </c>
      <c r="J2" s="1" t="s">
        <v>31</v>
      </c>
      <c r="K2" s="1" t="s">
        <v>67</v>
      </c>
      <c r="L2" s="1" t="s">
        <v>68</v>
      </c>
      <c r="M2" s="1">
        <v>6</v>
      </c>
      <c r="N2" s="1">
        <v>27100525</v>
      </c>
      <c r="O2" s="1">
        <v>27100525</v>
      </c>
      <c r="P2" s="1" t="s">
        <v>34</v>
      </c>
      <c r="Q2" s="1" t="s">
        <v>35</v>
      </c>
      <c r="T2" s="1">
        <v>27</v>
      </c>
      <c r="U2" s="1">
        <v>54</v>
      </c>
      <c r="W2" s="1">
        <v>152</v>
      </c>
      <c r="X2" s="1">
        <v>351</v>
      </c>
    </row>
    <row r="3" spans="1:24" x14ac:dyDescent="0.2">
      <c r="A3" s="1" t="s">
        <v>273</v>
      </c>
      <c r="B3" s="1" t="s">
        <v>777</v>
      </c>
      <c r="C3" s="1" t="s">
        <v>53</v>
      </c>
      <c r="D3" s="1" t="s">
        <v>993</v>
      </c>
      <c r="E3" s="1" t="s">
        <v>28</v>
      </c>
      <c r="F3" s="1" t="s">
        <v>1294</v>
      </c>
      <c r="G3" s="1" t="s">
        <v>30</v>
      </c>
      <c r="I3" s="1">
        <v>1</v>
      </c>
      <c r="J3" s="1" t="s">
        <v>31</v>
      </c>
      <c r="K3" s="1" t="s">
        <v>162</v>
      </c>
      <c r="L3" s="1" t="s">
        <v>72</v>
      </c>
      <c r="M3" s="1">
        <v>6</v>
      </c>
      <c r="N3" s="1">
        <v>27100520</v>
      </c>
      <c r="O3" s="1">
        <v>27100520</v>
      </c>
      <c r="P3" s="1" t="s">
        <v>34</v>
      </c>
      <c r="Q3" s="1" t="s">
        <v>43</v>
      </c>
      <c r="X3" s="1">
        <v>109</v>
      </c>
    </row>
    <row r="4" spans="1:24" x14ac:dyDescent="0.2">
      <c r="A4" s="1" t="s">
        <v>51</v>
      </c>
      <c r="B4" s="1" t="s">
        <v>780</v>
      </c>
      <c r="C4" s="1" t="s">
        <v>53</v>
      </c>
      <c r="D4" s="1" t="s">
        <v>993</v>
      </c>
      <c r="E4" s="1" t="s">
        <v>28</v>
      </c>
      <c r="F4" s="1" t="s">
        <v>1294</v>
      </c>
      <c r="G4" s="1" t="s">
        <v>30</v>
      </c>
      <c r="I4" s="1">
        <v>1</v>
      </c>
      <c r="J4" s="1" t="s">
        <v>31</v>
      </c>
      <c r="K4" s="1" t="s">
        <v>32</v>
      </c>
      <c r="L4" s="1" t="s">
        <v>33</v>
      </c>
      <c r="M4" s="1">
        <v>6</v>
      </c>
      <c r="N4" s="1">
        <v>27100520</v>
      </c>
      <c r="O4" s="1">
        <v>27100520</v>
      </c>
      <c r="P4" s="1" t="s">
        <v>34</v>
      </c>
      <c r="Q4" s="1" t="s">
        <v>43</v>
      </c>
      <c r="T4" s="1">
        <v>10</v>
      </c>
      <c r="U4" s="1">
        <v>63</v>
      </c>
      <c r="X4" s="1">
        <v>73</v>
      </c>
    </row>
    <row r="5" spans="1:24" x14ac:dyDescent="0.2">
      <c r="A5" s="1" t="s">
        <v>142</v>
      </c>
      <c r="B5" s="1" t="s">
        <v>1295</v>
      </c>
      <c r="C5" s="1" t="s">
        <v>144</v>
      </c>
      <c r="D5" s="1" t="s">
        <v>1296</v>
      </c>
      <c r="E5" s="1" t="s">
        <v>28</v>
      </c>
      <c r="F5" s="1" t="s">
        <v>1297</v>
      </c>
      <c r="G5" s="1" t="s">
        <v>30</v>
      </c>
      <c r="I5" s="1">
        <v>1</v>
      </c>
      <c r="J5" s="1" t="s">
        <v>31</v>
      </c>
      <c r="K5" s="1" t="s">
        <v>67</v>
      </c>
      <c r="L5" s="1" t="s">
        <v>68</v>
      </c>
      <c r="M5" s="1">
        <v>6</v>
      </c>
      <c r="N5" s="1">
        <v>27100511</v>
      </c>
      <c r="O5" s="1">
        <v>27100511</v>
      </c>
      <c r="P5" s="1" t="s">
        <v>35</v>
      </c>
      <c r="Q5" s="1" t="s">
        <v>43</v>
      </c>
      <c r="T5" s="1">
        <v>9</v>
      </c>
      <c r="U5" s="1">
        <v>115</v>
      </c>
      <c r="W5" s="1">
        <v>87</v>
      </c>
      <c r="X5" s="1">
        <v>644</v>
      </c>
    </row>
    <row r="6" spans="1:24" x14ac:dyDescent="0.2">
      <c r="A6" s="1" t="s">
        <v>56</v>
      </c>
      <c r="B6" s="1" t="s">
        <v>1298</v>
      </c>
      <c r="C6" s="1" t="s">
        <v>58</v>
      </c>
      <c r="D6" s="1" t="s">
        <v>1299</v>
      </c>
      <c r="E6" s="1" t="s">
        <v>28</v>
      </c>
      <c r="F6" s="1" t="s">
        <v>1300</v>
      </c>
      <c r="G6" s="1" t="s">
        <v>30</v>
      </c>
      <c r="J6" s="1" t="s">
        <v>31</v>
      </c>
      <c r="K6" s="1" t="s">
        <v>61</v>
      </c>
      <c r="L6" s="1" t="s">
        <v>33</v>
      </c>
      <c r="M6" s="1">
        <v>6</v>
      </c>
      <c r="N6" s="1">
        <v>27100491</v>
      </c>
      <c r="O6" s="1">
        <v>27100491</v>
      </c>
      <c r="P6" s="1" t="s">
        <v>42</v>
      </c>
      <c r="Q6" s="1" t="s">
        <v>34</v>
      </c>
      <c r="U6" s="1">
        <v>94</v>
      </c>
      <c r="X6" s="1">
        <v>119</v>
      </c>
    </row>
    <row r="7" spans="1:24" x14ac:dyDescent="0.2">
      <c r="A7" s="1" t="s">
        <v>966</v>
      </c>
      <c r="B7" s="1" t="s">
        <v>1301</v>
      </c>
      <c r="C7" s="1" t="s">
        <v>1302</v>
      </c>
      <c r="D7" s="1" t="s">
        <v>848</v>
      </c>
      <c r="E7" s="1" t="s">
        <v>28</v>
      </c>
      <c r="F7" s="1" t="s">
        <v>1303</v>
      </c>
      <c r="G7" s="1" t="s">
        <v>30</v>
      </c>
      <c r="J7" s="1" t="s">
        <v>31</v>
      </c>
      <c r="K7" s="1" t="s">
        <v>67</v>
      </c>
      <c r="L7" s="1" t="s">
        <v>33</v>
      </c>
      <c r="M7" s="1">
        <v>6</v>
      </c>
      <c r="N7" s="1">
        <v>27100492</v>
      </c>
      <c r="O7" s="1">
        <v>27100492</v>
      </c>
      <c r="P7" s="1" t="s">
        <v>43</v>
      </c>
      <c r="Q7" s="1" t="s">
        <v>42</v>
      </c>
      <c r="X7" s="1">
        <v>41</v>
      </c>
    </row>
    <row r="8" spans="1:24" x14ac:dyDescent="0.2">
      <c r="A8" s="1" t="s">
        <v>966</v>
      </c>
      <c r="B8" s="1" t="s">
        <v>1304</v>
      </c>
      <c r="C8" s="1" t="s">
        <v>1305</v>
      </c>
      <c r="D8" s="1" t="s">
        <v>848</v>
      </c>
      <c r="E8" s="1" t="s">
        <v>28</v>
      </c>
      <c r="F8" s="1" t="s">
        <v>1303</v>
      </c>
      <c r="G8" s="1" t="s">
        <v>30</v>
      </c>
      <c r="J8" s="1" t="s">
        <v>31</v>
      </c>
      <c r="K8" s="1" t="s">
        <v>67</v>
      </c>
      <c r="L8" s="1" t="s">
        <v>33</v>
      </c>
      <c r="M8" s="1">
        <v>6</v>
      </c>
      <c r="N8" s="1">
        <v>27100492</v>
      </c>
      <c r="O8" s="1">
        <v>27100492</v>
      </c>
      <c r="P8" s="1" t="s">
        <v>43</v>
      </c>
      <c r="Q8" s="1" t="s">
        <v>42</v>
      </c>
      <c r="X8" s="1">
        <v>58</v>
      </c>
    </row>
    <row r="9" spans="1:24" x14ac:dyDescent="0.2">
      <c r="A9" s="1" t="s">
        <v>1306</v>
      </c>
      <c r="B9" s="1" t="s">
        <v>1307</v>
      </c>
      <c r="C9" s="1" t="s">
        <v>1308</v>
      </c>
      <c r="D9" s="1" t="s">
        <v>231</v>
      </c>
      <c r="E9" s="1" t="s">
        <v>28</v>
      </c>
      <c r="F9" s="1" t="s">
        <v>1309</v>
      </c>
      <c r="G9" s="1" t="s">
        <v>30</v>
      </c>
      <c r="J9" s="1" t="s">
        <v>32</v>
      </c>
      <c r="K9" s="1" t="s">
        <v>32</v>
      </c>
      <c r="L9" s="1" t="s">
        <v>33</v>
      </c>
      <c r="M9" s="1">
        <v>6</v>
      </c>
      <c r="N9" s="1">
        <v>27100486</v>
      </c>
      <c r="O9" s="1">
        <v>27100486</v>
      </c>
      <c r="P9" s="1" t="s">
        <v>34</v>
      </c>
      <c r="Q9" s="1" t="s">
        <v>35</v>
      </c>
      <c r="X9" s="1">
        <v>27</v>
      </c>
    </row>
    <row r="10" spans="1:24" x14ac:dyDescent="0.2">
      <c r="A10" s="1" t="s">
        <v>359</v>
      </c>
      <c r="B10" s="1">
        <v>12729</v>
      </c>
      <c r="C10" s="1" t="s">
        <v>159</v>
      </c>
      <c r="D10" s="1" t="s">
        <v>231</v>
      </c>
      <c r="E10" s="1" t="s">
        <v>28</v>
      </c>
      <c r="F10" s="1" t="s">
        <v>1309</v>
      </c>
      <c r="G10" s="1" t="s">
        <v>30</v>
      </c>
      <c r="J10" s="1" t="s">
        <v>32</v>
      </c>
      <c r="K10" s="1" t="s">
        <v>32</v>
      </c>
      <c r="L10" s="1" t="s">
        <v>33</v>
      </c>
      <c r="M10" s="1">
        <v>6</v>
      </c>
      <c r="N10" s="1">
        <v>27100486</v>
      </c>
      <c r="O10" s="1">
        <v>27100486</v>
      </c>
      <c r="P10" s="1" t="s">
        <v>34</v>
      </c>
      <c r="Q10" s="1" t="s">
        <v>35</v>
      </c>
      <c r="T10" s="1">
        <v>71</v>
      </c>
      <c r="U10" s="1">
        <v>139</v>
      </c>
      <c r="X10" s="1">
        <v>1282</v>
      </c>
    </row>
    <row r="11" spans="1:24" x14ac:dyDescent="0.2">
      <c r="A11" s="1" t="s">
        <v>56</v>
      </c>
      <c r="B11" s="1" t="s">
        <v>1310</v>
      </c>
      <c r="C11" s="1" t="s">
        <v>58</v>
      </c>
      <c r="D11" s="1" t="s">
        <v>1311</v>
      </c>
      <c r="E11" s="1" t="s">
        <v>28</v>
      </c>
      <c r="F11" s="1" t="s">
        <v>1312</v>
      </c>
      <c r="G11" s="1" t="s">
        <v>30</v>
      </c>
      <c r="J11" s="1" t="s">
        <v>31</v>
      </c>
      <c r="K11" s="1" t="s">
        <v>61</v>
      </c>
      <c r="L11" s="1" t="s">
        <v>33</v>
      </c>
      <c r="M11" s="1">
        <v>6</v>
      </c>
      <c r="N11" s="1">
        <v>27100478</v>
      </c>
      <c r="O11" s="1">
        <v>27100478</v>
      </c>
      <c r="P11" s="1" t="s">
        <v>42</v>
      </c>
      <c r="Q11" s="1" t="s">
        <v>43</v>
      </c>
      <c r="U11" s="1">
        <v>147</v>
      </c>
      <c r="X11" s="1">
        <v>857</v>
      </c>
    </row>
    <row r="12" spans="1:24" x14ac:dyDescent="0.2">
      <c r="A12" s="1" t="s">
        <v>1134</v>
      </c>
      <c r="B12" s="1" t="s">
        <v>1313</v>
      </c>
      <c r="C12" s="1" t="s">
        <v>345</v>
      </c>
      <c r="D12" s="1" t="s">
        <v>609</v>
      </c>
      <c r="E12" s="1" t="s">
        <v>28</v>
      </c>
      <c r="F12" s="1" t="s">
        <v>1314</v>
      </c>
      <c r="G12" s="1" t="s">
        <v>30</v>
      </c>
      <c r="I12" s="1">
        <v>2</v>
      </c>
      <c r="J12" s="1" t="s">
        <v>31</v>
      </c>
      <c r="K12" s="1" t="s">
        <v>32</v>
      </c>
      <c r="L12" s="1" t="s">
        <v>33</v>
      </c>
      <c r="M12" s="1">
        <v>6</v>
      </c>
      <c r="N12" s="1">
        <v>27100465</v>
      </c>
      <c r="O12" s="1">
        <v>27100465</v>
      </c>
      <c r="P12" s="1" t="s">
        <v>34</v>
      </c>
      <c r="Q12" s="1" t="s">
        <v>42</v>
      </c>
      <c r="U12" s="1">
        <v>131</v>
      </c>
      <c r="X12" s="1">
        <v>121</v>
      </c>
    </row>
    <row r="13" spans="1:24" x14ac:dyDescent="0.2">
      <c r="A13" s="1" t="s">
        <v>100</v>
      </c>
      <c r="B13" s="1" t="s">
        <v>1315</v>
      </c>
      <c r="C13" s="1" t="s">
        <v>75</v>
      </c>
      <c r="D13" s="1" t="s">
        <v>1316</v>
      </c>
      <c r="E13" s="1" t="s">
        <v>28</v>
      </c>
      <c r="F13" s="1" t="s">
        <v>1317</v>
      </c>
      <c r="G13" s="1" t="s">
        <v>30</v>
      </c>
      <c r="I13" s="1">
        <v>1</v>
      </c>
      <c r="J13" s="1" t="s">
        <v>101</v>
      </c>
      <c r="K13" s="1" t="s">
        <v>101</v>
      </c>
      <c r="L13" s="1" t="s">
        <v>101</v>
      </c>
      <c r="M13" s="1">
        <v>6</v>
      </c>
      <c r="N13" s="1">
        <v>27100450</v>
      </c>
      <c r="O13" s="1">
        <v>27100450</v>
      </c>
      <c r="P13" s="1" t="s">
        <v>42</v>
      </c>
      <c r="Q13" s="1" t="s">
        <v>35</v>
      </c>
      <c r="T13" s="1">
        <v>15</v>
      </c>
      <c r="U13" s="1">
        <v>130</v>
      </c>
      <c r="W13" s="1">
        <v>230</v>
      </c>
      <c r="X13" s="1">
        <v>137</v>
      </c>
    </row>
    <row r="14" spans="1:24" x14ac:dyDescent="0.2">
      <c r="A14" s="1" t="s">
        <v>1318</v>
      </c>
      <c r="B14" s="1" t="s">
        <v>1319</v>
      </c>
      <c r="C14" s="1" t="s">
        <v>662</v>
      </c>
      <c r="D14" s="1" t="s">
        <v>411</v>
      </c>
      <c r="E14" s="1" t="s">
        <v>28</v>
      </c>
      <c r="F14" s="1" t="s">
        <v>1320</v>
      </c>
      <c r="G14" s="1" t="s">
        <v>30</v>
      </c>
      <c r="I14" s="1">
        <v>1</v>
      </c>
      <c r="J14" s="1" t="s">
        <v>31</v>
      </c>
      <c r="K14" s="1" t="s">
        <v>67</v>
      </c>
      <c r="L14" s="1" t="s">
        <v>912</v>
      </c>
      <c r="M14" s="1">
        <v>6</v>
      </c>
      <c r="N14" s="1">
        <v>27100432</v>
      </c>
      <c r="O14" s="1">
        <v>27100432</v>
      </c>
      <c r="P14" s="1" t="s">
        <v>42</v>
      </c>
      <c r="Q14" s="1" t="s">
        <v>43</v>
      </c>
      <c r="X14" s="1">
        <v>68</v>
      </c>
    </row>
    <row r="15" spans="1:24" x14ac:dyDescent="0.2">
      <c r="A15" s="1" t="s">
        <v>44</v>
      </c>
      <c r="B15" s="1" t="s">
        <v>855</v>
      </c>
      <c r="C15" s="1" t="s">
        <v>46</v>
      </c>
      <c r="D15" s="1" t="s">
        <v>411</v>
      </c>
      <c r="E15" s="1" t="s">
        <v>28</v>
      </c>
      <c r="F15" s="1" t="s">
        <v>1320</v>
      </c>
      <c r="G15" s="1" t="s">
        <v>30</v>
      </c>
      <c r="I15" s="1">
        <v>1</v>
      </c>
      <c r="J15" s="1" t="s">
        <v>32</v>
      </c>
      <c r="K15" s="1" t="s">
        <v>32</v>
      </c>
      <c r="L15" s="1" t="s">
        <v>47</v>
      </c>
      <c r="M15" s="1">
        <v>6</v>
      </c>
      <c r="N15" s="1">
        <v>27100432</v>
      </c>
      <c r="O15" s="1">
        <v>27100432</v>
      </c>
      <c r="P15" s="1" t="s">
        <v>42</v>
      </c>
      <c r="Q15" s="1" t="s">
        <v>43</v>
      </c>
      <c r="X15" s="1">
        <v>1293</v>
      </c>
    </row>
    <row r="16" spans="1:24" x14ac:dyDescent="0.2">
      <c r="A16" s="1" t="s">
        <v>56</v>
      </c>
      <c r="B16" s="1" t="s">
        <v>1321</v>
      </c>
      <c r="C16" s="1" t="s">
        <v>58</v>
      </c>
      <c r="D16" s="1" t="s">
        <v>263</v>
      </c>
      <c r="E16" s="1" t="s">
        <v>28</v>
      </c>
      <c r="F16" s="1" t="s">
        <v>1322</v>
      </c>
      <c r="G16" s="1" t="s">
        <v>30</v>
      </c>
      <c r="J16" s="1" t="s">
        <v>31</v>
      </c>
      <c r="K16" s="1" t="s">
        <v>61</v>
      </c>
      <c r="L16" s="1" t="s">
        <v>33</v>
      </c>
      <c r="M16" s="1">
        <v>6</v>
      </c>
      <c r="N16" s="1">
        <v>27100424</v>
      </c>
      <c r="O16" s="1">
        <v>27100424</v>
      </c>
      <c r="P16" s="1" t="s">
        <v>42</v>
      </c>
      <c r="Q16" s="1" t="s">
        <v>43</v>
      </c>
      <c r="U16" s="1">
        <v>139</v>
      </c>
      <c r="X16" s="1">
        <v>108</v>
      </c>
    </row>
    <row r="17" spans="1:24" x14ac:dyDescent="0.2">
      <c r="A17" s="1" t="s">
        <v>1323</v>
      </c>
      <c r="B17" s="1" t="s">
        <v>1324</v>
      </c>
      <c r="C17" s="1" t="s">
        <v>126</v>
      </c>
      <c r="D17" s="1" t="s">
        <v>420</v>
      </c>
      <c r="E17" s="1" t="s">
        <v>28</v>
      </c>
      <c r="F17" s="1" t="s">
        <v>1325</v>
      </c>
      <c r="G17" s="1" t="s">
        <v>30</v>
      </c>
      <c r="J17" s="1" t="s">
        <v>32</v>
      </c>
      <c r="K17" s="1" t="s">
        <v>32</v>
      </c>
      <c r="L17" s="1" t="s">
        <v>32</v>
      </c>
      <c r="M17" s="1">
        <v>6</v>
      </c>
      <c r="N17" s="1">
        <v>27100417</v>
      </c>
      <c r="O17" s="1">
        <v>27100417</v>
      </c>
      <c r="P17" s="1" t="s">
        <v>43</v>
      </c>
      <c r="Q17" s="1" t="s">
        <v>35</v>
      </c>
      <c r="T17" s="1">
        <v>84</v>
      </c>
      <c r="U17" s="1">
        <v>327</v>
      </c>
      <c r="W17" s="1">
        <v>241</v>
      </c>
      <c r="X17" s="1">
        <v>316</v>
      </c>
    </row>
    <row r="18" spans="1:24" x14ac:dyDescent="0.2">
      <c r="A18" s="1" t="s">
        <v>44</v>
      </c>
      <c r="B18" s="1" t="s">
        <v>1326</v>
      </c>
      <c r="C18" s="1" t="s">
        <v>46</v>
      </c>
      <c r="D18" s="1" t="s">
        <v>923</v>
      </c>
      <c r="E18" s="1" t="s">
        <v>28</v>
      </c>
      <c r="F18" s="1" t="s">
        <v>1327</v>
      </c>
      <c r="G18" s="1" t="s">
        <v>30</v>
      </c>
      <c r="J18" s="1" t="s">
        <v>32</v>
      </c>
      <c r="K18" s="1" t="s">
        <v>32</v>
      </c>
      <c r="L18" s="1" t="s">
        <v>47</v>
      </c>
      <c r="M18" s="1">
        <v>6</v>
      </c>
      <c r="N18" s="1">
        <v>27100402</v>
      </c>
      <c r="O18" s="1">
        <v>27100402</v>
      </c>
      <c r="P18" s="1" t="s">
        <v>43</v>
      </c>
      <c r="Q18" s="1" t="s">
        <v>42</v>
      </c>
      <c r="X18" s="1">
        <v>797</v>
      </c>
    </row>
    <row r="19" spans="1:24" x14ac:dyDescent="0.2">
      <c r="A19" s="1" t="s">
        <v>870</v>
      </c>
      <c r="B19" s="1" t="s">
        <v>987</v>
      </c>
      <c r="C19" s="1" t="s">
        <v>241</v>
      </c>
      <c r="D19" s="1" t="s">
        <v>1328</v>
      </c>
      <c r="E19" s="1" t="s">
        <v>28</v>
      </c>
      <c r="F19" s="1" t="s">
        <v>1329</v>
      </c>
      <c r="G19" s="1" t="s">
        <v>30</v>
      </c>
      <c r="J19" s="1" t="s">
        <v>31</v>
      </c>
      <c r="K19" s="1" t="s">
        <v>67</v>
      </c>
      <c r="L19" s="1" t="s">
        <v>33</v>
      </c>
      <c r="M19" s="1">
        <v>6</v>
      </c>
      <c r="N19" s="1">
        <v>27100394</v>
      </c>
      <c r="O19" s="1">
        <v>27100394</v>
      </c>
      <c r="P19" s="1" t="s">
        <v>34</v>
      </c>
      <c r="Q19" s="1" t="s">
        <v>43</v>
      </c>
      <c r="T19" s="1">
        <v>191</v>
      </c>
      <c r="U19" s="1">
        <v>974</v>
      </c>
      <c r="W19" s="1">
        <v>311</v>
      </c>
      <c r="X19" s="1">
        <v>14751</v>
      </c>
    </row>
    <row r="20" spans="1:24" x14ac:dyDescent="0.2">
      <c r="A20" s="1" t="s">
        <v>24</v>
      </c>
      <c r="B20" s="1" t="s">
        <v>1330</v>
      </c>
      <c r="C20" s="1" t="s">
        <v>126</v>
      </c>
      <c r="D20" s="1" t="s">
        <v>1331</v>
      </c>
      <c r="E20" s="1" t="s">
        <v>28</v>
      </c>
      <c r="F20" s="1" t="s">
        <v>1332</v>
      </c>
      <c r="G20" s="1" t="s">
        <v>30</v>
      </c>
      <c r="I20" s="1">
        <v>1</v>
      </c>
      <c r="J20" s="1" t="s">
        <v>31</v>
      </c>
      <c r="K20" s="1" t="s">
        <v>32</v>
      </c>
      <c r="L20" s="1" t="s">
        <v>33</v>
      </c>
      <c r="M20" s="1">
        <v>6</v>
      </c>
      <c r="N20" s="1">
        <v>27100390</v>
      </c>
      <c r="O20" s="1">
        <v>27100390</v>
      </c>
      <c r="P20" s="1" t="s">
        <v>43</v>
      </c>
      <c r="Q20" s="1" t="s">
        <v>34</v>
      </c>
      <c r="T20" s="1">
        <v>5</v>
      </c>
      <c r="U20" s="1">
        <v>260</v>
      </c>
      <c r="W20" s="1">
        <v>163</v>
      </c>
      <c r="X20" s="1">
        <v>122</v>
      </c>
    </row>
    <row r="21" spans="1:24" x14ac:dyDescent="0.2">
      <c r="A21" s="1" t="s">
        <v>24</v>
      </c>
      <c r="B21" s="1" t="s">
        <v>1333</v>
      </c>
      <c r="C21" s="1" t="s">
        <v>126</v>
      </c>
      <c r="D21" s="1" t="s">
        <v>1334</v>
      </c>
      <c r="E21" s="1" t="s">
        <v>28</v>
      </c>
      <c r="F21" s="1" t="s">
        <v>1335</v>
      </c>
      <c r="G21" s="1" t="s">
        <v>30</v>
      </c>
      <c r="J21" s="1" t="s">
        <v>31</v>
      </c>
      <c r="K21" s="1" t="s">
        <v>32</v>
      </c>
      <c r="L21" s="1" t="s">
        <v>33</v>
      </c>
      <c r="M21" s="1">
        <v>6</v>
      </c>
      <c r="N21" s="1">
        <v>27100386</v>
      </c>
      <c r="O21" s="1">
        <v>27100386</v>
      </c>
      <c r="P21" s="1" t="s">
        <v>42</v>
      </c>
      <c r="Q21" s="1" t="s">
        <v>34</v>
      </c>
      <c r="T21" s="1">
        <v>25</v>
      </c>
      <c r="U21" s="1">
        <v>221</v>
      </c>
      <c r="W21" s="1">
        <v>64</v>
      </c>
      <c r="X21" s="1">
        <v>54</v>
      </c>
    </row>
    <row r="22" spans="1:24" x14ac:dyDescent="0.2">
      <c r="A22" s="1" t="s">
        <v>1336</v>
      </c>
      <c r="B22" s="1">
        <v>4190495</v>
      </c>
      <c r="C22" s="1" t="s">
        <v>1337</v>
      </c>
      <c r="D22" s="1" t="s">
        <v>1338</v>
      </c>
      <c r="E22" s="1" t="s">
        <v>28</v>
      </c>
      <c r="F22" s="1" t="s">
        <v>1339</v>
      </c>
      <c r="G22" s="1" t="s">
        <v>30</v>
      </c>
      <c r="I22" s="1">
        <v>1</v>
      </c>
      <c r="J22" s="1" t="s">
        <v>32</v>
      </c>
      <c r="K22" s="1" t="s">
        <v>67</v>
      </c>
      <c r="L22" s="1" t="s">
        <v>101</v>
      </c>
      <c r="M22" s="1">
        <v>6</v>
      </c>
      <c r="N22" s="1">
        <v>27100382</v>
      </c>
      <c r="O22" s="1">
        <v>27100382</v>
      </c>
      <c r="P22" s="1" t="s">
        <v>34</v>
      </c>
      <c r="Q22" s="1" t="s">
        <v>43</v>
      </c>
      <c r="X22" s="1">
        <v>60</v>
      </c>
    </row>
    <row r="23" spans="1:24" x14ac:dyDescent="0.2">
      <c r="A23" s="1" t="s">
        <v>172</v>
      </c>
      <c r="B23" s="1" t="s">
        <v>1340</v>
      </c>
      <c r="C23" s="1" t="s">
        <v>126</v>
      </c>
      <c r="D23" s="1" t="s">
        <v>285</v>
      </c>
      <c r="E23" s="1" t="s">
        <v>28</v>
      </c>
      <c r="F23" s="1" t="s">
        <v>1341</v>
      </c>
      <c r="G23" s="1" t="s">
        <v>30</v>
      </c>
      <c r="I23" s="1">
        <v>3</v>
      </c>
      <c r="J23" s="1" t="s">
        <v>162</v>
      </c>
      <c r="K23" s="1" t="s">
        <v>32</v>
      </c>
      <c r="L23" s="1" t="s">
        <v>33</v>
      </c>
      <c r="M23" s="1">
        <v>6</v>
      </c>
      <c r="N23" s="1">
        <v>27100369</v>
      </c>
      <c r="O23" s="1">
        <v>27100369</v>
      </c>
      <c r="P23" s="1" t="s">
        <v>42</v>
      </c>
      <c r="Q23" s="1" t="s">
        <v>43</v>
      </c>
      <c r="X23" s="1">
        <v>137</v>
      </c>
    </row>
    <row r="24" spans="1:24" x14ac:dyDescent="0.2">
      <c r="A24" s="1" t="s">
        <v>1342</v>
      </c>
      <c r="B24" s="1" t="s">
        <v>1343</v>
      </c>
      <c r="C24" s="1" t="s">
        <v>159</v>
      </c>
      <c r="D24" s="1" t="s">
        <v>285</v>
      </c>
      <c r="E24" s="1" t="s">
        <v>28</v>
      </c>
      <c r="F24" s="1" t="s">
        <v>1341</v>
      </c>
      <c r="G24" s="1" t="s">
        <v>30</v>
      </c>
      <c r="I24" s="1">
        <v>3</v>
      </c>
      <c r="J24" s="1" t="s">
        <v>31</v>
      </c>
      <c r="K24" s="1" t="s">
        <v>32</v>
      </c>
      <c r="L24" s="1" t="s">
        <v>33</v>
      </c>
      <c r="M24" s="1">
        <v>6</v>
      </c>
      <c r="N24" s="1">
        <v>27100369</v>
      </c>
      <c r="O24" s="1">
        <v>27100369</v>
      </c>
      <c r="P24" s="1" t="s">
        <v>42</v>
      </c>
      <c r="Q24" s="1" t="s">
        <v>43</v>
      </c>
      <c r="X24" s="1">
        <v>63</v>
      </c>
    </row>
    <row r="25" spans="1:24" x14ac:dyDescent="0.2">
      <c r="A25" s="1" t="s">
        <v>405</v>
      </c>
      <c r="B25" s="1" t="s">
        <v>1344</v>
      </c>
      <c r="C25" s="1" t="s">
        <v>58</v>
      </c>
      <c r="D25" s="1" t="s">
        <v>285</v>
      </c>
      <c r="E25" s="1" t="s">
        <v>28</v>
      </c>
      <c r="F25" s="1" t="s">
        <v>1341</v>
      </c>
      <c r="G25" s="1" t="s">
        <v>30</v>
      </c>
      <c r="I25" s="1">
        <v>3</v>
      </c>
      <c r="J25" s="1" t="s">
        <v>32</v>
      </c>
      <c r="K25" s="1" t="s">
        <v>32</v>
      </c>
      <c r="L25" s="1" t="s">
        <v>32</v>
      </c>
      <c r="M25" s="1">
        <v>6</v>
      </c>
      <c r="N25" s="1">
        <v>27100369</v>
      </c>
      <c r="O25" s="1">
        <v>27100369</v>
      </c>
      <c r="P25" s="1" t="s">
        <v>42</v>
      </c>
      <c r="Q25" s="1" t="s">
        <v>43</v>
      </c>
      <c r="X25" s="1">
        <v>109</v>
      </c>
    </row>
    <row r="26" spans="1:24" x14ac:dyDescent="0.2">
      <c r="A26" s="1" t="s">
        <v>44</v>
      </c>
      <c r="B26" s="1" t="s">
        <v>1345</v>
      </c>
      <c r="C26" s="1" t="s">
        <v>46</v>
      </c>
      <c r="D26" s="1" t="s">
        <v>288</v>
      </c>
      <c r="E26" s="1" t="s">
        <v>28</v>
      </c>
      <c r="F26" s="1" t="s">
        <v>1346</v>
      </c>
      <c r="G26" s="1" t="s">
        <v>30</v>
      </c>
      <c r="J26" s="1" t="s">
        <v>32</v>
      </c>
      <c r="K26" s="1" t="s">
        <v>32</v>
      </c>
      <c r="L26" s="1" t="s">
        <v>47</v>
      </c>
      <c r="M26" s="1">
        <v>6</v>
      </c>
      <c r="N26" s="1">
        <v>27100363</v>
      </c>
      <c r="O26" s="1">
        <v>27100363</v>
      </c>
      <c r="P26" s="1" t="s">
        <v>34</v>
      </c>
      <c r="Q26" s="1" t="s">
        <v>35</v>
      </c>
      <c r="X26" s="1">
        <v>267</v>
      </c>
    </row>
    <row r="27" spans="1:24" x14ac:dyDescent="0.2">
      <c r="A27" s="1" t="s">
        <v>187</v>
      </c>
      <c r="B27" s="1" t="s">
        <v>1347</v>
      </c>
      <c r="C27" s="1" t="s">
        <v>189</v>
      </c>
      <c r="D27" s="1" t="s">
        <v>1348</v>
      </c>
      <c r="E27" s="1" t="s">
        <v>28</v>
      </c>
      <c r="F27" s="1" t="s">
        <v>1349</v>
      </c>
      <c r="G27" s="1" t="s">
        <v>30</v>
      </c>
      <c r="I27" s="1">
        <v>1</v>
      </c>
      <c r="J27" s="1" t="s">
        <v>31</v>
      </c>
      <c r="K27" s="1" t="s">
        <v>67</v>
      </c>
      <c r="L27" s="1" t="s">
        <v>68</v>
      </c>
      <c r="M27" s="1">
        <v>6</v>
      </c>
      <c r="N27" s="1">
        <v>27100352</v>
      </c>
      <c r="O27" s="1">
        <v>27100352</v>
      </c>
      <c r="P27" s="1" t="s">
        <v>43</v>
      </c>
      <c r="Q27" s="1" t="s">
        <v>34</v>
      </c>
      <c r="T27" s="1">
        <v>21</v>
      </c>
      <c r="U27" s="1">
        <v>88</v>
      </c>
      <c r="X27" s="1">
        <v>59</v>
      </c>
    </row>
    <row r="28" spans="1:24" x14ac:dyDescent="0.2">
      <c r="A28" s="1" t="s">
        <v>24</v>
      </c>
      <c r="B28" s="1" t="s">
        <v>1350</v>
      </c>
      <c r="C28" s="1" t="s">
        <v>126</v>
      </c>
      <c r="D28" s="1" t="s">
        <v>295</v>
      </c>
      <c r="E28" s="1" t="s">
        <v>28</v>
      </c>
      <c r="F28" s="1" t="s">
        <v>1351</v>
      </c>
      <c r="G28" s="1" t="s">
        <v>30</v>
      </c>
      <c r="I28" s="1">
        <v>1</v>
      </c>
      <c r="J28" s="1" t="s">
        <v>31</v>
      </c>
      <c r="K28" s="1" t="s">
        <v>32</v>
      </c>
      <c r="L28" s="1" t="s">
        <v>33</v>
      </c>
      <c r="M28" s="1">
        <v>6</v>
      </c>
      <c r="N28" s="1">
        <v>27100341</v>
      </c>
      <c r="O28" s="1">
        <v>27100341</v>
      </c>
      <c r="P28" s="1" t="s">
        <v>42</v>
      </c>
      <c r="Q28" s="1" t="s">
        <v>43</v>
      </c>
      <c r="T28" s="1">
        <v>19</v>
      </c>
      <c r="U28" s="1">
        <v>258</v>
      </c>
      <c r="W28" s="1">
        <v>239</v>
      </c>
      <c r="X28" s="1">
        <v>2673</v>
      </c>
    </row>
    <row r="29" spans="1:24" x14ac:dyDescent="0.2">
      <c r="A29" s="1" t="s">
        <v>870</v>
      </c>
      <c r="B29" s="1" t="s">
        <v>1352</v>
      </c>
      <c r="C29" s="1" t="s">
        <v>241</v>
      </c>
      <c r="D29" s="1" t="s">
        <v>1353</v>
      </c>
      <c r="E29" s="1" t="s">
        <v>28</v>
      </c>
      <c r="F29" s="1" t="s">
        <v>1354</v>
      </c>
      <c r="G29" s="1" t="s">
        <v>30</v>
      </c>
      <c r="J29" s="1" t="s">
        <v>31</v>
      </c>
      <c r="K29" s="1" t="s">
        <v>67</v>
      </c>
      <c r="L29" s="1" t="s">
        <v>33</v>
      </c>
      <c r="M29" s="1">
        <v>6</v>
      </c>
      <c r="N29" s="1">
        <v>27100336</v>
      </c>
      <c r="O29" s="1">
        <v>27100336</v>
      </c>
      <c r="P29" s="1" t="s">
        <v>34</v>
      </c>
      <c r="Q29" s="1" t="s">
        <v>35</v>
      </c>
      <c r="T29" s="1">
        <v>67</v>
      </c>
      <c r="U29" s="1">
        <v>1111</v>
      </c>
      <c r="W29" s="1">
        <v>182</v>
      </c>
      <c r="X29" s="1">
        <v>38</v>
      </c>
    </row>
    <row r="30" spans="1:24" x14ac:dyDescent="0.2">
      <c r="A30" s="1" t="s">
        <v>24</v>
      </c>
      <c r="B30" s="1" t="s">
        <v>1355</v>
      </c>
      <c r="C30" s="1" t="s">
        <v>26</v>
      </c>
      <c r="D30" s="1" t="s">
        <v>462</v>
      </c>
      <c r="E30" s="1" t="s">
        <v>28</v>
      </c>
      <c r="F30" s="1" t="s">
        <v>1356</v>
      </c>
      <c r="G30" s="1" t="s">
        <v>30</v>
      </c>
      <c r="I30" s="1">
        <v>1</v>
      </c>
      <c r="J30" s="1" t="s">
        <v>31</v>
      </c>
      <c r="K30" s="1" t="s">
        <v>32</v>
      </c>
      <c r="L30" s="1" t="s">
        <v>33</v>
      </c>
      <c r="M30" s="1">
        <v>6</v>
      </c>
      <c r="N30" s="1">
        <v>27100317</v>
      </c>
      <c r="O30" s="1">
        <v>27100317</v>
      </c>
      <c r="P30" s="1" t="s">
        <v>34</v>
      </c>
      <c r="Q30" s="1" t="s">
        <v>42</v>
      </c>
      <c r="T30" s="1">
        <v>21</v>
      </c>
      <c r="U30" s="1">
        <v>176</v>
      </c>
      <c r="V30" s="1">
        <v>1</v>
      </c>
      <c r="W30" s="1">
        <v>243</v>
      </c>
      <c r="X30" s="1">
        <v>143</v>
      </c>
    </row>
    <row r="31" spans="1:24" x14ac:dyDescent="0.2">
      <c r="A31" s="1" t="s">
        <v>51</v>
      </c>
      <c r="B31" s="1" t="s">
        <v>1357</v>
      </c>
      <c r="C31" s="1" t="s">
        <v>53</v>
      </c>
      <c r="D31" s="1" t="s">
        <v>473</v>
      </c>
      <c r="E31" s="1" t="s">
        <v>28</v>
      </c>
      <c r="F31" s="1" t="s">
        <v>1358</v>
      </c>
      <c r="G31" s="1" t="s">
        <v>30</v>
      </c>
      <c r="J31" s="1" t="s">
        <v>31</v>
      </c>
      <c r="K31" s="1" t="s">
        <v>32</v>
      </c>
      <c r="L31" s="1" t="s">
        <v>33</v>
      </c>
      <c r="M31" s="1">
        <v>6</v>
      </c>
      <c r="N31" s="1">
        <v>27100308</v>
      </c>
      <c r="O31" s="1">
        <v>27100308</v>
      </c>
      <c r="P31" s="1" t="s">
        <v>34</v>
      </c>
      <c r="Q31" s="1" t="s">
        <v>42</v>
      </c>
      <c r="T31" s="1">
        <v>5</v>
      </c>
      <c r="U31" s="1">
        <v>196</v>
      </c>
      <c r="X31" s="1">
        <v>336</v>
      </c>
    </row>
    <row r="32" spans="1:24" x14ac:dyDescent="0.2">
      <c r="A32" s="1" t="s">
        <v>142</v>
      </c>
      <c r="B32" s="1" t="s">
        <v>1361</v>
      </c>
      <c r="C32" s="1" t="s">
        <v>144</v>
      </c>
      <c r="D32" s="1" t="s">
        <v>958</v>
      </c>
      <c r="E32" s="1" t="s">
        <v>28</v>
      </c>
      <c r="F32" s="1" t="s">
        <v>1362</v>
      </c>
      <c r="G32" s="1" t="s">
        <v>30</v>
      </c>
      <c r="I32" s="1">
        <v>2</v>
      </c>
      <c r="J32" s="1" t="s">
        <v>31</v>
      </c>
      <c r="K32" s="1" t="s">
        <v>67</v>
      </c>
      <c r="L32" s="1" t="s">
        <v>68</v>
      </c>
      <c r="M32" s="1">
        <v>6</v>
      </c>
      <c r="N32" s="1">
        <v>27100268</v>
      </c>
      <c r="O32" s="1">
        <v>27100268</v>
      </c>
      <c r="P32" s="1" t="s">
        <v>35</v>
      </c>
      <c r="Q32" s="1" t="s">
        <v>42</v>
      </c>
      <c r="T32" s="1">
        <v>33</v>
      </c>
      <c r="U32" s="1">
        <v>88</v>
      </c>
      <c r="W32" s="1">
        <v>231</v>
      </c>
      <c r="X32" s="1">
        <v>1469</v>
      </c>
    </row>
    <row r="33" spans="1:26" x14ac:dyDescent="0.2">
      <c r="A33" s="1" t="s">
        <v>657</v>
      </c>
      <c r="B33" s="1" t="s">
        <v>1363</v>
      </c>
      <c r="C33" s="1" t="s">
        <v>216</v>
      </c>
      <c r="D33" s="1" t="s">
        <v>885</v>
      </c>
      <c r="E33" s="1" t="s">
        <v>28</v>
      </c>
      <c r="F33" s="1" t="s">
        <v>1364</v>
      </c>
      <c r="G33" s="1" t="s">
        <v>30</v>
      </c>
      <c r="I33" s="1">
        <v>2</v>
      </c>
      <c r="J33" s="1" t="s">
        <v>31</v>
      </c>
      <c r="K33" s="1" t="s">
        <v>32</v>
      </c>
      <c r="L33" s="1" t="s">
        <v>370</v>
      </c>
      <c r="M33" s="1">
        <v>6</v>
      </c>
      <c r="N33" s="1">
        <v>27100267</v>
      </c>
      <c r="O33" s="1">
        <v>27100267</v>
      </c>
      <c r="P33" s="1" t="s">
        <v>34</v>
      </c>
      <c r="Q33" s="1" t="s">
        <v>35</v>
      </c>
      <c r="T33" s="1">
        <v>37</v>
      </c>
      <c r="U33" s="1">
        <v>149</v>
      </c>
      <c r="W33" s="1">
        <v>200</v>
      </c>
      <c r="X33" s="1">
        <v>96</v>
      </c>
    </row>
    <row r="34" spans="1:26" x14ac:dyDescent="0.2">
      <c r="A34" s="1" t="s">
        <v>208</v>
      </c>
      <c r="B34" s="1" t="s">
        <v>1365</v>
      </c>
      <c r="C34" s="1" t="s">
        <v>209</v>
      </c>
      <c r="D34" s="1" t="s">
        <v>1091</v>
      </c>
      <c r="E34" s="1" t="s">
        <v>28</v>
      </c>
      <c r="F34" s="1" t="s">
        <v>1366</v>
      </c>
      <c r="G34" s="1" t="s">
        <v>30</v>
      </c>
      <c r="J34" s="1" t="s">
        <v>31</v>
      </c>
      <c r="K34" s="1" t="s">
        <v>67</v>
      </c>
      <c r="L34" s="1" t="s">
        <v>72</v>
      </c>
      <c r="M34" s="1">
        <v>6</v>
      </c>
      <c r="N34" s="1">
        <v>27100264</v>
      </c>
      <c r="O34" s="1">
        <v>27100264</v>
      </c>
      <c r="P34" s="1" t="s">
        <v>34</v>
      </c>
      <c r="Q34" s="1" t="s">
        <v>35</v>
      </c>
      <c r="T34" s="1">
        <v>12</v>
      </c>
      <c r="U34" s="1">
        <v>21</v>
      </c>
      <c r="W34" s="1">
        <v>62</v>
      </c>
      <c r="X34" s="1">
        <v>66</v>
      </c>
    </row>
    <row r="35" spans="1:26" x14ac:dyDescent="0.2">
      <c r="A35" s="1" t="s">
        <v>44</v>
      </c>
      <c r="B35" s="1" t="s">
        <v>1367</v>
      </c>
      <c r="C35" s="1" t="s">
        <v>46</v>
      </c>
      <c r="D35" s="1" t="s">
        <v>887</v>
      </c>
      <c r="E35" s="1" t="s">
        <v>28</v>
      </c>
      <c r="F35" s="1" t="s">
        <v>1368</v>
      </c>
      <c r="G35" s="1" t="s">
        <v>30</v>
      </c>
      <c r="J35" s="1" t="s">
        <v>32</v>
      </c>
      <c r="K35" s="1" t="s">
        <v>32</v>
      </c>
      <c r="L35" s="1" t="s">
        <v>47</v>
      </c>
      <c r="M35" s="1">
        <v>6</v>
      </c>
      <c r="N35" s="1">
        <v>27100259</v>
      </c>
      <c r="O35" s="1">
        <v>27100259</v>
      </c>
      <c r="P35" s="1" t="s">
        <v>43</v>
      </c>
      <c r="Q35" s="1" t="s">
        <v>42</v>
      </c>
      <c r="X35" s="1">
        <v>1298</v>
      </c>
    </row>
    <row r="36" spans="1:26" x14ac:dyDescent="0.2">
      <c r="A36" s="1" t="s">
        <v>24</v>
      </c>
      <c r="B36" s="1" t="s">
        <v>1369</v>
      </c>
      <c r="C36" s="1" t="s">
        <v>126</v>
      </c>
      <c r="D36" s="1" t="s">
        <v>1370</v>
      </c>
      <c r="E36" s="1" t="s">
        <v>28</v>
      </c>
      <c r="F36" s="1" t="s">
        <v>1371</v>
      </c>
      <c r="G36" s="1" t="s">
        <v>30</v>
      </c>
      <c r="J36" s="1" t="s">
        <v>31</v>
      </c>
      <c r="K36" s="1" t="s">
        <v>32</v>
      </c>
      <c r="L36" s="1" t="s">
        <v>33</v>
      </c>
      <c r="M36" s="1">
        <v>6</v>
      </c>
      <c r="N36" s="1">
        <v>27100252</v>
      </c>
      <c r="O36" s="1">
        <v>27100252</v>
      </c>
      <c r="P36" s="1" t="s">
        <v>42</v>
      </c>
      <c r="Q36" s="1" t="s">
        <v>34</v>
      </c>
      <c r="T36" s="1">
        <v>34</v>
      </c>
      <c r="U36" s="1">
        <v>80</v>
      </c>
      <c r="W36" s="1">
        <v>248</v>
      </c>
      <c r="X36" s="1">
        <v>1555</v>
      </c>
    </row>
    <row r="37" spans="1:26" x14ac:dyDescent="0.2">
      <c r="A37" s="1" t="s">
        <v>469</v>
      </c>
      <c r="B37" s="1" t="s">
        <v>1372</v>
      </c>
      <c r="C37" s="1" t="s">
        <v>416</v>
      </c>
      <c r="D37" s="1" t="s">
        <v>1373</v>
      </c>
      <c r="E37" s="1" t="s">
        <v>28</v>
      </c>
      <c r="F37" s="1" t="s">
        <v>1374</v>
      </c>
      <c r="G37" s="1" t="s">
        <v>30</v>
      </c>
      <c r="J37" s="1" t="s">
        <v>31</v>
      </c>
      <c r="K37" s="1" t="s">
        <v>67</v>
      </c>
      <c r="L37" s="1" t="s">
        <v>72</v>
      </c>
      <c r="M37" s="1">
        <v>6</v>
      </c>
      <c r="N37" s="1">
        <v>27100241</v>
      </c>
      <c r="O37" s="1">
        <v>27100241</v>
      </c>
      <c r="P37" s="1" t="s">
        <v>43</v>
      </c>
      <c r="Q37" s="1" t="s">
        <v>42</v>
      </c>
      <c r="T37" s="1">
        <v>4</v>
      </c>
      <c r="U37" s="1">
        <v>95</v>
      </c>
      <c r="W37" s="1">
        <v>98</v>
      </c>
      <c r="X37" s="1">
        <v>227</v>
      </c>
    </row>
    <row r="38" spans="1:26" x14ac:dyDescent="0.2">
      <c r="A38" s="1" t="s">
        <v>414</v>
      </c>
      <c r="B38" s="1" t="s">
        <v>1375</v>
      </c>
      <c r="C38" s="1" t="s">
        <v>416</v>
      </c>
      <c r="D38" s="1" t="s">
        <v>335</v>
      </c>
      <c r="E38" s="1" t="s">
        <v>28</v>
      </c>
      <c r="F38" s="1" t="s">
        <v>1376</v>
      </c>
      <c r="G38" s="1" t="s">
        <v>30</v>
      </c>
      <c r="J38" s="1" t="s">
        <v>32</v>
      </c>
      <c r="K38" s="1" t="s">
        <v>32</v>
      </c>
      <c r="L38" s="1" t="s">
        <v>33</v>
      </c>
      <c r="M38" s="1">
        <v>6</v>
      </c>
      <c r="N38" s="1">
        <v>27100232</v>
      </c>
      <c r="O38" s="1">
        <v>27100232</v>
      </c>
      <c r="P38" s="1" t="s">
        <v>34</v>
      </c>
      <c r="Q38" s="1" t="s">
        <v>35</v>
      </c>
      <c r="X38" s="1">
        <v>93</v>
      </c>
    </row>
    <row r="39" spans="1:26" x14ac:dyDescent="0.2">
      <c r="A39" s="1" t="s">
        <v>51</v>
      </c>
      <c r="B39" s="1" t="s">
        <v>1377</v>
      </c>
      <c r="C39" s="1" t="s">
        <v>53</v>
      </c>
      <c r="D39" s="1" t="s">
        <v>338</v>
      </c>
      <c r="E39" s="1" t="s">
        <v>28</v>
      </c>
      <c r="F39" s="1" t="s">
        <v>1378</v>
      </c>
      <c r="G39" s="1" t="s">
        <v>30</v>
      </c>
      <c r="J39" s="1" t="s">
        <v>31</v>
      </c>
      <c r="K39" s="1" t="s">
        <v>32</v>
      </c>
      <c r="L39" s="1" t="s">
        <v>33</v>
      </c>
      <c r="M39" s="1">
        <v>6</v>
      </c>
      <c r="N39" s="1">
        <v>27100220</v>
      </c>
      <c r="O39" s="1">
        <v>27100220</v>
      </c>
      <c r="P39" s="1" t="s">
        <v>34</v>
      </c>
      <c r="Q39" s="1" t="s">
        <v>35</v>
      </c>
      <c r="T39" s="1">
        <v>54</v>
      </c>
      <c r="U39" s="1">
        <v>103</v>
      </c>
      <c r="X39" s="1">
        <v>189</v>
      </c>
    </row>
    <row r="40" spans="1:26" x14ac:dyDescent="0.2">
      <c r="A40" s="1" t="s">
        <v>469</v>
      </c>
      <c r="B40" s="1" t="s">
        <v>1379</v>
      </c>
      <c r="C40" s="1" t="s">
        <v>416</v>
      </c>
      <c r="D40" s="1" t="s">
        <v>1380</v>
      </c>
      <c r="E40" s="1" t="s">
        <v>28</v>
      </c>
      <c r="F40" s="1" t="s">
        <v>1381</v>
      </c>
      <c r="G40" s="1" t="s">
        <v>30</v>
      </c>
      <c r="J40" s="1" t="s">
        <v>31</v>
      </c>
      <c r="K40" s="1" t="s">
        <v>67</v>
      </c>
      <c r="L40" s="1" t="s">
        <v>72</v>
      </c>
      <c r="M40" s="1">
        <v>6</v>
      </c>
      <c r="N40" s="1">
        <v>27100220</v>
      </c>
      <c r="O40" s="1">
        <v>27100220</v>
      </c>
      <c r="P40" s="1" t="s">
        <v>34</v>
      </c>
      <c r="Q40" s="1" t="s">
        <v>43</v>
      </c>
      <c r="T40" s="1">
        <v>28</v>
      </c>
      <c r="U40" s="1">
        <v>27</v>
      </c>
      <c r="W40" s="1">
        <v>81</v>
      </c>
      <c r="X40" s="1">
        <v>132</v>
      </c>
    </row>
    <row r="41" spans="1:26" x14ac:dyDescent="0.2">
      <c r="A41" s="1" t="s">
        <v>359</v>
      </c>
      <c r="B41" s="1" t="s">
        <v>1382</v>
      </c>
      <c r="C41" s="1" t="s">
        <v>159</v>
      </c>
      <c r="D41" s="1" t="s">
        <v>532</v>
      </c>
      <c r="E41" s="1" t="s">
        <v>28</v>
      </c>
      <c r="F41" s="1" t="s">
        <v>1383</v>
      </c>
      <c r="G41" s="1" t="s">
        <v>30</v>
      </c>
      <c r="J41" s="1" t="s">
        <v>32</v>
      </c>
      <c r="K41" s="1" t="s">
        <v>32</v>
      </c>
      <c r="L41" s="1" t="s">
        <v>33</v>
      </c>
      <c r="M41" s="1">
        <v>6</v>
      </c>
      <c r="N41" s="1">
        <v>27100207</v>
      </c>
      <c r="O41" s="1">
        <v>27100207</v>
      </c>
      <c r="P41" s="1" t="s">
        <v>34</v>
      </c>
      <c r="Q41" s="1" t="s">
        <v>35</v>
      </c>
      <c r="T41" s="1">
        <v>3</v>
      </c>
      <c r="U41" s="1">
        <v>60</v>
      </c>
      <c r="X41" s="1">
        <v>931</v>
      </c>
    </row>
    <row r="42" spans="1:26" x14ac:dyDescent="0.2">
      <c r="A42" s="1" t="s">
        <v>192</v>
      </c>
      <c r="B42" s="1" t="s">
        <v>1384</v>
      </c>
      <c r="C42" s="1" t="s">
        <v>105</v>
      </c>
      <c r="D42" s="1" t="s">
        <v>342</v>
      </c>
      <c r="E42" s="1" t="s">
        <v>28</v>
      </c>
      <c r="F42" s="1" t="s">
        <v>1385</v>
      </c>
      <c r="G42" s="1" t="s">
        <v>30</v>
      </c>
      <c r="I42" s="1">
        <v>3</v>
      </c>
      <c r="J42" s="1" t="s">
        <v>162</v>
      </c>
      <c r="K42" s="1" t="s">
        <v>162</v>
      </c>
      <c r="L42" s="1" t="s">
        <v>196</v>
      </c>
      <c r="M42" s="1">
        <v>6</v>
      </c>
      <c r="N42" s="1">
        <v>27100190</v>
      </c>
      <c r="O42" s="1">
        <v>27100190</v>
      </c>
      <c r="P42" s="1" t="s">
        <v>42</v>
      </c>
      <c r="Q42" s="1" t="s">
        <v>43</v>
      </c>
      <c r="X42" s="1">
        <v>238</v>
      </c>
    </row>
    <row r="43" spans="1:26" x14ac:dyDescent="0.2">
      <c r="A43" s="1" t="s">
        <v>100</v>
      </c>
      <c r="B43" s="1" t="s">
        <v>1386</v>
      </c>
      <c r="C43" s="1" t="s">
        <v>75</v>
      </c>
      <c r="D43" s="1" t="s">
        <v>342</v>
      </c>
      <c r="E43" s="1" t="s">
        <v>28</v>
      </c>
      <c r="F43" s="1" t="s">
        <v>1385</v>
      </c>
      <c r="G43" s="1" t="s">
        <v>30</v>
      </c>
      <c r="I43" s="1">
        <v>3</v>
      </c>
      <c r="J43" s="1" t="s">
        <v>101</v>
      </c>
      <c r="K43" s="1" t="s">
        <v>101</v>
      </c>
      <c r="L43" s="1" t="s">
        <v>101</v>
      </c>
      <c r="M43" s="1">
        <v>6</v>
      </c>
      <c r="N43" s="1">
        <v>27100190</v>
      </c>
      <c r="O43" s="1">
        <v>27100190</v>
      </c>
      <c r="P43" s="1" t="s">
        <v>42</v>
      </c>
      <c r="Q43" s="1" t="s">
        <v>43</v>
      </c>
      <c r="T43" s="1">
        <v>25</v>
      </c>
      <c r="U43" s="1">
        <v>101</v>
      </c>
      <c r="W43" s="1">
        <v>101</v>
      </c>
      <c r="X43" s="1">
        <v>229</v>
      </c>
    </row>
    <row r="44" spans="1:26" x14ac:dyDescent="0.2">
      <c r="A44" s="1" t="s">
        <v>815</v>
      </c>
      <c r="B44" s="1" t="s">
        <v>1387</v>
      </c>
      <c r="C44" s="1" t="s">
        <v>817</v>
      </c>
      <c r="D44" s="1" t="s">
        <v>537</v>
      </c>
      <c r="E44" s="1" t="s">
        <v>28</v>
      </c>
      <c r="F44" s="1" t="s">
        <v>1388</v>
      </c>
      <c r="G44" s="1" t="s">
        <v>30</v>
      </c>
      <c r="I44" s="1">
        <v>3</v>
      </c>
      <c r="J44" s="1" t="s">
        <v>31</v>
      </c>
      <c r="K44" s="1" t="s">
        <v>67</v>
      </c>
      <c r="L44" s="1" t="s">
        <v>820</v>
      </c>
      <c r="M44" s="1">
        <v>6</v>
      </c>
      <c r="N44" s="1">
        <v>27100190</v>
      </c>
      <c r="O44" s="1">
        <v>27100190</v>
      </c>
      <c r="P44" s="1" t="s">
        <v>42</v>
      </c>
      <c r="Q44" s="1" t="s">
        <v>34</v>
      </c>
      <c r="T44" s="1">
        <v>75</v>
      </c>
      <c r="U44" s="1">
        <v>98</v>
      </c>
      <c r="W44" s="1">
        <v>202</v>
      </c>
      <c r="X44" s="1">
        <v>135</v>
      </c>
    </row>
    <row r="45" spans="1:26" x14ac:dyDescent="0.2">
      <c r="A45" s="1" t="s">
        <v>109</v>
      </c>
      <c r="B45" s="1" t="s">
        <v>1389</v>
      </c>
      <c r="C45" s="1" t="s">
        <v>39</v>
      </c>
      <c r="D45" s="1" t="s">
        <v>537</v>
      </c>
      <c r="E45" s="1" t="s">
        <v>28</v>
      </c>
      <c r="F45" s="1" t="s">
        <v>1388</v>
      </c>
      <c r="G45" s="1" t="s">
        <v>30</v>
      </c>
      <c r="I45" s="1">
        <v>3</v>
      </c>
      <c r="J45" s="1" t="s">
        <v>113</v>
      </c>
      <c r="K45" s="1" t="s">
        <v>32</v>
      </c>
      <c r="L45" s="1" t="s">
        <v>114</v>
      </c>
      <c r="M45" s="1">
        <v>6</v>
      </c>
      <c r="N45" s="1">
        <v>27100190</v>
      </c>
      <c r="O45" s="1">
        <v>27100190</v>
      </c>
      <c r="P45" s="1" t="s">
        <v>42</v>
      </c>
      <c r="Q45" s="1" t="s">
        <v>34</v>
      </c>
      <c r="X45" s="1">
        <v>3665</v>
      </c>
    </row>
    <row r="46" spans="1:26" x14ac:dyDescent="0.2">
      <c r="A46" s="1" t="s">
        <v>414</v>
      </c>
      <c r="B46" s="1" t="s">
        <v>492</v>
      </c>
      <c r="C46" s="1" t="s">
        <v>416</v>
      </c>
      <c r="D46" s="1" t="s">
        <v>1390</v>
      </c>
      <c r="E46" s="1" t="s">
        <v>28</v>
      </c>
      <c r="F46" s="1" t="s">
        <v>1391</v>
      </c>
      <c r="G46" s="1" t="s">
        <v>30</v>
      </c>
      <c r="J46" s="1" t="s">
        <v>32</v>
      </c>
      <c r="K46" s="1" t="s">
        <v>32</v>
      </c>
      <c r="L46" s="1" t="s">
        <v>33</v>
      </c>
      <c r="M46" s="1">
        <v>6</v>
      </c>
      <c r="N46" s="1">
        <v>27100157</v>
      </c>
      <c r="O46" s="1">
        <v>27100157</v>
      </c>
      <c r="P46" s="1" t="s">
        <v>42</v>
      </c>
      <c r="Q46" s="1" t="s">
        <v>43</v>
      </c>
      <c r="X46" s="1">
        <v>3894</v>
      </c>
    </row>
    <row r="47" spans="1:26" x14ac:dyDescent="0.2">
      <c r="A47" s="1" t="s">
        <v>2070</v>
      </c>
      <c r="B47" s="1" t="s">
        <v>2420</v>
      </c>
      <c r="C47" s="1" t="s">
        <v>64</v>
      </c>
      <c r="D47" s="1" t="s">
        <v>389</v>
      </c>
      <c r="E47" s="1" t="s">
        <v>545</v>
      </c>
      <c r="F47" s="1" t="s">
        <v>2421</v>
      </c>
      <c r="G47" s="1" t="s">
        <v>30</v>
      </c>
      <c r="H47" s="1" t="s">
        <v>2074</v>
      </c>
      <c r="J47" s="1" t="s">
        <v>101</v>
      </c>
      <c r="K47" s="1" t="s">
        <v>101</v>
      </c>
      <c r="L47" s="1" t="s">
        <v>101</v>
      </c>
      <c r="M47" s="1">
        <v>6</v>
      </c>
      <c r="N47" s="1">
        <v>27100482</v>
      </c>
      <c r="O47" s="1">
        <v>27100482</v>
      </c>
      <c r="P47" s="1" t="s">
        <v>42</v>
      </c>
      <c r="Q47" s="1" t="s">
        <v>35</v>
      </c>
      <c r="R47" s="1">
        <v>0.3</v>
      </c>
      <c r="T47" s="1">
        <v>16</v>
      </c>
      <c r="U47" s="1">
        <v>37</v>
      </c>
      <c r="W47" s="1">
        <v>71</v>
      </c>
      <c r="X47" s="1">
        <v>9438</v>
      </c>
      <c r="Y47" s="2">
        <v>43466</v>
      </c>
      <c r="Z47" s="1" t="s">
        <v>2422</v>
      </c>
    </row>
    <row r="48" spans="1:26" x14ac:dyDescent="0.2">
      <c r="A48" s="1" t="s">
        <v>2143</v>
      </c>
      <c r="B48" s="1" t="s">
        <v>2423</v>
      </c>
      <c r="C48" s="1" t="s">
        <v>39</v>
      </c>
      <c r="D48" s="1" t="s">
        <v>1241</v>
      </c>
      <c r="E48" s="1" t="s">
        <v>545</v>
      </c>
      <c r="F48" s="1" t="s">
        <v>2424</v>
      </c>
      <c r="G48" s="1" t="s">
        <v>30</v>
      </c>
      <c r="J48" s="1" t="s">
        <v>32</v>
      </c>
      <c r="K48" s="1" t="s">
        <v>32</v>
      </c>
      <c r="L48" s="1" t="s">
        <v>32</v>
      </c>
      <c r="M48" s="1">
        <v>6</v>
      </c>
      <c r="N48" s="1">
        <v>27100441</v>
      </c>
      <c r="O48" s="1">
        <v>27100441</v>
      </c>
      <c r="P48" s="1" t="s">
        <v>42</v>
      </c>
      <c r="Q48" s="1" t="s">
        <v>43</v>
      </c>
      <c r="R48" s="1">
        <v>0.06</v>
      </c>
      <c r="T48" s="1">
        <v>28</v>
      </c>
      <c r="U48" s="1">
        <v>442</v>
      </c>
      <c r="X48" s="1">
        <v>5887</v>
      </c>
      <c r="Y48" s="2">
        <v>43466</v>
      </c>
      <c r="Z48" s="1" t="s">
        <v>2425</v>
      </c>
    </row>
    <row r="49" spans="1:26" x14ac:dyDescent="0.2">
      <c r="A49" s="1" t="s">
        <v>2150</v>
      </c>
      <c r="B49" s="1" t="s">
        <v>2426</v>
      </c>
      <c r="C49" s="1" t="s">
        <v>428</v>
      </c>
      <c r="D49" s="1" t="s">
        <v>639</v>
      </c>
      <c r="E49" s="1" t="s">
        <v>545</v>
      </c>
      <c r="F49" s="1" t="s">
        <v>2427</v>
      </c>
      <c r="G49" s="1" t="s">
        <v>30</v>
      </c>
      <c r="J49" s="1" t="s">
        <v>32</v>
      </c>
      <c r="K49" s="1" t="s">
        <v>32</v>
      </c>
      <c r="L49" s="1" t="s">
        <v>33</v>
      </c>
      <c r="M49" s="1">
        <v>6</v>
      </c>
      <c r="N49" s="1">
        <v>27100419</v>
      </c>
      <c r="O49" s="1">
        <v>27100419</v>
      </c>
      <c r="P49" s="1" t="s">
        <v>34</v>
      </c>
      <c r="Q49" s="1" t="s">
        <v>42</v>
      </c>
      <c r="R49" s="1">
        <v>0.34</v>
      </c>
      <c r="T49" s="1">
        <v>118</v>
      </c>
      <c r="U49" s="1">
        <v>229</v>
      </c>
      <c r="X49" s="1">
        <v>75</v>
      </c>
      <c r="Y49" s="2">
        <v>43466</v>
      </c>
      <c r="Z49" s="1" t="s">
        <v>2428</v>
      </c>
    </row>
    <row r="50" spans="1:26" x14ac:dyDescent="0.2">
      <c r="A50" s="1" t="s">
        <v>2143</v>
      </c>
      <c r="B50" s="1" t="s">
        <v>2429</v>
      </c>
      <c r="C50" s="1" t="s">
        <v>126</v>
      </c>
      <c r="D50" s="1" t="s">
        <v>1616</v>
      </c>
      <c r="E50" s="1" t="s">
        <v>545</v>
      </c>
      <c r="F50" s="1" t="s">
        <v>2430</v>
      </c>
      <c r="G50" s="1" t="s">
        <v>30</v>
      </c>
      <c r="J50" s="1" t="s">
        <v>32</v>
      </c>
      <c r="K50" s="1" t="s">
        <v>32</v>
      </c>
      <c r="L50" s="1" t="s">
        <v>32</v>
      </c>
      <c r="M50" s="1">
        <v>6</v>
      </c>
      <c r="N50" s="1">
        <v>27100414</v>
      </c>
      <c r="O50" s="1">
        <v>27100414</v>
      </c>
      <c r="P50" s="1" t="s">
        <v>34</v>
      </c>
      <c r="Q50" s="1" t="s">
        <v>35</v>
      </c>
      <c r="R50" s="1">
        <v>0.34</v>
      </c>
      <c r="T50" s="1">
        <v>192</v>
      </c>
      <c r="U50" s="1">
        <v>380</v>
      </c>
      <c r="X50" s="1">
        <v>1431</v>
      </c>
      <c r="Y50" s="2">
        <v>43466</v>
      </c>
      <c r="Z50" s="1" t="s">
        <v>2431</v>
      </c>
    </row>
    <row r="51" spans="1:26" x14ac:dyDescent="0.2">
      <c r="A51" s="1" t="s">
        <v>2070</v>
      </c>
      <c r="B51" s="1" t="s">
        <v>2155</v>
      </c>
      <c r="C51" s="1" t="s">
        <v>64</v>
      </c>
      <c r="D51" s="1" t="s">
        <v>2432</v>
      </c>
      <c r="E51" s="1" t="s">
        <v>545</v>
      </c>
      <c r="F51" s="1" t="s">
        <v>2433</v>
      </c>
      <c r="G51" s="1" t="s">
        <v>30</v>
      </c>
      <c r="H51" s="1" t="s">
        <v>2074</v>
      </c>
      <c r="J51" s="1" t="s">
        <v>101</v>
      </c>
      <c r="K51" s="1" t="s">
        <v>101</v>
      </c>
      <c r="L51" s="1" t="s">
        <v>101</v>
      </c>
      <c r="M51" s="1">
        <v>6</v>
      </c>
      <c r="N51" s="1">
        <v>27100414</v>
      </c>
      <c r="O51" s="1">
        <v>27100414</v>
      </c>
      <c r="P51" s="1" t="s">
        <v>34</v>
      </c>
      <c r="Q51" s="1" t="s">
        <v>43</v>
      </c>
      <c r="R51" s="1">
        <v>0.13</v>
      </c>
      <c r="T51" s="1">
        <v>9</v>
      </c>
      <c r="U51" s="1">
        <v>61</v>
      </c>
      <c r="W51" s="1">
        <v>63</v>
      </c>
      <c r="X51" s="1">
        <v>11449</v>
      </c>
      <c r="Y51" s="2">
        <v>43466</v>
      </c>
      <c r="Z51" s="1" t="s">
        <v>2434</v>
      </c>
    </row>
    <row r="52" spans="1:26" x14ac:dyDescent="0.2">
      <c r="A52" s="1" t="s">
        <v>2435</v>
      </c>
      <c r="B52" s="1" t="s">
        <v>2436</v>
      </c>
      <c r="C52" s="1" t="s">
        <v>141</v>
      </c>
      <c r="D52" s="1" t="s">
        <v>2437</v>
      </c>
      <c r="E52" s="1" t="s">
        <v>545</v>
      </c>
      <c r="F52" s="1" t="s">
        <v>2438</v>
      </c>
      <c r="G52" s="1" t="s">
        <v>30</v>
      </c>
      <c r="H52" s="1" t="s">
        <v>2074</v>
      </c>
      <c r="J52" s="1" t="s">
        <v>101</v>
      </c>
      <c r="K52" s="1" t="s">
        <v>101</v>
      </c>
      <c r="L52" s="1" t="s">
        <v>101</v>
      </c>
      <c r="M52" s="1">
        <v>6</v>
      </c>
      <c r="N52" s="1">
        <v>27100379</v>
      </c>
      <c r="O52" s="1">
        <v>27100379</v>
      </c>
      <c r="P52" s="1" t="s">
        <v>34</v>
      </c>
      <c r="Q52" s="1" t="s">
        <v>43</v>
      </c>
      <c r="R52" s="1">
        <v>0.39</v>
      </c>
      <c r="T52" s="1">
        <v>108</v>
      </c>
      <c r="U52" s="1">
        <v>172</v>
      </c>
      <c r="W52" s="1">
        <v>304</v>
      </c>
      <c r="X52" s="1">
        <v>6910</v>
      </c>
      <c r="Y52" s="2">
        <v>43466</v>
      </c>
      <c r="Z52" s="1" t="s">
        <v>2439</v>
      </c>
    </row>
    <row r="53" spans="1:26" x14ac:dyDescent="0.2">
      <c r="A53" s="1" t="s">
        <v>2094</v>
      </c>
      <c r="B53" s="1" t="s">
        <v>2440</v>
      </c>
      <c r="C53" s="1" t="s">
        <v>39</v>
      </c>
      <c r="D53" s="1" t="s">
        <v>433</v>
      </c>
      <c r="E53" s="1" t="s">
        <v>545</v>
      </c>
      <c r="F53" s="1" t="s">
        <v>2441</v>
      </c>
      <c r="G53" s="1" t="s">
        <v>30</v>
      </c>
      <c r="H53" s="1" t="s">
        <v>2258</v>
      </c>
      <c r="J53" s="1" t="s">
        <v>101</v>
      </c>
      <c r="K53" s="1" t="s">
        <v>101</v>
      </c>
      <c r="L53" s="1" t="s">
        <v>101</v>
      </c>
      <c r="M53" s="1">
        <v>6</v>
      </c>
      <c r="N53" s="1">
        <v>27100360</v>
      </c>
      <c r="O53" s="1">
        <v>27100360</v>
      </c>
      <c r="P53" s="1" t="s">
        <v>34</v>
      </c>
      <c r="Q53" s="1" t="s">
        <v>35</v>
      </c>
      <c r="R53" s="1">
        <v>0.4</v>
      </c>
      <c r="T53" s="1">
        <v>63</v>
      </c>
      <c r="U53" s="1">
        <v>96</v>
      </c>
      <c r="W53" s="1">
        <v>184</v>
      </c>
      <c r="X53" s="1">
        <v>4561</v>
      </c>
      <c r="Y53" s="2">
        <v>43466</v>
      </c>
      <c r="Z53" s="1" t="s">
        <v>2442</v>
      </c>
    </row>
    <row r="54" spans="1:26" x14ac:dyDescent="0.2">
      <c r="A54" s="1" t="s">
        <v>2443</v>
      </c>
      <c r="B54" s="1" t="s">
        <v>2444</v>
      </c>
      <c r="C54" s="1" t="s">
        <v>230</v>
      </c>
      <c r="D54" s="1" t="s">
        <v>703</v>
      </c>
      <c r="E54" s="1" t="s">
        <v>545</v>
      </c>
      <c r="F54" s="1" t="s">
        <v>2445</v>
      </c>
      <c r="G54" s="1" t="s">
        <v>30</v>
      </c>
      <c r="H54" s="1" t="s">
        <v>2074</v>
      </c>
      <c r="I54" s="1">
        <v>1</v>
      </c>
      <c r="J54" s="1" t="s">
        <v>101</v>
      </c>
      <c r="K54" s="1" t="s">
        <v>101</v>
      </c>
      <c r="L54" s="1" t="s">
        <v>101</v>
      </c>
      <c r="M54" s="1">
        <v>6</v>
      </c>
      <c r="N54" s="1">
        <v>27100350</v>
      </c>
      <c r="O54" s="1">
        <v>27100350</v>
      </c>
      <c r="P54" s="1" t="s">
        <v>42</v>
      </c>
      <c r="Q54" s="1" t="s">
        <v>43</v>
      </c>
      <c r="R54" s="1">
        <v>0.06</v>
      </c>
      <c r="T54" s="1">
        <v>8</v>
      </c>
      <c r="U54" s="1">
        <v>125</v>
      </c>
      <c r="W54" s="1">
        <v>67</v>
      </c>
      <c r="X54" s="1">
        <v>32</v>
      </c>
      <c r="Y54" s="2">
        <v>43466</v>
      </c>
      <c r="Z54" s="1" t="s">
        <v>2446</v>
      </c>
    </row>
    <row r="55" spans="1:26" x14ac:dyDescent="0.2">
      <c r="A55" s="1" t="s">
        <v>2143</v>
      </c>
      <c r="B55" s="1" t="s">
        <v>2447</v>
      </c>
      <c r="C55" s="1" t="s">
        <v>2448</v>
      </c>
      <c r="D55" s="1" t="s">
        <v>1183</v>
      </c>
      <c r="E55" s="1" t="s">
        <v>545</v>
      </c>
      <c r="F55" s="1" t="s">
        <v>2449</v>
      </c>
      <c r="G55" s="1" t="s">
        <v>30</v>
      </c>
      <c r="J55" s="1" t="s">
        <v>32</v>
      </c>
      <c r="K55" s="1" t="s">
        <v>32</v>
      </c>
      <c r="L55" s="1" t="s">
        <v>32</v>
      </c>
      <c r="M55" s="1">
        <v>6</v>
      </c>
      <c r="N55" s="1">
        <v>27100304</v>
      </c>
      <c r="O55" s="1">
        <v>27100304</v>
      </c>
      <c r="P55" s="1" t="s">
        <v>42</v>
      </c>
      <c r="Q55" s="1" t="s">
        <v>43</v>
      </c>
      <c r="R55" s="1">
        <v>0.08</v>
      </c>
      <c r="T55" s="1">
        <v>40</v>
      </c>
      <c r="U55" s="1">
        <v>455</v>
      </c>
      <c r="X55" s="1">
        <v>1987</v>
      </c>
      <c r="Y55" s="2">
        <v>43466</v>
      </c>
      <c r="Z55" s="1" t="s">
        <v>2450</v>
      </c>
    </row>
    <row r="56" spans="1:26" x14ac:dyDescent="0.2">
      <c r="A56" s="1" t="s">
        <v>2150</v>
      </c>
      <c r="B56" s="1" t="s">
        <v>2451</v>
      </c>
      <c r="C56" s="1" t="s">
        <v>428</v>
      </c>
      <c r="D56" s="1" t="s">
        <v>1206</v>
      </c>
      <c r="E56" s="1" t="s">
        <v>545</v>
      </c>
      <c r="F56" s="1" t="s">
        <v>2452</v>
      </c>
      <c r="G56" s="1" t="s">
        <v>30</v>
      </c>
      <c r="J56" s="1" t="s">
        <v>32</v>
      </c>
      <c r="K56" s="1" t="s">
        <v>32</v>
      </c>
      <c r="L56" s="1" t="s">
        <v>33</v>
      </c>
      <c r="M56" s="1">
        <v>6</v>
      </c>
      <c r="N56" s="1">
        <v>27100223</v>
      </c>
      <c r="O56" s="1">
        <v>27100223</v>
      </c>
      <c r="P56" s="1" t="s">
        <v>34</v>
      </c>
      <c r="Q56" s="1" t="s">
        <v>42</v>
      </c>
      <c r="R56" s="1">
        <v>0.09</v>
      </c>
      <c r="T56" s="1">
        <v>22</v>
      </c>
      <c r="U56" s="1">
        <v>223</v>
      </c>
      <c r="X56" s="1">
        <v>33</v>
      </c>
      <c r="Y56" s="2">
        <v>43466</v>
      </c>
      <c r="Z56" s="1" t="s">
        <v>2453</v>
      </c>
    </row>
    <row r="57" spans="1:26" x14ac:dyDescent="0.2">
      <c r="A57" s="1" t="s">
        <v>2064</v>
      </c>
      <c r="B57" s="1" t="s">
        <v>2454</v>
      </c>
      <c r="C57" s="1" t="s">
        <v>2066</v>
      </c>
      <c r="D57" s="1" t="s">
        <v>342</v>
      </c>
      <c r="E57" s="1" t="s">
        <v>545</v>
      </c>
      <c r="F57" s="1" t="s">
        <v>1385</v>
      </c>
      <c r="G57" s="1" t="s">
        <v>30</v>
      </c>
      <c r="H57" s="1" t="s">
        <v>2067</v>
      </c>
      <c r="I57" s="1">
        <v>3</v>
      </c>
      <c r="J57" s="1" t="s">
        <v>31</v>
      </c>
      <c r="K57" s="1" t="s">
        <v>67</v>
      </c>
      <c r="L57" s="1" t="s">
        <v>2068</v>
      </c>
      <c r="M57" s="1">
        <v>6</v>
      </c>
      <c r="N57" s="1">
        <v>27100190</v>
      </c>
      <c r="O57" s="1">
        <v>27100190</v>
      </c>
      <c r="P57" s="1" t="s">
        <v>42</v>
      </c>
      <c r="Q57" s="1" t="s">
        <v>43</v>
      </c>
      <c r="X57" s="1">
        <v>242</v>
      </c>
      <c r="Y57" s="2">
        <v>43466</v>
      </c>
      <c r="Z57" s="1" t="s">
        <v>2455</v>
      </c>
    </row>
    <row r="58" spans="1:26" x14ac:dyDescent="0.2">
      <c r="A58" s="1" t="s">
        <v>2218</v>
      </c>
      <c r="B58" s="1" t="s">
        <v>2219</v>
      </c>
      <c r="C58" s="1" t="s">
        <v>2220</v>
      </c>
      <c r="D58" s="1" t="s">
        <v>1929</v>
      </c>
      <c r="E58" s="1" t="s">
        <v>545</v>
      </c>
      <c r="F58" s="1" t="s">
        <v>2456</v>
      </c>
      <c r="G58" s="1" t="s">
        <v>30</v>
      </c>
      <c r="H58" s="1" t="s">
        <v>2074</v>
      </c>
      <c r="J58" s="1" t="s">
        <v>101</v>
      </c>
      <c r="K58" s="1" t="s">
        <v>101</v>
      </c>
      <c r="L58" s="1" t="s">
        <v>101</v>
      </c>
      <c r="M58" s="1">
        <v>6</v>
      </c>
      <c r="N58" s="1">
        <v>27100169</v>
      </c>
      <c r="O58" s="1">
        <v>27100169</v>
      </c>
      <c r="P58" s="1" t="s">
        <v>43</v>
      </c>
      <c r="Q58" s="1" t="s">
        <v>42</v>
      </c>
      <c r="R58" s="1">
        <v>0.36</v>
      </c>
      <c r="T58" s="1">
        <v>21</v>
      </c>
      <c r="U58" s="1">
        <v>38</v>
      </c>
      <c r="W58" s="1">
        <v>85</v>
      </c>
      <c r="X58" s="1">
        <v>10869</v>
      </c>
      <c r="Y58" s="2">
        <v>43466</v>
      </c>
      <c r="Z58" s="1" t="s">
        <v>2457</v>
      </c>
    </row>
  </sheetData>
  <autoFilter ref="A1:X46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opLeftCell="A46" workbookViewId="0">
      <selection activeCell="A69" sqref="A69:X70"/>
    </sheetView>
  </sheetViews>
  <sheetFormatPr defaultColWidth="11.5546875" defaultRowHeight="15" x14ac:dyDescent="0.2"/>
  <cols>
    <col min="1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849</v>
      </c>
      <c r="B2" s="1" t="s">
        <v>1392</v>
      </c>
      <c r="C2" s="1" t="s">
        <v>159</v>
      </c>
      <c r="D2" s="1" t="s">
        <v>550</v>
      </c>
      <c r="E2" s="1" t="s">
        <v>28</v>
      </c>
      <c r="F2" s="1" t="s">
        <v>1393</v>
      </c>
      <c r="G2" s="1" t="s">
        <v>30</v>
      </c>
      <c r="I2" s="1">
        <v>1</v>
      </c>
      <c r="J2" s="1" t="s">
        <v>31</v>
      </c>
      <c r="K2" s="1" t="s">
        <v>32</v>
      </c>
      <c r="L2" s="1" t="s">
        <v>33</v>
      </c>
      <c r="M2" s="1">
        <v>6</v>
      </c>
      <c r="N2" s="1">
        <v>27114573</v>
      </c>
      <c r="O2" s="1">
        <v>27114573</v>
      </c>
      <c r="P2" s="1" t="s">
        <v>34</v>
      </c>
      <c r="Q2" s="1" t="s">
        <v>35</v>
      </c>
      <c r="T2" s="1">
        <v>3</v>
      </c>
      <c r="U2" s="1">
        <v>76</v>
      </c>
      <c r="X2" s="1">
        <v>23</v>
      </c>
    </row>
    <row r="3" spans="1:24" x14ac:dyDescent="0.2">
      <c r="A3" s="1" t="s">
        <v>24</v>
      </c>
      <c r="B3" s="1" t="s">
        <v>1394</v>
      </c>
      <c r="C3" s="1" t="s">
        <v>26</v>
      </c>
      <c r="D3" s="1" t="s">
        <v>553</v>
      </c>
      <c r="E3" s="1" t="s">
        <v>28</v>
      </c>
      <c r="F3" s="1" t="s">
        <v>1395</v>
      </c>
      <c r="G3" s="1" t="s">
        <v>30</v>
      </c>
      <c r="I3" s="1">
        <v>1</v>
      </c>
      <c r="J3" s="1" t="s">
        <v>31</v>
      </c>
      <c r="K3" s="1" t="s">
        <v>32</v>
      </c>
      <c r="L3" s="1" t="s">
        <v>33</v>
      </c>
      <c r="M3" s="1">
        <v>6</v>
      </c>
      <c r="N3" s="1">
        <v>27114571</v>
      </c>
      <c r="O3" s="1">
        <v>27114571</v>
      </c>
      <c r="P3" s="1" t="s">
        <v>42</v>
      </c>
      <c r="Q3" s="1" t="s">
        <v>43</v>
      </c>
      <c r="T3" s="1">
        <v>10</v>
      </c>
      <c r="U3" s="1">
        <v>97</v>
      </c>
      <c r="W3" s="1">
        <v>94</v>
      </c>
      <c r="X3" s="1">
        <v>259</v>
      </c>
    </row>
    <row r="4" spans="1:24" x14ac:dyDescent="0.2">
      <c r="A4" s="1" t="s">
        <v>187</v>
      </c>
      <c r="B4" s="1" t="s">
        <v>1396</v>
      </c>
      <c r="C4" s="1" t="s">
        <v>189</v>
      </c>
      <c r="D4" s="1" t="s">
        <v>553</v>
      </c>
      <c r="E4" s="1" t="s">
        <v>28</v>
      </c>
      <c r="F4" s="1" t="s">
        <v>1395</v>
      </c>
      <c r="G4" s="1" t="s">
        <v>30</v>
      </c>
      <c r="I4" s="1">
        <v>1</v>
      </c>
      <c r="J4" s="1" t="s">
        <v>31</v>
      </c>
      <c r="K4" s="1" t="s">
        <v>67</v>
      </c>
      <c r="L4" s="1" t="s">
        <v>68</v>
      </c>
      <c r="M4" s="1">
        <v>6</v>
      </c>
      <c r="N4" s="1">
        <v>27114571</v>
      </c>
      <c r="O4" s="1">
        <v>27114571</v>
      </c>
      <c r="P4" s="1" t="s">
        <v>42</v>
      </c>
      <c r="Q4" s="1" t="s">
        <v>43</v>
      </c>
      <c r="T4" s="1">
        <v>16</v>
      </c>
      <c r="U4" s="1">
        <v>36</v>
      </c>
      <c r="X4" s="1">
        <v>104</v>
      </c>
    </row>
    <row r="5" spans="1:24" x14ac:dyDescent="0.2">
      <c r="A5" s="1" t="s">
        <v>51</v>
      </c>
      <c r="B5" s="1" t="s">
        <v>1397</v>
      </c>
      <c r="C5" s="1" t="s">
        <v>53</v>
      </c>
      <c r="D5" s="1" t="s">
        <v>553</v>
      </c>
      <c r="E5" s="1" t="s">
        <v>28</v>
      </c>
      <c r="F5" s="1" t="s">
        <v>1395</v>
      </c>
      <c r="G5" s="1" t="s">
        <v>30</v>
      </c>
      <c r="I5" s="1">
        <v>1</v>
      </c>
      <c r="J5" s="1" t="s">
        <v>31</v>
      </c>
      <c r="K5" s="1" t="s">
        <v>32</v>
      </c>
      <c r="L5" s="1" t="s">
        <v>33</v>
      </c>
      <c r="M5" s="1">
        <v>6</v>
      </c>
      <c r="N5" s="1">
        <v>27114571</v>
      </c>
      <c r="O5" s="1">
        <v>27114571</v>
      </c>
      <c r="P5" s="1" t="s">
        <v>42</v>
      </c>
      <c r="Q5" s="1" t="s">
        <v>43</v>
      </c>
      <c r="T5" s="1">
        <v>8</v>
      </c>
      <c r="U5" s="1">
        <v>84</v>
      </c>
      <c r="X5" s="1">
        <v>47</v>
      </c>
    </row>
    <row r="6" spans="1:24" x14ac:dyDescent="0.2">
      <c r="A6" s="1" t="s">
        <v>24</v>
      </c>
      <c r="B6" s="1" t="s">
        <v>1398</v>
      </c>
      <c r="C6" s="1" t="s">
        <v>26</v>
      </c>
      <c r="D6" s="1" t="s">
        <v>575</v>
      </c>
      <c r="E6" s="1" t="s">
        <v>28</v>
      </c>
      <c r="F6" s="1" t="s">
        <v>1399</v>
      </c>
      <c r="G6" s="1" t="s">
        <v>30</v>
      </c>
      <c r="I6" s="1">
        <v>1</v>
      </c>
      <c r="J6" s="1" t="s">
        <v>31</v>
      </c>
      <c r="K6" s="1" t="s">
        <v>32</v>
      </c>
      <c r="L6" s="1" t="s">
        <v>33</v>
      </c>
      <c r="M6" s="1">
        <v>6</v>
      </c>
      <c r="N6" s="1">
        <v>27114553</v>
      </c>
      <c r="O6" s="1">
        <v>27114553</v>
      </c>
      <c r="P6" s="1" t="s">
        <v>34</v>
      </c>
      <c r="Q6" s="1" t="s">
        <v>42</v>
      </c>
      <c r="T6" s="1">
        <v>9</v>
      </c>
      <c r="U6" s="1">
        <v>49</v>
      </c>
      <c r="V6" s="1">
        <v>1</v>
      </c>
      <c r="W6" s="1">
        <v>110</v>
      </c>
      <c r="X6" s="1">
        <v>669</v>
      </c>
    </row>
    <row r="7" spans="1:24" x14ac:dyDescent="0.2">
      <c r="A7" s="1" t="s">
        <v>56</v>
      </c>
      <c r="B7" s="1" t="s">
        <v>1400</v>
      </c>
      <c r="C7" s="1" t="s">
        <v>58</v>
      </c>
      <c r="D7" s="1" t="s">
        <v>848</v>
      </c>
      <c r="E7" s="1" t="s">
        <v>28</v>
      </c>
      <c r="F7" s="1" t="s">
        <v>1401</v>
      </c>
      <c r="G7" s="1" t="s">
        <v>30</v>
      </c>
      <c r="J7" s="1" t="s">
        <v>31</v>
      </c>
      <c r="K7" s="1" t="s">
        <v>61</v>
      </c>
      <c r="L7" s="1" t="s">
        <v>33</v>
      </c>
      <c r="M7" s="1">
        <v>6</v>
      </c>
      <c r="N7" s="1">
        <v>27114540</v>
      </c>
      <c r="O7" s="1">
        <v>27114540</v>
      </c>
      <c r="P7" s="1" t="s">
        <v>43</v>
      </c>
      <c r="Q7" s="1" t="s">
        <v>42</v>
      </c>
      <c r="U7" s="1">
        <v>75</v>
      </c>
      <c r="X7" s="1">
        <v>40</v>
      </c>
    </row>
    <row r="8" spans="1:24" x14ac:dyDescent="0.2">
      <c r="A8" s="1" t="s">
        <v>24</v>
      </c>
      <c r="B8" s="1" t="s">
        <v>1402</v>
      </c>
      <c r="C8" s="1" t="s">
        <v>26</v>
      </c>
      <c r="D8" s="1" t="s">
        <v>593</v>
      </c>
      <c r="E8" s="1" t="s">
        <v>28</v>
      </c>
      <c r="F8" s="1" t="s">
        <v>1403</v>
      </c>
      <c r="G8" s="1" t="s">
        <v>30</v>
      </c>
      <c r="J8" s="1" t="s">
        <v>31</v>
      </c>
      <c r="K8" s="1" t="s">
        <v>32</v>
      </c>
      <c r="L8" s="1" t="s">
        <v>33</v>
      </c>
      <c r="M8" s="1">
        <v>6</v>
      </c>
      <c r="N8" s="1">
        <v>27114538</v>
      </c>
      <c r="O8" s="1">
        <v>27114538</v>
      </c>
      <c r="P8" s="1" t="s">
        <v>42</v>
      </c>
      <c r="Q8" s="1" t="s">
        <v>35</v>
      </c>
      <c r="T8" s="1">
        <v>16</v>
      </c>
      <c r="U8" s="1">
        <v>94</v>
      </c>
      <c r="W8" s="1">
        <v>122</v>
      </c>
      <c r="X8" s="1">
        <v>268</v>
      </c>
    </row>
    <row r="9" spans="1:24" x14ac:dyDescent="0.2">
      <c r="A9" s="1" t="s">
        <v>1404</v>
      </c>
      <c r="B9" s="1" t="s">
        <v>1405</v>
      </c>
      <c r="C9" s="1" t="s">
        <v>1406</v>
      </c>
      <c r="D9" s="1" t="s">
        <v>1407</v>
      </c>
      <c r="E9" s="1" t="s">
        <v>28</v>
      </c>
      <c r="F9" s="1" t="s">
        <v>1408</v>
      </c>
      <c r="G9" s="1" t="s">
        <v>30</v>
      </c>
      <c r="J9" s="1" t="s">
        <v>113</v>
      </c>
      <c r="K9" s="1" t="s">
        <v>32</v>
      </c>
      <c r="L9" s="1" t="s">
        <v>1409</v>
      </c>
      <c r="M9" s="1">
        <v>6</v>
      </c>
      <c r="N9" s="1">
        <v>27114538</v>
      </c>
      <c r="O9" s="1">
        <v>27114538</v>
      </c>
      <c r="P9" s="1" t="s">
        <v>42</v>
      </c>
      <c r="Q9" s="1" t="s">
        <v>43</v>
      </c>
      <c r="T9" s="1">
        <v>27</v>
      </c>
      <c r="U9" s="1">
        <v>2</v>
      </c>
      <c r="W9" s="1">
        <v>37</v>
      </c>
      <c r="X9" s="1">
        <v>12</v>
      </c>
    </row>
    <row r="10" spans="1:24" x14ac:dyDescent="0.2">
      <c r="A10" s="1" t="s">
        <v>168</v>
      </c>
      <c r="B10" s="1" t="s">
        <v>1070</v>
      </c>
      <c r="C10" s="1" t="s">
        <v>165</v>
      </c>
      <c r="D10" s="1" t="s">
        <v>1410</v>
      </c>
      <c r="E10" s="1" t="s">
        <v>28</v>
      </c>
      <c r="F10" s="1" t="s">
        <v>1411</v>
      </c>
      <c r="G10" s="1" t="s">
        <v>30</v>
      </c>
      <c r="J10" s="1" t="s">
        <v>101</v>
      </c>
      <c r="K10" s="1" t="s">
        <v>101</v>
      </c>
      <c r="L10" s="1" t="s">
        <v>101</v>
      </c>
      <c r="M10" s="1">
        <v>6</v>
      </c>
      <c r="N10" s="1">
        <v>27114534</v>
      </c>
      <c r="O10" s="1">
        <v>27114534</v>
      </c>
      <c r="P10" s="1" t="s">
        <v>34</v>
      </c>
      <c r="Q10" s="1" t="s">
        <v>35</v>
      </c>
      <c r="T10" s="1">
        <v>8</v>
      </c>
      <c r="U10" s="1">
        <v>51</v>
      </c>
      <c r="W10" s="1">
        <v>92</v>
      </c>
      <c r="X10" s="1">
        <v>4932</v>
      </c>
    </row>
    <row r="11" spans="1:24" x14ac:dyDescent="0.2">
      <c r="A11" s="1" t="s">
        <v>56</v>
      </c>
      <c r="B11" s="1" t="s">
        <v>1412</v>
      </c>
      <c r="C11" s="1" t="s">
        <v>58</v>
      </c>
      <c r="D11" s="1" t="s">
        <v>1413</v>
      </c>
      <c r="E11" s="1" t="s">
        <v>28</v>
      </c>
      <c r="F11" s="1" t="s">
        <v>1414</v>
      </c>
      <c r="G11" s="1" t="s">
        <v>30</v>
      </c>
      <c r="J11" s="1" t="s">
        <v>31</v>
      </c>
      <c r="K11" s="1" t="s">
        <v>61</v>
      </c>
      <c r="L11" s="1" t="s">
        <v>33</v>
      </c>
      <c r="M11" s="1">
        <v>6</v>
      </c>
      <c r="N11" s="1">
        <v>27114534</v>
      </c>
      <c r="O11" s="1">
        <v>27114534</v>
      </c>
      <c r="P11" s="1" t="s">
        <v>34</v>
      </c>
      <c r="Q11" s="1" t="s">
        <v>42</v>
      </c>
      <c r="U11" s="1">
        <v>143</v>
      </c>
      <c r="X11" s="1">
        <v>484</v>
      </c>
    </row>
    <row r="12" spans="1:24" x14ac:dyDescent="0.2">
      <c r="A12" s="1" t="s">
        <v>24</v>
      </c>
      <c r="B12" s="1" t="s">
        <v>1415</v>
      </c>
      <c r="C12" s="1" t="s">
        <v>126</v>
      </c>
      <c r="D12" s="1" t="s">
        <v>389</v>
      </c>
      <c r="E12" s="1" t="s">
        <v>28</v>
      </c>
      <c r="F12" s="1" t="s">
        <v>1416</v>
      </c>
      <c r="G12" s="1" t="s">
        <v>30</v>
      </c>
      <c r="I12" s="1">
        <v>1</v>
      </c>
      <c r="J12" s="1" t="s">
        <v>31</v>
      </c>
      <c r="K12" s="1" t="s">
        <v>32</v>
      </c>
      <c r="L12" s="1" t="s">
        <v>33</v>
      </c>
      <c r="M12" s="1">
        <v>6</v>
      </c>
      <c r="N12" s="1">
        <v>27114530</v>
      </c>
      <c r="O12" s="1">
        <v>27114530</v>
      </c>
      <c r="P12" s="1" t="s">
        <v>42</v>
      </c>
      <c r="Q12" s="1" t="s">
        <v>34</v>
      </c>
      <c r="T12" s="1">
        <v>7</v>
      </c>
      <c r="U12" s="1">
        <v>211</v>
      </c>
      <c r="W12" s="1">
        <v>233</v>
      </c>
      <c r="X12" s="1">
        <v>1746</v>
      </c>
    </row>
    <row r="13" spans="1:24" x14ac:dyDescent="0.2">
      <c r="A13" s="1" t="s">
        <v>414</v>
      </c>
      <c r="B13" s="1" t="s">
        <v>1417</v>
      </c>
      <c r="C13" s="1" t="s">
        <v>416</v>
      </c>
      <c r="D13" s="1" t="s">
        <v>850</v>
      </c>
      <c r="E13" s="1" t="s">
        <v>28</v>
      </c>
      <c r="F13" s="1" t="s">
        <v>1418</v>
      </c>
      <c r="G13" s="1" t="s">
        <v>30</v>
      </c>
      <c r="I13" s="1">
        <v>1</v>
      </c>
      <c r="J13" s="1" t="s">
        <v>32</v>
      </c>
      <c r="K13" s="1" t="s">
        <v>32</v>
      </c>
      <c r="L13" s="1" t="s">
        <v>33</v>
      </c>
      <c r="M13" s="1">
        <v>6</v>
      </c>
      <c r="N13" s="1">
        <v>27114519</v>
      </c>
      <c r="O13" s="1">
        <v>27114519</v>
      </c>
      <c r="P13" s="1" t="s">
        <v>34</v>
      </c>
      <c r="Q13" s="1" t="s">
        <v>42</v>
      </c>
      <c r="X13" s="1">
        <v>134</v>
      </c>
    </row>
    <row r="14" spans="1:24" x14ac:dyDescent="0.2">
      <c r="A14" s="1" t="s">
        <v>100</v>
      </c>
      <c r="B14" s="1" t="s">
        <v>1419</v>
      </c>
      <c r="C14" s="1" t="s">
        <v>246</v>
      </c>
      <c r="D14" s="1" t="s">
        <v>1420</v>
      </c>
      <c r="E14" s="1" t="s">
        <v>28</v>
      </c>
      <c r="F14" s="1" t="s">
        <v>1421</v>
      </c>
      <c r="G14" s="1" t="s">
        <v>30</v>
      </c>
      <c r="J14" s="1" t="s">
        <v>101</v>
      </c>
      <c r="K14" s="1" t="s">
        <v>101</v>
      </c>
      <c r="L14" s="1" t="s">
        <v>101</v>
      </c>
      <c r="M14" s="1">
        <v>6</v>
      </c>
      <c r="N14" s="1">
        <v>27114517</v>
      </c>
      <c r="O14" s="1">
        <v>27114517</v>
      </c>
      <c r="P14" s="1" t="s">
        <v>43</v>
      </c>
      <c r="Q14" s="1" t="s">
        <v>42</v>
      </c>
      <c r="T14" s="1">
        <v>6</v>
      </c>
      <c r="U14" s="1">
        <v>67</v>
      </c>
      <c r="W14" s="1">
        <v>234</v>
      </c>
      <c r="X14" s="1">
        <v>1164</v>
      </c>
    </row>
    <row r="15" spans="1:24" x14ac:dyDescent="0.2">
      <c r="A15" s="1" t="s">
        <v>24</v>
      </c>
      <c r="B15" s="1" t="s">
        <v>1422</v>
      </c>
      <c r="C15" s="1" t="s">
        <v>126</v>
      </c>
      <c r="D15" s="1" t="s">
        <v>1423</v>
      </c>
      <c r="E15" s="1" t="s">
        <v>28</v>
      </c>
      <c r="F15" s="1" t="s">
        <v>1424</v>
      </c>
      <c r="G15" s="1" t="s">
        <v>30</v>
      </c>
      <c r="I15" s="1">
        <v>1</v>
      </c>
      <c r="J15" s="1" t="s">
        <v>31</v>
      </c>
      <c r="K15" s="1" t="s">
        <v>32</v>
      </c>
      <c r="L15" s="1" t="s">
        <v>33</v>
      </c>
      <c r="M15" s="1">
        <v>6</v>
      </c>
      <c r="N15" s="1">
        <v>27114507</v>
      </c>
      <c r="O15" s="1">
        <v>27114507</v>
      </c>
      <c r="P15" s="1" t="s">
        <v>43</v>
      </c>
      <c r="Q15" s="1" t="s">
        <v>35</v>
      </c>
      <c r="T15" s="1">
        <v>24</v>
      </c>
      <c r="U15" s="1">
        <v>128</v>
      </c>
      <c r="W15" s="1">
        <v>179</v>
      </c>
      <c r="X15" s="1">
        <v>455</v>
      </c>
    </row>
    <row r="16" spans="1:24" x14ac:dyDescent="0.2">
      <c r="A16" s="1" t="s">
        <v>142</v>
      </c>
      <c r="B16" s="1" t="s">
        <v>1425</v>
      </c>
      <c r="C16" s="1" t="s">
        <v>144</v>
      </c>
      <c r="D16" s="1" t="s">
        <v>1426</v>
      </c>
      <c r="E16" s="1" t="s">
        <v>28</v>
      </c>
      <c r="F16" s="1" t="s">
        <v>1427</v>
      </c>
      <c r="G16" s="1" t="s">
        <v>30</v>
      </c>
      <c r="I16" s="1">
        <v>1</v>
      </c>
      <c r="J16" s="1" t="s">
        <v>31</v>
      </c>
      <c r="K16" s="1" t="s">
        <v>67</v>
      </c>
      <c r="L16" s="1" t="s">
        <v>68</v>
      </c>
      <c r="M16" s="1">
        <v>6</v>
      </c>
      <c r="N16" s="1">
        <v>27114498</v>
      </c>
      <c r="O16" s="1">
        <v>27114498</v>
      </c>
      <c r="P16" s="1" t="s">
        <v>42</v>
      </c>
      <c r="Q16" s="1" t="s">
        <v>43</v>
      </c>
      <c r="T16" s="1">
        <v>56</v>
      </c>
      <c r="U16" s="1">
        <v>130</v>
      </c>
      <c r="W16" s="1">
        <v>407</v>
      </c>
      <c r="X16" s="1">
        <v>237</v>
      </c>
    </row>
    <row r="17" spans="1:24" x14ac:dyDescent="0.2">
      <c r="A17" s="1" t="s">
        <v>44</v>
      </c>
      <c r="B17" s="1" t="s">
        <v>1428</v>
      </c>
      <c r="C17" s="1" t="s">
        <v>46</v>
      </c>
      <c r="D17" s="1" t="s">
        <v>1426</v>
      </c>
      <c r="E17" s="1" t="s">
        <v>28</v>
      </c>
      <c r="F17" s="1" t="s">
        <v>1427</v>
      </c>
      <c r="G17" s="1" t="s">
        <v>30</v>
      </c>
      <c r="I17" s="1">
        <v>1</v>
      </c>
      <c r="J17" s="1" t="s">
        <v>32</v>
      </c>
      <c r="K17" s="1" t="s">
        <v>32</v>
      </c>
      <c r="L17" s="1" t="s">
        <v>47</v>
      </c>
      <c r="M17" s="1">
        <v>6</v>
      </c>
      <c r="N17" s="1">
        <v>27114498</v>
      </c>
      <c r="O17" s="1">
        <v>27114498</v>
      </c>
      <c r="P17" s="1" t="s">
        <v>42</v>
      </c>
      <c r="Q17" s="1" t="s">
        <v>43</v>
      </c>
      <c r="X17" s="1">
        <v>616</v>
      </c>
    </row>
    <row r="18" spans="1:24" x14ac:dyDescent="0.2">
      <c r="A18" s="1" t="s">
        <v>849</v>
      </c>
      <c r="B18" s="1" t="s">
        <v>1429</v>
      </c>
      <c r="C18" s="1" t="s">
        <v>159</v>
      </c>
      <c r="D18" s="1" t="s">
        <v>1430</v>
      </c>
      <c r="E18" s="1" t="s">
        <v>28</v>
      </c>
      <c r="F18" s="1" t="s">
        <v>1431</v>
      </c>
      <c r="G18" s="1" t="s">
        <v>30</v>
      </c>
      <c r="I18" s="1">
        <v>1</v>
      </c>
      <c r="J18" s="1" t="s">
        <v>31</v>
      </c>
      <c r="K18" s="1" t="s">
        <v>32</v>
      </c>
      <c r="L18" s="1" t="s">
        <v>33</v>
      </c>
      <c r="M18" s="1">
        <v>6</v>
      </c>
      <c r="N18" s="1">
        <v>27114499</v>
      </c>
      <c r="O18" s="1">
        <v>27114499</v>
      </c>
      <c r="P18" s="1" t="s">
        <v>42</v>
      </c>
      <c r="Q18" s="1" t="s">
        <v>43</v>
      </c>
      <c r="T18" s="1">
        <v>4</v>
      </c>
      <c r="U18" s="1">
        <v>137</v>
      </c>
      <c r="X18" s="1">
        <v>26</v>
      </c>
    </row>
    <row r="19" spans="1:24" x14ac:dyDescent="0.2">
      <c r="A19" s="1" t="s">
        <v>51</v>
      </c>
      <c r="B19" s="1" t="s">
        <v>1432</v>
      </c>
      <c r="C19" s="1" t="s">
        <v>53</v>
      </c>
      <c r="D19" s="1" t="s">
        <v>253</v>
      </c>
      <c r="E19" s="1" t="s">
        <v>28</v>
      </c>
      <c r="F19" s="1" t="s">
        <v>1433</v>
      </c>
      <c r="G19" s="1" t="s">
        <v>30</v>
      </c>
      <c r="J19" s="1" t="s">
        <v>31</v>
      </c>
      <c r="K19" s="1" t="s">
        <v>32</v>
      </c>
      <c r="L19" s="1" t="s">
        <v>33</v>
      </c>
      <c r="M19" s="1">
        <v>6</v>
      </c>
      <c r="N19" s="1">
        <v>27114494</v>
      </c>
      <c r="O19" s="1">
        <v>27114494</v>
      </c>
      <c r="P19" s="1" t="s">
        <v>42</v>
      </c>
      <c r="Q19" s="1" t="s">
        <v>34</v>
      </c>
      <c r="T19" s="1">
        <v>20</v>
      </c>
      <c r="U19" s="1">
        <v>142</v>
      </c>
      <c r="X19" s="1">
        <v>388</v>
      </c>
    </row>
    <row r="20" spans="1:24" x14ac:dyDescent="0.2">
      <c r="A20" s="1" t="s">
        <v>24</v>
      </c>
      <c r="B20" s="1" t="s">
        <v>1434</v>
      </c>
      <c r="C20" s="1" t="s">
        <v>26</v>
      </c>
      <c r="D20" s="1" t="s">
        <v>260</v>
      </c>
      <c r="E20" s="1" t="s">
        <v>28</v>
      </c>
      <c r="F20" s="1" t="s">
        <v>1435</v>
      </c>
      <c r="G20" s="1" t="s">
        <v>30</v>
      </c>
      <c r="I20" s="1">
        <v>1</v>
      </c>
      <c r="J20" s="1" t="s">
        <v>31</v>
      </c>
      <c r="K20" s="1" t="s">
        <v>32</v>
      </c>
      <c r="L20" s="1" t="s">
        <v>33</v>
      </c>
      <c r="M20" s="1">
        <v>6</v>
      </c>
      <c r="N20" s="1">
        <v>27114470</v>
      </c>
      <c r="O20" s="1">
        <v>27114470</v>
      </c>
      <c r="P20" s="1" t="s">
        <v>42</v>
      </c>
      <c r="Q20" s="1" t="s">
        <v>34</v>
      </c>
      <c r="T20" s="1">
        <v>19</v>
      </c>
      <c r="U20" s="1">
        <v>212</v>
      </c>
      <c r="W20" s="1">
        <v>262</v>
      </c>
      <c r="X20" s="1">
        <v>641</v>
      </c>
    </row>
    <row r="21" spans="1:24" x14ac:dyDescent="0.2">
      <c r="A21" s="1" t="s">
        <v>37</v>
      </c>
      <c r="B21" s="1" t="s">
        <v>1436</v>
      </c>
      <c r="C21" s="1" t="s">
        <v>39</v>
      </c>
      <c r="D21" s="1" t="s">
        <v>263</v>
      </c>
      <c r="E21" s="1" t="s">
        <v>28</v>
      </c>
      <c r="F21" s="1" t="s">
        <v>1437</v>
      </c>
      <c r="G21" s="1" t="s">
        <v>30</v>
      </c>
      <c r="I21" s="1">
        <v>1</v>
      </c>
      <c r="J21" s="1" t="s">
        <v>31</v>
      </c>
      <c r="K21" s="1" t="s">
        <v>32</v>
      </c>
      <c r="L21" s="1" t="s">
        <v>33</v>
      </c>
      <c r="M21" s="1">
        <v>6</v>
      </c>
      <c r="N21" s="1">
        <v>27114472</v>
      </c>
      <c r="O21" s="1">
        <v>27114472</v>
      </c>
      <c r="P21" s="1" t="s">
        <v>42</v>
      </c>
      <c r="Q21" s="1" t="s">
        <v>43</v>
      </c>
      <c r="T21" s="1">
        <v>23</v>
      </c>
      <c r="U21" s="1">
        <v>150</v>
      </c>
      <c r="X21" s="1">
        <v>3181</v>
      </c>
    </row>
    <row r="22" spans="1:24" x14ac:dyDescent="0.2">
      <c r="A22" s="1" t="s">
        <v>395</v>
      </c>
      <c r="B22" s="1" t="s">
        <v>1438</v>
      </c>
      <c r="C22" s="1" t="s">
        <v>397</v>
      </c>
      <c r="D22" s="1" t="s">
        <v>643</v>
      </c>
      <c r="E22" s="1" t="s">
        <v>28</v>
      </c>
      <c r="F22" s="1" t="s">
        <v>1439</v>
      </c>
      <c r="G22" s="1" t="s">
        <v>30</v>
      </c>
      <c r="J22" s="1" t="s">
        <v>32</v>
      </c>
      <c r="K22" s="1" t="s">
        <v>32</v>
      </c>
      <c r="L22" s="1" t="s">
        <v>399</v>
      </c>
      <c r="M22" s="1">
        <v>6</v>
      </c>
      <c r="N22" s="1">
        <v>27114468</v>
      </c>
      <c r="O22" s="1">
        <v>27114468</v>
      </c>
      <c r="P22" s="1" t="s">
        <v>42</v>
      </c>
      <c r="Q22" s="1" t="s">
        <v>34</v>
      </c>
      <c r="X22" s="1">
        <v>179</v>
      </c>
    </row>
    <row r="23" spans="1:24" x14ac:dyDescent="0.2">
      <c r="A23" s="1" t="s">
        <v>1306</v>
      </c>
      <c r="B23" s="1" t="s">
        <v>1440</v>
      </c>
      <c r="C23" s="1" t="s">
        <v>1308</v>
      </c>
      <c r="D23" s="1" t="s">
        <v>420</v>
      </c>
      <c r="E23" s="1" t="s">
        <v>28</v>
      </c>
      <c r="F23" s="1" t="s">
        <v>1441</v>
      </c>
      <c r="G23" s="1" t="s">
        <v>30</v>
      </c>
      <c r="J23" s="1" t="s">
        <v>32</v>
      </c>
      <c r="K23" s="1" t="s">
        <v>32</v>
      </c>
      <c r="L23" s="1" t="s">
        <v>33</v>
      </c>
      <c r="M23" s="1">
        <v>6</v>
      </c>
      <c r="N23" s="1">
        <v>27114465</v>
      </c>
      <c r="O23" s="1">
        <v>27114465</v>
      </c>
      <c r="P23" s="1" t="s">
        <v>43</v>
      </c>
      <c r="Q23" s="1" t="s">
        <v>35</v>
      </c>
      <c r="X23" s="1">
        <v>23</v>
      </c>
    </row>
    <row r="24" spans="1:24" x14ac:dyDescent="0.2">
      <c r="A24" s="1" t="s">
        <v>142</v>
      </c>
      <c r="B24" s="1" t="s">
        <v>1442</v>
      </c>
      <c r="C24" s="1" t="s">
        <v>144</v>
      </c>
      <c r="D24" s="1" t="s">
        <v>1443</v>
      </c>
      <c r="E24" s="1" t="s">
        <v>28</v>
      </c>
      <c r="F24" s="1" t="s">
        <v>1444</v>
      </c>
      <c r="G24" s="1" t="s">
        <v>30</v>
      </c>
      <c r="I24" s="1">
        <v>1</v>
      </c>
      <c r="J24" s="1" t="s">
        <v>31</v>
      </c>
      <c r="K24" s="1" t="s">
        <v>67</v>
      </c>
      <c r="L24" s="1" t="s">
        <v>68</v>
      </c>
      <c r="M24" s="1">
        <v>6</v>
      </c>
      <c r="N24" s="1">
        <v>27114460</v>
      </c>
      <c r="O24" s="1">
        <v>27114460</v>
      </c>
      <c r="P24" s="1" t="s">
        <v>42</v>
      </c>
      <c r="Q24" s="1" t="s">
        <v>43</v>
      </c>
      <c r="T24" s="1">
        <v>119</v>
      </c>
      <c r="U24" s="1">
        <v>232</v>
      </c>
      <c r="W24" s="1">
        <v>276</v>
      </c>
      <c r="X24" s="1">
        <v>1405</v>
      </c>
    </row>
    <row r="25" spans="1:24" x14ac:dyDescent="0.2">
      <c r="A25" s="1" t="s">
        <v>414</v>
      </c>
      <c r="B25" s="1" t="s">
        <v>1445</v>
      </c>
      <c r="C25" s="1" t="s">
        <v>416</v>
      </c>
      <c r="D25" s="1" t="s">
        <v>655</v>
      </c>
      <c r="E25" s="1" t="s">
        <v>28</v>
      </c>
      <c r="F25" s="1" t="s">
        <v>1446</v>
      </c>
      <c r="G25" s="1" t="s">
        <v>30</v>
      </c>
      <c r="J25" s="1" t="s">
        <v>32</v>
      </c>
      <c r="K25" s="1" t="s">
        <v>32</v>
      </c>
      <c r="L25" s="1" t="s">
        <v>33</v>
      </c>
      <c r="M25" s="1">
        <v>6</v>
      </c>
      <c r="N25" s="1">
        <v>27114446</v>
      </c>
      <c r="O25" s="1">
        <v>27114446</v>
      </c>
      <c r="P25" s="1" t="s">
        <v>42</v>
      </c>
      <c r="Q25" s="1" t="s">
        <v>34</v>
      </c>
      <c r="X25" s="1">
        <v>81</v>
      </c>
    </row>
    <row r="26" spans="1:24" x14ac:dyDescent="0.2">
      <c r="A26" s="1" t="s">
        <v>849</v>
      </c>
      <c r="B26" s="1" t="s">
        <v>1447</v>
      </c>
      <c r="C26" s="1" t="s">
        <v>159</v>
      </c>
      <c r="D26" s="1" t="s">
        <v>285</v>
      </c>
      <c r="E26" s="1" t="s">
        <v>28</v>
      </c>
      <c r="F26" s="1" t="s">
        <v>1448</v>
      </c>
      <c r="G26" s="1" t="s">
        <v>30</v>
      </c>
      <c r="I26" s="1">
        <v>1</v>
      </c>
      <c r="J26" s="1" t="s">
        <v>31</v>
      </c>
      <c r="K26" s="1" t="s">
        <v>32</v>
      </c>
      <c r="L26" s="1" t="s">
        <v>33</v>
      </c>
      <c r="M26" s="1">
        <v>6</v>
      </c>
      <c r="N26" s="1">
        <v>27114417</v>
      </c>
      <c r="O26" s="1">
        <v>27114417</v>
      </c>
      <c r="P26" s="1" t="s">
        <v>42</v>
      </c>
      <c r="Q26" s="1" t="s">
        <v>43</v>
      </c>
      <c r="T26" s="1">
        <v>5</v>
      </c>
      <c r="U26" s="1">
        <v>293</v>
      </c>
      <c r="X26" s="1">
        <v>8</v>
      </c>
    </row>
    <row r="27" spans="1:24" x14ac:dyDescent="0.2">
      <c r="A27" s="1" t="s">
        <v>51</v>
      </c>
      <c r="B27" s="1" t="s">
        <v>1449</v>
      </c>
      <c r="C27" s="1" t="s">
        <v>53</v>
      </c>
      <c r="D27" s="1" t="s">
        <v>106</v>
      </c>
      <c r="E27" s="1" t="s">
        <v>28</v>
      </c>
      <c r="F27" s="1" t="s">
        <v>1450</v>
      </c>
      <c r="G27" s="1" t="s">
        <v>30</v>
      </c>
      <c r="J27" s="1" t="s">
        <v>31</v>
      </c>
      <c r="K27" s="1" t="s">
        <v>32</v>
      </c>
      <c r="L27" s="1" t="s">
        <v>33</v>
      </c>
      <c r="M27" s="1">
        <v>6</v>
      </c>
      <c r="N27" s="1">
        <v>27114408</v>
      </c>
      <c r="O27" s="1">
        <v>27114408</v>
      </c>
      <c r="P27" s="1" t="s">
        <v>34</v>
      </c>
      <c r="Q27" s="1" t="s">
        <v>42</v>
      </c>
      <c r="T27" s="1">
        <v>69</v>
      </c>
      <c r="U27" s="1">
        <v>414</v>
      </c>
      <c r="X27" s="1">
        <v>81</v>
      </c>
    </row>
    <row r="28" spans="1:24" x14ac:dyDescent="0.2">
      <c r="A28" s="1" t="s">
        <v>37</v>
      </c>
      <c r="B28" s="1" t="s">
        <v>1451</v>
      </c>
      <c r="C28" s="1" t="s">
        <v>39</v>
      </c>
      <c r="D28" s="1" t="s">
        <v>703</v>
      </c>
      <c r="E28" s="1" t="s">
        <v>28</v>
      </c>
      <c r="F28" s="1" t="s">
        <v>1452</v>
      </c>
      <c r="G28" s="1" t="s">
        <v>30</v>
      </c>
      <c r="I28" s="1">
        <v>1</v>
      </c>
      <c r="J28" s="1" t="s">
        <v>31</v>
      </c>
      <c r="K28" s="1" t="s">
        <v>32</v>
      </c>
      <c r="L28" s="1" t="s">
        <v>33</v>
      </c>
      <c r="M28" s="1">
        <v>6</v>
      </c>
      <c r="N28" s="1">
        <v>27114398</v>
      </c>
      <c r="O28" s="1">
        <v>27114398</v>
      </c>
      <c r="P28" s="1" t="s">
        <v>42</v>
      </c>
      <c r="Q28" s="1" t="s">
        <v>43</v>
      </c>
      <c r="T28" s="1">
        <v>7</v>
      </c>
      <c r="U28" s="1">
        <v>165</v>
      </c>
      <c r="X28" s="1">
        <v>311</v>
      </c>
    </row>
    <row r="29" spans="1:24" x14ac:dyDescent="0.2">
      <c r="A29" s="1" t="s">
        <v>280</v>
      </c>
      <c r="B29" s="1" t="s">
        <v>1453</v>
      </c>
      <c r="C29" s="1" t="s">
        <v>189</v>
      </c>
      <c r="D29" s="1" t="s">
        <v>1255</v>
      </c>
      <c r="E29" s="1" t="s">
        <v>28</v>
      </c>
      <c r="F29" s="1" t="s">
        <v>1454</v>
      </c>
      <c r="G29" s="1" t="s">
        <v>30</v>
      </c>
      <c r="J29" s="1" t="s">
        <v>31</v>
      </c>
      <c r="K29" s="1" t="s">
        <v>211</v>
      </c>
      <c r="L29" s="1" t="s">
        <v>33</v>
      </c>
      <c r="M29" s="1">
        <v>6</v>
      </c>
      <c r="N29" s="1">
        <v>27114384</v>
      </c>
      <c r="O29" s="1">
        <v>27114384</v>
      </c>
      <c r="P29" s="1" t="s">
        <v>34</v>
      </c>
      <c r="Q29" s="1" t="s">
        <v>42</v>
      </c>
      <c r="X29" s="1">
        <v>211</v>
      </c>
    </row>
    <row r="30" spans="1:24" x14ac:dyDescent="0.2">
      <c r="A30" s="1" t="s">
        <v>51</v>
      </c>
      <c r="B30" s="1" t="s">
        <v>1455</v>
      </c>
      <c r="C30" s="1" t="s">
        <v>53</v>
      </c>
      <c r="D30" s="1" t="s">
        <v>1456</v>
      </c>
      <c r="E30" s="1" t="s">
        <v>28</v>
      </c>
      <c r="F30" s="1" t="s">
        <v>1457</v>
      </c>
      <c r="G30" s="1" t="s">
        <v>30</v>
      </c>
      <c r="J30" s="1" t="s">
        <v>31</v>
      </c>
      <c r="K30" s="1" t="s">
        <v>32</v>
      </c>
      <c r="L30" s="1" t="s">
        <v>33</v>
      </c>
      <c r="M30" s="1">
        <v>6</v>
      </c>
      <c r="N30" s="1">
        <v>27114379</v>
      </c>
      <c r="O30" s="1">
        <v>27114379</v>
      </c>
      <c r="P30" s="1" t="s">
        <v>42</v>
      </c>
      <c r="Q30" s="1" t="s">
        <v>43</v>
      </c>
      <c r="T30" s="1">
        <v>18</v>
      </c>
      <c r="U30" s="1">
        <v>254</v>
      </c>
      <c r="X30" s="1">
        <v>68</v>
      </c>
    </row>
    <row r="31" spans="1:24" x14ac:dyDescent="0.2">
      <c r="A31" s="1" t="s">
        <v>24</v>
      </c>
      <c r="B31" s="1" t="s">
        <v>1458</v>
      </c>
      <c r="C31" s="1" t="s">
        <v>26</v>
      </c>
      <c r="D31" s="1" t="s">
        <v>1459</v>
      </c>
      <c r="E31" s="1" t="s">
        <v>28</v>
      </c>
      <c r="F31" s="1" t="s">
        <v>1460</v>
      </c>
      <c r="G31" s="1" t="s">
        <v>30</v>
      </c>
      <c r="J31" s="1" t="s">
        <v>31</v>
      </c>
      <c r="K31" s="1" t="s">
        <v>32</v>
      </c>
      <c r="L31" s="1" t="s">
        <v>33</v>
      </c>
      <c r="M31" s="1">
        <v>6</v>
      </c>
      <c r="N31" s="1">
        <v>27114374</v>
      </c>
      <c r="O31" s="1">
        <v>27114374</v>
      </c>
      <c r="P31" s="1" t="s">
        <v>34</v>
      </c>
      <c r="Q31" s="1" t="s">
        <v>43</v>
      </c>
      <c r="T31" s="1">
        <v>94</v>
      </c>
      <c r="U31" s="1">
        <v>47</v>
      </c>
      <c r="W31" s="1">
        <v>285</v>
      </c>
      <c r="X31" s="1">
        <v>353</v>
      </c>
    </row>
    <row r="32" spans="1:24" x14ac:dyDescent="0.2">
      <c r="A32" s="1" t="s">
        <v>142</v>
      </c>
      <c r="B32" s="1" t="s">
        <v>1461</v>
      </c>
      <c r="C32" s="1" t="s">
        <v>345</v>
      </c>
      <c r="D32" s="1" t="s">
        <v>717</v>
      </c>
      <c r="E32" s="1" t="s">
        <v>28</v>
      </c>
      <c r="F32" s="1" t="s">
        <v>1462</v>
      </c>
      <c r="G32" s="1" t="s">
        <v>30</v>
      </c>
      <c r="J32" s="1" t="s">
        <v>31</v>
      </c>
      <c r="K32" s="1" t="s">
        <v>67</v>
      </c>
      <c r="L32" s="1" t="s">
        <v>68</v>
      </c>
      <c r="M32" s="1">
        <v>6</v>
      </c>
      <c r="N32" s="1">
        <v>27114372</v>
      </c>
      <c r="O32" s="1">
        <v>27114372</v>
      </c>
      <c r="P32" s="1" t="s">
        <v>43</v>
      </c>
      <c r="Q32" s="1" t="s">
        <v>42</v>
      </c>
      <c r="T32" s="1">
        <v>24</v>
      </c>
      <c r="U32" s="1">
        <v>135</v>
      </c>
      <c r="W32" s="1">
        <v>151</v>
      </c>
      <c r="X32" s="1">
        <v>179</v>
      </c>
    </row>
    <row r="33" spans="1:24" x14ac:dyDescent="0.2">
      <c r="A33" s="1" t="s">
        <v>56</v>
      </c>
      <c r="B33" s="1" t="s">
        <v>1463</v>
      </c>
      <c r="C33" s="1" t="s">
        <v>58</v>
      </c>
      <c r="D33" s="1" t="s">
        <v>462</v>
      </c>
      <c r="E33" s="1" t="s">
        <v>28</v>
      </c>
      <c r="F33" s="1" t="s">
        <v>1464</v>
      </c>
      <c r="G33" s="1" t="s">
        <v>30</v>
      </c>
      <c r="I33" s="1">
        <v>3</v>
      </c>
      <c r="J33" s="1" t="s">
        <v>31</v>
      </c>
      <c r="K33" s="1" t="s">
        <v>61</v>
      </c>
      <c r="L33" s="1" t="s">
        <v>33</v>
      </c>
      <c r="M33" s="1">
        <v>6</v>
      </c>
      <c r="N33" s="1">
        <v>27114365</v>
      </c>
      <c r="O33" s="1">
        <v>27114365</v>
      </c>
      <c r="P33" s="1" t="s">
        <v>34</v>
      </c>
      <c r="Q33" s="1" t="s">
        <v>42</v>
      </c>
      <c r="U33" s="1">
        <v>166</v>
      </c>
      <c r="X33" s="1">
        <v>425</v>
      </c>
    </row>
    <row r="34" spans="1:24" x14ac:dyDescent="0.2">
      <c r="A34" s="1" t="s">
        <v>426</v>
      </c>
      <c r="B34" s="1" t="s">
        <v>1465</v>
      </c>
      <c r="C34" s="1" t="s">
        <v>437</v>
      </c>
      <c r="D34" s="1" t="s">
        <v>462</v>
      </c>
      <c r="E34" s="1" t="s">
        <v>28</v>
      </c>
      <c r="F34" s="1" t="s">
        <v>1464</v>
      </c>
      <c r="G34" s="1" t="s">
        <v>30</v>
      </c>
      <c r="I34" s="1">
        <v>3</v>
      </c>
      <c r="J34" s="1" t="s">
        <v>32</v>
      </c>
      <c r="K34" s="1" t="s">
        <v>32</v>
      </c>
      <c r="L34" s="1" t="s">
        <v>32</v>
      </c>
      <c r="M34" s="1">
        <v>6</v>
      </c>
      <c r="N34" s="1">
        <v>27114367</v>
      </c>
      <c r="O34" s="1">
        <v>27114367</v>
      </c>
      <c r="P34" s="1" t="s">
        <v>35</v>
      </c>
      <c r="Q34" s="1" t="s">
        <v>34</v>
      </c>
      <c r="X34" s="1">
        <v>510</v>
      </c>
    </row>
    <row r="35" spans="1:24" x14ac:dyDescent="0.2">
      <c r="A35" s="1" t="s">
        <v>367</v>
      </c>
      <c r="B35" s="1" t="s">
        <v>1466</v>
      </c>
      <c r="C35" s="1" t="s">
        <v>58</v>
      </c>
      <c r="D35" s="1" t="s">
        <v>1467</v>
      </c>
      <c r="E35" s="1" t="s">
        <v>28</v>
      </c>
      <c r="F35" s="1" t="s">
        <v>1468</v>
      </c>
      <c r="G35" s="1" t="s">
        <v>30</v>
      </c>
      <c r="I35" s="1">
        <v>3</v>
      </c>
      <c r="J35" s="1" t="s">
        <v>32</v>
      </c>
      <c r="K35" s="1" t="s">
        <v>32</v>
      </c>
      <c r="L35" s="1" t="s">
        <v>370</v>
      </c>
      <c r="M35" s="1">
        <v>6</v>
      </c>
      <c r="N35" s="1">
        <v>27114366</v>
      </c>
      <c r="O35" s="1">
        <v>27114366</v>
      </c>
      <c r="P35" s="1" t="s">
        <v>35</v>
      </c>
      <c r="Q35" s="1" t="s">
        <v>34</v>
      </c>
      <c r="X35" s="1">
        <v>43</v>
      </c>
    </row>
    <row r="36" spans="1:24" x14ac:dyDescent="0.2">
      <c r="A36" s="1" t="s">
        <v>73</v>
      </c>
      <c r="B36" s="1" t="s">
        <v>711</v>
      </c>
      <c r="C36" s="1" t="s">
        <v>75</v>
      </c>
      <c r="D36" s="1" t="s">
        <v>471</v>
      </c>
      <c r="E36" s="1" t="s">
        <v>28</v>
      </c>
      <c r="F36" s="1" t="s">
        <v>1469</v>
      </c>
      <c r="G36" s="1" t="s">
        <v>30</v>
      </c>
      <c r="I36" s="1">
        <v>1</v>
      </c>
      <c r="J36" s="1" t="s">
        <v>31</v>
      </c>
      <c r="K36" s="1" t="s">
        <v>78</v>
      </c>
      <c r="L36" s="1" t="s">
        <v>33</v>
      </c>
      <c r="M36" s="1">
        <v>6</v>
      </c>
      <c r="N36" s="1">
        <v>27114360</v>
      </c>
      <c r="O36" s="1">
        <v>27114360</v>
      </c>
      <c r="P36" s="1" t="s">
        <v>42</v>
      </c>
      <c r="Q36" s="1" t="s">
        <v>43</v>
      </c>
      <c r="X36" s="1">
        <v>807</v>
      </c>
    </row>
    <row r="37" spans="1:24" x14ac:dyDescent="0.2">
      <c r="A37" s="1" t="s">
        <v>24</v>
      </c>
      <c r="B37" s="1" t="s">
        <v>1470</v>
      </c>
      <c r="C37" s="1" t="s">
        <v>126</v>
      </c>
      <c r="D37" s="1" t="s">
        <v>473</v>
      </c>
      <c r="E37" s="1" t="s">
        <v>28</v>
      </c>
      <c r="F37" s="1" t="s">
        <v>1471</v>
      </c>
      <c r="G37" s="1" t="s">
        <v>30</v>
      </c>
      <c r="I37" s="1">
        <v>1</v>
      </c>
      <c r="J37" s="1" t="s">
        <v>31</v>
      </c>
      <c r="K37" s="1" t="s">
        <v>32</v>
      </c>
      <c r="L37" s="1" t="s">
        <v>33</v>
      </c>
      <c r="M37" s="1">
        <v>6</v>
      </c>
      <c r="N37" s="1">
        <v>27114356</v>
      </c>
      <c r="O37" s="1">
        <v>27114356</v>
      </c>
      <c r="P37" s="1" t="s">
        <v>34</v>
      </c>
      <c r="Q37" s="1" t="s">
        <v>42</v>
      </c>
      <c r="T37" s="1">
        <v>14</v>
      </c>
      <c r="U37" s="1">
        <v>167</v>
      </c>
      <c r="W37" s="1">
        <v>208</v>
      </c>
      <c r="X37" s="1">
        <v>325</v>
      </c>
    </row>
    <row r="38" spans="1:24" x14ac:dyDescent="0.2">
      <c r="A38" s="1" t="s">
        <v>172</v>
      </c>
      <c r="B38" s="1" t="s">
        <v>1472</v>
      </c>
      <c r="C38" s="1" t="s">
        <v>126</v>
      </c>
      <c r="D38" s="1" t="s">
        <v>473</v>
      </c>
      <c r="E38" s="1" t="s">
        <v>28</v>
      </c>
      <c r="F38" s="1" t="s">
        <v>1471</v>
      </c>
      <c r="G38" s="1" t="s">
        <v>30</v>
      </c>
      <c r="I38" s="1">
        <v>1</v>
      </c>
      <c r="J38" s="1" t="s">
        <v>162</v>
      </c>
      <c r="K38" s="1" t="s">
        <v>32</v>
      </c>
      <c r="L38" s="1" t="s">
        <v>33</v>
      </c>
      <c r="M38" s="1">
        <v>6</v>
      </c>
      <c r="N38" s="1">
        <v>27114356</v>
      </c>
      <c r="O38" s="1">
        <v>27114356</v>
      </c>
      <c r="P38" s="1" t="s">
        <v>34</v>
      </c>
      <c r="Q38" s="1" t="s">
        <v>42</v>
      </c>
      <c r="X38" s="1">
        <v>324</v>
      </c>
    </row>
    <row r="39" spans="1:24" x14ac:dyDescent="0.2">
      <c r="A39" s="1" t="s">
        <v>56</v>
      </c>
      <c r="B39" s="1" t="s">
        <v>699</v>
      </c>
      <c r="C39" s="1" t="s">
        <v>58</v>
      </c>
      <c r="D39" s="1" t="s">
        <v>473</v>
      </c>
      <c r="E39" s="1" t="s">
        <v>28</v>
      </c>
      <c r="F39" s="1" t="s">
        <v>1471</v>
      </c>
      <c r="G39" s="1" t="s">
        <v>30</v>
      </c>
      <c r="I39" s="1">
        <v>1</v>
      </c>
      <c r="J39" s="1" t="s">
        <v>31</v>
      </c>
      <c r="K39" s="1" t="s">
        <v>61</v>
      </c>
      <c r="L39" s="1" t="s">
        <v>33</v>
      </c>
      <c r="M39" s="1">
        <v>6</v>
      </c>
      <c r="N39" s="1">
        <v>27114356</v>
      </c>
      <c r="O39" s="1">
        <v>27114356</v>
      </c>
      <c r="P39" s="1" t="s">
        <v>34</v>
      </c>
      <c r="Q39" s="1" t="s">
        <v>42</v>
      </c>
      <c r="U39" s="1">
        <v>248</v>
      </c>
      <c r="X39" s="1">
        <v>881</v>
      </c>
    </row>
    <row r="40" spans="1:24" x14ac:dyDescent="0.2">
      <c r="A40" s="1" t="s">
        <v>405</v>
      </c>
      <c r="B40" s="1" t="s">
        <v>1473</v>
      </c>
      <c r="C40" s="1" t="s">
        <v>58</v>
      </c>
      <c r="D40" s="1" t="s">
        <v>320</v>
      </c>
      <c r="E40" s="1" t="s">
        <v>28</v>
      </c>
      <c r="F40" s="1" t="s">
        <v>1474</v>
      </c>
      <c r="G40" s="1" t="s">
        <v>30</v>
      </c>
      <c r="J40" s="1" t="s">
        <v>32</v>
      </c>
      <c r="K40" s="1" t="s">
        <v>32</v>
      </c>
      <c r="L40" s="1" t="s">
        <v>32</v>
      </c>
      <c r="M40" s="1">
        <v>6</v>
      </c>
      <c r="N40" s="1">
        <v>27114349</v>
      </c>
      <c r="O40" s="1">
        <v>27114349</v>
      </c>
      <c r="P40" s="1" t="s">
        <v>42</v>
      </c>
      <c r="Q40" s="1" t="s">
        <v>43</v>
      </c>
      <c r="X40" s="1">
        <v>225</v>
      </c>
    </row>
    <row r="41" spans="1:24" x14ac:dyDescent="0.2">
      <c r="A41" s="1" t="s">
        <v>826</v>
      </c>
      <c r="B41" s="1" t="s">
        <v>1475</v>
      </c>
      <c r="C41" s="1" t="s">
        <v>828</v>
      </c>
      <c r="D41" s="1" t="s">
        <v>1270</v>
      </c>
      <c r="E41" s="1" t="s">
        <v>28</v>
      </c>
      <c r="F41" s="1" t="s">
        <v>1476</v>
      </c>
      <c r="G41" s="1" t="s">
        <v>30</v>
      </c>
      <c r="J41" s="1" t="s">
        <v>31</v>
      </c>
      <c r="K41" s="1" t="s">
        <v>162</v>
      </c>
      <c r="L41" s="1" t="s">
        <v>831</v>
      </c>
      <c r="M41" s="1">
        <v>6</v>
      </c>
      <c r="N41" s="1">
        <v>27114340</v>
      </c>
      <c r="O41" s="1">
        <v>27114340</v>
      </c>
      <c r="P41" s="1" t="s">
        <v>34</v>
      </c>
      <c r="Q41" s="1" t="s">
        <v>43</v>
      </c>
      <c r="U41" s="1">
        <v>130</v>
      </c>
      <c r="X41" s="1">
        <v>168</v>
      </c>
    </row>
    <row r="42" spans="1:24" x14ac:dyDescent="0.2">
      <c r="A42" s="1" t="s">
        <v>187</v>
      </c>
      <c r="B42" s="1" t="s">
        <v>1477</v>
      </c>
      <c r="C42" s="1" t="s">
        <v>189</v>
      </c>
      <c r="D42" s="1" t="s">
        <v>1189</v>
      </c>
      <c r="E42" s="1" t="s">
        <v>28</v>
      </c>
      <c r="F42" s="1" t="s">
        <v>1478</v>
      </c>
      <c r="G42" s="1" t="s">
        <v>30</v>
      </c>
      <c r="I42" s="1">
        <v>1</v>
      </c>
      <c r="J42" s="1" t="s">
        <v>31</v>
      </c>
      <c r="K42" s="1" t="s">
        <v>67</v>
      </c>
      <c r="L42" s="1" t="s">
        <v>68</v>
      </c>
      <c r="M42" s="1">
        <v>6</v>
      </c>
      <c r="N42" s="1">
        <v>27114334</v>
      </c>
      <c r="O42" s="1">
        <v>27114334</v>
      </c>
      <c r="P42" s="1" t="s">
        <v>42</v>
      </c>
      <c r="Q42" s="1" t="s">
        <v>43</v>
      </c>
      <c r="T42" s="1">
        <v>10</v>
      </c>
      <c r="U42" s="1">
        <v>50</v>
      </c>
      <c r="X42" s="1">
        <v>12</v>
      </c>
    </row>
    <row r="43" spans="1:24" x14ac:dyDescent="0.2">
      <c r="A43" s="1" t="s">
        <v>44</v>
      </c>
      <c r="B43" s="1" t="s">
        <v>1479</v>
      </c>
      <c r="C43" s="1" t="s">
        <v>46</v>
      </c>
      <c r="D43" s="1" t="s">
        <v>1189</v>
      </c>
      <c r="E43" s="1" t="s">
        <v>28</v>
      </c>
      <c r="F43" s="1" t="s">
        <v>1478</v>
      </c>
      <c r="G43" s="1" t="s">
        <v>30</v>
      </c>
      <c r="I43" s="1">
        <v>1</v>
      </c>
      <c r="J43" s="1" t="s">
        <v>32</v>
      </c>
      <c r="K43" s="1" t="s">
        <v>32</v>
      </c>
      <c r="L43" s="1" t="s">
        <v>47</v>
      </c>
      <c r="M43" s="1">
        <v>6</v>
      </c>
      <c r="N43" s="1">
        <v>27114334</v>
      </c>
      <c r="O43" s="1">
        <v>27114334</v>
      </c>
      <c r="P43" s="1" t="s">
        <v>42</v>
      </c>
      <c r="Q43" s="1" t="s">
        <v>43</v>
      </c>
      <c r="X43" s="1">
        <v>1259</v>
      </c>
    </row>
    <row r="44" spans="1:24" x14ac:dyDescent="0.2">
      <c r="A44" s="1" t="s">
        <v>1480</v>
      </c>
      <c r="B44" s="1" t="s">
        <v>1481</v>
      </c>
      <c r="C44" s="1" t="s">
        <v>1482</v>
      </c>
      <c r="D44" s="1" t="s">
        <v>1483</v>
      </c>
      <c r="E44" s="1" t="s">
        <v>28</v>
      </c>
      <c r="F44" s="1" t="s">
        <v>1484</v>
      </c>
      <c r="G44" s="1" t="s">
        <v>30</v>
      </c>
      <c r="J44" s="1" t="s">
        <v>32</v>
      </c>
      <c r="K44" s="1" t="s">
        <v>32</v>
      </c>
      <c r="L44" s="1" t="s">
        <v>1485</v>
      </c>
      <c r="M44" s="1">
        <v>6</v>
      </c>
      <c r="N44" s="1">
        <v>27114331</v>
      </c>
      <c r="O44" s="1">
        <v>27114331</v>
      </c>
      <c r="P44" s="1" t="s">
        <v>34</v>
      </c>
      <c r="Q44" s="1" t="s">
        <v>35</v>
      </c>
      <c r="X44" s="1">
        <v>190</v>
      </c>
    </row>
    <row r="45" spans="1:24" x14ac:dyDescent="0.2">
      <c r="A45" s="1" t="s">
        <v>494</v>
      </c>
      <c r="B45" s="1" t="s">
        <v>1486</v>
      </c>
      <c r="C45" s="1" t="s">
        <v>496</v>
      </c>
      <c r="D45" s="1" t="s">
        <v>1487</v>
      </c>
      <c r="E45" s="1" t="s">
        <v>28</v>
      </c>
      <c r="F45" s="1" t="s">
        <v>1488</v>
      </c>
      <c r="G45" s="1" t="s">
        <v>30</v>
      </c>
      <c r="J45" s="1" t="s">
        <v>32</v>
      </c>
      <c r="K45" s="1" t="s">
        <v>32</v>
      </c>
      <c r="L45" s="1" t="s">
        <v>497</v>
      </c>
      <c r="M45" s="1">
        <v>6</v>
      </c>
      <c r="N45" s="1">
        <v>27114323</v>
      </c>
      <c r="O45" s="1">
        <v>27114323</v>
      </c>
      <c r="P45" s="1" t="s">
        <v>34</v>
      </c>
      <c r="Q45" s="1" t="s">
        <v>42</v>
      </c>
      <c r="X45" s="1">
        <v>14</v>
      </c>
    </row>
    <row r="46" spans="1:24" x14ac:dyDescent="0.2">
      <c r="A46" s="1" t="s">
        <v>414</v>
      </c>
      <c r="B46" s="1" t="s">
        <v>415</v>
      </c>
      <c r="C46" s="1" t="s">
        <v>416</v>
      </c>
      <c r="D46" s="1" t="s">
        <v>500</v>
      </c>
      <c r="E46" s="1" t="s">
        <v>28</v>
      </c>
      <c r="F46" s="1" t="s">
        <v>1489</v>
      </c>
      <c r="G46" s="1" t="s">
        <v>30</v>
      </c>
      <c r="J46" s="1" t="s">
        <v>32</v>
      </c>
      <c r="K46" s="1" t="s">
        <v>32</v>
      </c>
      <c r="L46" s="1" t="s">
        <v>33</v>
      </c>
      <c r="M46" s="1">
        <v>6</v>
      </c>
      <c r="N46" s="1">
        <v>27114318</v>
      </c>
      <c r="O46" s="1">
        <v>27114318</v>
      </c>
      <c r="P46" s="1" t="s">
        <v>42</v>
      </c>
      <c r="Q46" s="1" t="s">
        <v>34</v>
      </c>
      <c r="X46" s="1">
        <v>51</v>
      </c>
    </row>
    <row r="47" spans="1:24" x14ac:dyDescent="0.2">
      <c r="A47" s="1" t="s">
        <v>100</v>
      </c>
      <c r="B47" s="1" t="s">
        <v>1490</v>
      </c>
      <c r="C47" s="1" t="s">
        <v>75</v>
      </c>
      <c r="D47" s="1" t="s">
        <v>1194</v>
      </c>
      <c r="E47" s="1" t="s">
        <v>28</v>
      </c>
      <c r="F47" s="1" t="s">
        <v>1491</v>
      </c>
      <c r="G47" s="1" t="s">
        <v>30</v>
      </c>
      <c r="J47" s="1" t="s">
        <v>101</v>
      </c>
      <c r="K47" s="1" t="s">
        <v>101</v>
      </c>
      <c r="L47" s="1" t="s">
        <v>101</v>
      </c>
      <c r="M47" s="1">
        <v>6</v>
      </c>
      <c r="N47" s="1">
        <v>27114300</v>
      </c>
      <c r="O47" s="1">
        <v>27114300</v>
      </c>
      <c r="P47" s="1" t="s">
        <v>42</v>
      </c>
      <c r="Q47" s="1" t="s">
        <v>43</v>
      </c>
      <c r="T47" s="1">
        <v>21</v>
      </c>
      <c r="U47" s="1">
        <v>77</v>
      </c>
      <c r="W47" s="1">
        <v>73</v>
      </c>
      <c r="X47" s="1">
        <v>908</v>
      </c>
    </row>
    <row r="48" spans="1:24" x14ac:dyDescent="0.2">
      <c r="A48" s="1" t="s">
        <v>469</v>
      </c>
      <c r="B48" s="1" t="s">
        <v>1246</v>
      </c>
      <c r="C48" s="1" t="s">
        <v>416</v>
      </c>
      <c r="D48" s="1" t="s">
        <v>1373</v>
      </c>
      <c r="E48" s="1" t="s">
        <v>28</v>
      </c>
      <c r="F48" s="1" t="s">
        <v>1492</v>
      </c>
      <c r="G48" s="1" t="s">
        <v>30</v>
      </c>
      <c r="J48" s="1" t="s">
        <v>31</v>
      </c>
      <c r="K48" s="1" t="s">
        <v>67</v>
      </c>
      <c r="L48" s="1" t="s">
        <v>72</v>
      </c>
      <c r="M48" s="1">
        <v>6</v>
      </c>
      <c r="N48" s="1">
        <v>27114289</v>
      </c>
      <c r="O48" s="1">
        <v>27114289</v>
      </c>
      <c r="P48" s="1" t="s">
        <v>43</v>
      </c>
      <c r="Q48" s="1" t="s">
        <v>42</v>
      </c>
      <c r="T48" s="1">
        <v>34</v>
      </c>
      <c r="U48" s="1">
        <v>71</v>
      </c>
      <c r="W48" s="1">
        <v>90</v>
      </c>
      <c r="X48" s="1">
        <v>744</v>
      </c>
    </row>
    <row r="49" spans="1:26" x14ac:dyDescent="0.2">
      <c r="A49" s="1" t="s">
        <v>414</v>
      </c>
      <c r="B49" s="1" t="s">
        <v>1493</v>
      </c>
      <c r="C49" s="1" t="s">
        <v>416</v>
      </c>
      <c r="D49" s="1" t="s">
        <v>338</v>
      </c>
      <c r="E49" s="1" t="s">
        <v>28</v>
      </c>
      <c r="F49" s="1" t="s">
        <v>1494</v>
      </c>
      <c r="G49" s="1" t="s">
        <v>30</v>
      </c>
      <c r="J49" s="1" t="s">
        <v>32</v>
      </c>
      <c r="K49" s="1" t="s">
        <v>32</v>
      </c>
      <c r="L49" s="1" t="s">
        <v>33</v>
      </c>
      <c r="M49" s="1">
        <v>6</v>
      </c>
      <c r="N49" s="1">
        <v>27114268</v>
      </c>
      <c r="O49" s="1">
        <v>27114268</v>
      </c>
      <c r="P49" s="1" t="s">
        <v>34</v>
      </c>
      <c r="Q49" s="1" t="s">
        <v>35</v>
      </c>
      <c r="X49" s="1">
        <v>173</v>
      </c>
    </row>
    <row r="50" spans="1:26" x14ac:dyDescent="0.2">
      <c r="A50" s="1" t="s">
        <v>414</v>
      </c>
      <c r="B50" s="1" t="s">
        <v>1495</v>
      </c>
      <c r="C50" s="1" t="s">
        <v>416</v>
      </c>
      <c r="D50" s="1" t="s">
        <v>802</v>
      </c>
      <c r="E50" s="1" t="s">
        <v>28</v>
      </c>
      <c r="F50" s="1" t="s">
        <v>1496</v>
      </c>
      <c r="G50" s="1" t="s">
        <v>30</v>
      </c>
      <c r="J50" s="1" t="s">
        <v>32</v>
      </c>
      <c r="K50" s="1" t="s">
        <v>32</v>
      </c>
      <c r="L50" s="1" t="s">
        <v>33</v>
      </c>
      <c r="M50" s="1">
        <v>6</v>
      </c>
      <c r="N50" s="1">
        <v>27114256</v>
      </c>
      <c r="O50" s="1">
        <v>27114256</v>
      </c>
      <c r="P50" s="1" t="s">
        <v>42</v>
      </c>
      <c r="Q50" s="1" t="s">
        <v>43</v>
      </c>
      <c r="X50" s="1">
        <v>96</v>
      </c>
    </row>
    <row r="51" spans="1:26" x14ac:dyDescent="0.2">
      <c r="A51" s="1" t="s">
        <v>469</v>
      </c>
      <c r="B51" s="1" t="s">
        <v>1497</v>
      </c>
      <c r="C51" s="1" t="s">
        <v>416</v>
      </c>
      <c r="D51" s="1" t="s">
        <v>1110</v>
      </c>
      <c r="E51" s="1" t="s">
        <v>28</v>
      </c>
      <c r="F51" s="1" t="s">
        <v>1498</v>
      </c>
      <c r="G51" s="1" t="s">
        <v>30</v>
      </c>
      <c r="J51" s="1" t="s">
        <v>31</v>
      </c>
      <c r="K51" s="1" t="s">
        <v>67</v>
      </c>
      <c r="L51" s="1" t="s">
        <v>72</v>
      </c>
      <c r="M51" s="1">
        <v>6</v>
      </c>
      <c r="N51" s="1">
        <v>27114250</v>
      </c>
      <c r="O51" s="1">
        <v>27114250</v>
      </c>
      <c r="P51" s="1" t="s">
        <v>34</v>
      </c>
      <c r="Q51" s="1" t="s">
        <v>35</v>
      </c>
      <c r="T51" s="1">
        <v>9</v>
      </c>
      <c r="U51" s="1">
        <v>72</v>
      </c>
      <c r="W51" s="1">
        <v>110</v>
      </c>
      <c r="X51" s="1">
        <v>59</v>
      </c>
    </row>
    <row r="52" spans="1:26" x14ac:dyDescent="0.2">
      <c r="A52" s="1" t="s">
        <v>100</v>
      </c>
      <c r="B52" s="1" t="s">
        <v>1499</v>
      </c>
      <c r="C52" s="1" t="s">
        <v>75</v>
      </c>
      <c r="D52" s="1" t="s">
        <v>1500</v>
      </c>
      <c r="E52" s="1" t="s">
        <v>28</v>
      </c>
      <c r="F52" s="1" t="s">
        <v>1501</v>
      </c>
      <c r="G52" s="1" t="s">
        <v>30</v>
      </c>
      <c r="I52" s="1">
        <v>1</v>
      </c>
      <c r="J52" s="1" t="s">
        <v>101</v>
      </c>
      <c r="K52" s="1" t="s">
        <v>101</v>
      </c>
      <c r="L52" s="1" t="s">
        <v>101</v>
      </c>
      <c r="M52" s="1">
        <v>6</v>
      </c>
      <c r="N52" s="1">
        <v>27114236</v>
      </c>
      <c r="O52" s="1">
        <v>27114236</v>
      </c>
      <c r="P52" s="1" t="s">
        <v>42</v>
      </c>
      <c r="Q52" s="1" t="s">
        <v>34</v>
      </c>
      <c r="T52" s="1">
        <v>53</v>
      </c>
      <c r="U52" s="1">
        <v>80</v>
      </c>
      <c r="W52" s="1">
        <v>124</v>
      </c>
      <c r="X52" s="1">
        <v>212</v>
      </c>
    </row>
    <row r="53" spans="1:26" x14ac:dyDescent="0.2">
      <c r="A53" s="1" t="s">
        <v>51</v>
      </c>
      <c r="B53" s="1" t="s">
        <v>1502</v>
      </c>
      <c r="C53" s="1" t="s">
        <v>53</v>
      </c>
      <c r="D53" s="1" t="s">
        <v>342</v>
      </c>
      <c r="E53" s="1" t="s">
        <v>28</v>
      </c>
      <c r="F53" s="1" t="s">
        <v>1503</v>
      </c>
      <c r="G53" s="1" t="s">
        <v>30</v>
      </c>
      <c r="I53" s="1">
        <v>1</v>
      </c>
      <c r="J53" s="1" t="s">
        <v>31</v>
      </c>
      <c r="K53" s="1" t="s">
        <v>32</v>
      </c>
      <c r="L53" s="1" t="s">
        <v>33</v>
      </c>
      <c r="M53" s="1">
        <v>6</v>
      </c>
      <c r="N53" s="1">
        <v>27114238</v>
      </c>
      <c r="O53" s="1">
        <v>27114238</v>
      </c>
      <c r="P53" s="1" t="s">
        <v>42</v>
      </c>
      <c r="Q53" s="1" t="s">
        <v>43</v>
      </c>
      <c r="T53" s="1">
        <v>28</v>
      </c>
      <c r="U53" s="1">
        <v>125</v>
      </c>
      <c r="X53" s="1">
        <v>138</v>
      </c>
    </row>
    <row r="54" spans="1:26" x14ac:dyDescent="0.2">
      <c r="A54" s="1" t="s">
        <v>51</v>
      </c>
      <c r="B54" s="1" t="s">
        <v>1504</v>
      </c>
      <c r="C54" s="1" t="s">
        <v>53</v>
      </c>
      <c r="D54" s="1" t="s">
        <v>537</v>
      </c>
      <c r="E54" s="1" t="s">
        <v>28</v>
      </c>
      <c r="F54" s="1" t="s">
        <v>1505</v>
      </c>
      <c r="G54" s="1" t="s">
        <v>30</v>
      </c>
      <c r="I54" s="1">
        <v>1</v>
      </c>
      <c r="J54" s="1" t="s">
        <v>31</v>
      </c>
      <c r="K54" s="1" t="s">
        <v>32</v>
      </c>
      <c r="L54" s="1" t="s">
        <v>33</v>
      </c>
      <c r="M54" s="1">
        <v>6</v>
      </c>
      <c r="N54" s="1">
        <v>27114238</v>
      </c>
      <c r="O54" s="1">
        <v>27114238</v>
      </c>
      <c r="P54" s="1" t="s">
        <v>42</v>
      </c>
      <c r="Q54" s="1" t="s">
        <v>34</v>
      </c>
      <c r="T54" s="1">
        <v>22</v>
      </c>
      <c r="U54" s="1">
        <v>92</v>
      </c>
      <c r="X54" s="1">
        <v>180</v>
      </c>
    </row>
    <row r="55" spans="1:26" x14ac:dyDescent="0.2">
      <c r="A55" s="1" t="s">
        <v>1506</v>
      </c>
      <c r="B55" s="1" t="s">
        <v>1507</v>
      </c>
      <c r="C55" s="1" t="s">
        <v>1508</v>
      </c>
      <c r="D55" s="1" t="s">
        <v>1509</v>
      </c>
      <c r="E55" s="1" t="s">
        <v>28</v>
      </c>
      <c r="F55" s="1" t="s">
        <v>1510</v>
      </c>
      <c r="G55" s="1" t="s">
        <v>30</v>
      </c>
      <c r="J55" s="1" t="s">
        <v>32</v>
      </c>
      <c r="K55" s="1" t="s">
        <v>67</v>
      </c>
      <c r="L55" s="1" t="s">
        <v>1511</v>
      </c>
      <c r="M55" s="1">
        <v>6</v>
      </c>
      <c r="N55" s="1">
        <v>27114231</v>
      </c>
      <c r="O55" s="1">
        <v>27114231</v>
      </c>
      <c r="P55" s="1" t="s">
        <v>34</v>
      </c>
      <c r="Q55" s="1" t="s">
        <v>35</v>
      </c>
      <c r="T55" s="1">
        <v>11</v>
      </c>
      <c r="U55" s="1">
        <v>63</v>
      </c>
      <c r="W55" s="1">
        <v>98</v>
      </c>
      <c r="X55" s="1">
        <v>1633</v>
      </c>
    </row>
    <row r="56" spans="1:26" x14ac:dyDescent="0.2">
      <c r="A56" s="1" t="s">
        <v>359</v>
      </c>
      <c r="B56" s="1" t="s">
        <v>499</v>
      </c>
      <c r="C56" s="1" t="s">
        <v>159</v>
      </c>
      <c r="D56" s="1" t="s">
        <v>539</v>
      </c>
      <c r="E56" s="1" t="s">
        <v>28</v>
      </c>
      <c r="F56" s="1" t="s">
        <v>1512</v>
      </c>
      <c r="G56" s="1" t="s">
        <v>30</v>
      </c>
      <c r="I56" s="1">
        <v>1</v>
      </c>
      <c r="J56" s="1" t="s">
        <v>32</v>
      </c>
      <c r="K56" s="1" t="s">
        <v>32</v>
      </c>
      <c r="L56" s="1" t="s">
        <v>33</v>
      </c>
      <c r="M56" s="1">
        <v>6</v>
      </c>
      <c r="N56" s="1">
        <v>27114219</v>
      </c>
      <c r="O56" s="1">
        <v>27114219</v>
      </c>
      <c r="P56" s="1" t="s">
        <v>34</v>
      </c>
      <c r="Q56" s="1" t="s">
        <v>35</v>
      </c>
      <c r="T56" s="1">
        <v>61</v>
      </c>
      <c r="U56" s="1">
        <v>329</v>
      </c>
      <c r="X56" s="1">
        <v>68</v>
      </c>
    </row>
    <row r="57" spans="1:26" x14ac:dyDescent="0.2">
      <c r="A57" s="1" t="s">
        <v>187</v>
      </c>
      <c r="B57" s="1" t="s">
        <v>752</v>
      </c>
      <c r="C57" s="1" t="s">
        <v>189</v>
      </c>
      <c r="D57" s="1" t="s">
        <v>837</v>
      </c>
      <c r="E57" s="1" t="s">
        <v>28</v>
      </c>
      <c r="F57" s="1" t="s">
        <v>1513</v>
      </c>
      <c r="G57" s="1" t="s">
        <v>30</v>
      </c>
      <c r="I57" s="1">
        <v>1</v>
      </c>
      <c r="J57" s="1" t="s">
        <v>31</v>
      </c>
      <c r="K57" s="1" t="s">
        <v>67</v>
      </c>
      <c r="L57" s="1" t="s">
        <v>68</v>
      </c>
      <c r="M57" s="1">
        <v>6</v>
      </c>
      <c r="N57" s="1">
        <v>27114200</v>
      </c>
      <c r="O57" s="1">
        <v>27114200</v>
      </c>
      <c r="P57" s="1" t="s">
        <v>42</v>
      </c>
      <c r="Q57" s="1" t="s">
        <v>34</v>
      </c>
      <c r="T57" s="1">
        <v>15</v>
      </c>
      <c r="U57" s="1">
        <v>73</v>
      </c>
      <c r="X57" s="1">
        <v>3412</v>
      </c>
    </row>
    <row r="58" spans="1:26" x14ac:dyDescent="0.2">
      <c r="A58" s="1" t="s">
        <v>2098</v>
      </c>
      <c r="B58" s="1" t="s">
        <v>2355</v>
      </c>
      <c r="C58" s="1" t="s">
        <v>357</v>
      </c>
      <c r="D58" s="1" t="s">
        <v>393</v>
      </c>
      <c r="E58" s="1" t="s">
        <v>545</v>
      </c>
      <c r="F58" s="1" t="s">
        <v>2356</v>
      </c>
      <c r="G58" s="1" t="s">
        <v>30</v>
      </c>
      <c r="H58" s="1" t="s">
        <v>2067</v>
      </c>
      <c r="J58" s="1" t="s">
        <v>101</v>
      </c>
      <c r="K58" s="1" t="s">
        <v>101</v>
      </c>
      <c r="L58" s="1" t="s">
        <v>101</v>
      </c>
      <c r="M58" s="1">
        <v>6</v>
      </c>
      <c r="N58" s="1">
        <v>27114523</v>
      </c>
      <c r="O58" s="1">
        <v>27114523</v>
      </c>
      <c r="P58" s="1" t="s">
        <v>42</v>
      </c>
      <c r="Q58" s="1" t="s">
        <v>43</v>
      </c>
      <c r="R58" s="1">
        <v>0.06</v>
      </c>
      <c r="T58" s="1">
        <v>12</v>
      </c>
      <c r="U58" s="1">
        <v>184</v>
      </c>
      <c r="W58" s="1">
        <v>163</v>
      </c>
      <c r="X58" s="1">
        <v>138</v>
      </c>
      <c r="Y58" s="2">
        <v>43466</v>
      </c>
      <c r="Z58" s="1" t="s">
        <v>2357</v>
      </c>
    </row>
    <row r="59" spans="1:26" x14ac:dyDescent="0.2">
      <c r="A59" s="1" t="s">
        <v>2358</v>
      </c>
      <c r="B59" s="1" t="s">
        <v>2359</v>
      </c>
      <c r="C59" s="1" t="s">
        <v>327</v>
      </c>
      <c r="D59" s="1" t="s">
        <v>1142</v>
      </c>
      <c r="E59" s="1" t="s">
        <v>545</v>
      </c>
      <c r="F59" s="1" t="s">
        <v>2360</v>
      </c>
      <c r="G59" s="1" t="s">
        <v>30</v>
      </c>
      <c r="H59" s="1" t="s">
        <v>2067</v>
      </c>
      <c r="J59" s="1" t="s">
        <v>101</v>
      </c>
      <c r="K59" s="1" t="s">
        <v>101</v>
      </c>
      <c r="L59" s="1" t="s">
        <v>101</v>
      </c>
      <c r="M59" s="1">
        <v>6</v>
      </c>
      <c r="N59" s="1">
        <v>27114511</v>
      </c>
      <c r="O59" s="1">
        <v>27114511</v>
      </c>
      <c r="P59" s="1" t="s">
        <v>34</v>
      </c>
      <c r="Q59" s="1" t="s">
        <v>43</v>
      </c>
      <c r="R59" s="1">
        <v>0.48</v>
      </c>
      <c r="T59" s="1">
        <v>34</v>
      </c>
      <c r="U59" s="1">
        <v>37</v>
      </c>
      <c r="W59" s="1">
        <v>178</v>
      </c>
      <c r="X59" s="1">
        <v>81</v>
      </c>
      <c r="Y59" s="2">
        <v>43466</v>
      </c>
      <c r="Z59" s="1" t="s">
        <v>2361</v>
      </c>
    </row>
    <row r="60" spans="1:26" x14ac:dyDescent="0.2">
      <c r="A60" s="1" t="s">
        <v>2070</v>
      </c>
      <c r="B60" s="1" t="s">
        <v>2362</v>
      </c>
      <c r="C60" s="1" t="s">
        <v>64</v>
      </c>
      <c r="D60" s="1" t="s">
        <v>1241</v>
      </c>
      <c r="E60" s="1" t="s">
        <v>545</v>
      </c>
      <c r="F60" s="1" t="s">
        <v>2363</v>
      </c>
      <c r="G60" s="1" t="s">
        <v>30</v>
      </c>
      <c r="H60" s="1" t="s">
        <v>2067</v>
      </c>
      <c r="J60" s="1" t="s">
        <v>101</v>
      </c>
      <c r="K60" s="1" t="s">
        <v>101</v>
      </c>
      <c r="L60" s="1" t="s">
        <v>101</v>
      </c>
      <c r="M60" s="1">
        <v>6</v>
      </c>
      <c r="N60" s="1">
        <v>27114489</v>
      </c>
      <c r="O60" s="1">
        <v>27114489</v>
      </c>
      <c r="P60" s="1" t="s">
        <v>42</v>
      </c>
      <c r="Q60" s="1" t="s">
        <v>43</v>
      </c>
      <c r="R60" s="1">
        <v>0.1</v>
      </c>
      <c r="T60" s="1">
        <v>15</v>
      </c>
      <c r="U60" s="1">
        <v>129</v>
      </c>
      <c r="W60" s="1">
        <v>189</v>
      </c>
      <c r="X60" s="1">
        <v>6447</v>
      </c>
      <c r="Y60" s="2">
        <v>43466</v>
      </c>
      <c r="Z60" s="1" t="s">
        <v>2364</v>
      </c>
    </row>
    <row r="61" spans="1:26" x14ac:dyDescent="0.2">
      <c r="A61" s="1" t="s">
        <v>2070</v>
      </c>
      <c r="B61" s="1" t="s">
        <v>2181</v>
      </c>
      <c r="C61" s="1" t="s">
        <v>64</v>
      </c>
      <c r="D61" s="1" t="s">
        <v>627</v>
      </c>
      <c r="E61" s="1" t="s">
        <v>545</v>
      </c>
      <c r="F61" s="1" t="s">
        <v>2365</v>
      </c>
      <c r="G61" s="1" t="s">
        <v>30</v>
      </c>
      <c r="H61" s="1" t="s">
        <v>2074</v>
      </c>
      <c r="J61" s="1" t="s">
        <v>101</v>
      </c>
      <c r="K61" s="1" t="s">
        <v>101</v>
      </c>
      <c r="L61" s="1" t="s">
        <v>101</v>
      </c>
      <c r="M61" s="1">
        <v>6</v>
      </c>
      <c r="N61" s="1">
        <v>27114484</v>
      </c>
      <c r="O61" s="1">
        <v>27114484</v>
      </c>
      <c r="P61" s="1" t="s">
        <v>34</v>
      </c>
      <c r="Q61" s="1" t="s">
        <v>35</v>
      </c>
      <c r="R61" s="1">
        <v>0.15</v>
      </c>
      <c r="T61" s="1">
        <v>22</v>
      </c>
      <c r="U61" s="1">
        <v>121</v>
      </c>
      <c r="W61" s="1">
        <v>123</v>
      </c>
      <c r="X61" s="1">
        <v>12071</v>
      </c>
      <c r="Y61" s="2">
        <v>43466</v>
      </c>
      <c r="Z61" s="1" t="s">
        <v>2366</v>
      </c>
    </row>
    <row r="62" spans="1:26" x14ac:dyDescent="0.2">
      <c r="A62" s="1" t="s">
        <v>2150</v>
      </c>
      <c r="B62" s="1" t="s">
        <v>2367</v>
      </c>
      <c r="C62" s="1" t="s">
        <v>437</v>
      </c>
      <c r="D62" s="1" t="s">
        <v>271</v>
      </c>
      <c r="E62" s="1" t="s">
        <v>545</v>
      </c>
      <c r="F62" s="1" t="s">
        <v>2368</v>
      </c>
      <c r="G62" s="1" t="s">
        <v>30</v>
      </c>
      <c r="J62" s="1" t="s">
        <v>32</v>
      </c>
      <c r="K62" s="1" t="s">
        <v>32</v>
      </c>
      <c r="L62" s="1" t="s">
        <v>33</v>
      </c>
      <c r="M62" s="1">
        <v>6</v>
      </c>
      <c r="N62" s="1">
        <v>27114468</v>
      </c>
      <c r="O62" s="1">
        <v>27114468</v>
      </c>
      <c r="P62" s="1" t="s">
        <v>42</v>
      </c>
      <c r="Q62" s="1" t="s">
        <v>43</v>
      </c>
      <c r="R62" s="1">
        <v>0.39</v>
      </c>
      <c r="T62" s="1">
        <v>91</v>
      </c>
      <c r="U62" s="1">
        <v>143</v>
      </c>
      <c r="X62" s="1">
        <v>127</v>
      </c>
      <c r="Y62" s="2">
        <v>43466</v>
      </c>
      <c r="Z62" s="1" t="s">
        <v>2369</v>
      </c>
    </row>
    <row r="63" spans="1:26" x14ac:dyDescent="0.2">
      <c r="A63" s="1" t="s">
        <v>2070</v>
      </c>
      <c r="B63" s="1" t="s">
        <v>2370</v>
      </c>
      <c r="C63" s="1" t="s">
        <v>64</v>
      </c>
      <c r="D63" s="1" t="s">
        <v>1443</v>
      </c>
      <c r="E63" s="1" t="s">
        <v>545</v>
      </c>
      <c r="F63" s="1" t="s">
        <v>1444</v>
      </c>
      <c r="G63" s="1" t="s">
        <v>30</v>
      </c>
      <c r="H63" s="1" t="s">
        <v>2074</v>
      </c>
      <c r="I63" s="1">
        <v>1</v>
      </c>
      <c r="J63" s="1" t="s">
        <v>101</v>
      </c>
      <c r="K63" s="1" t="s">
        <v>101</v>
      </c>
      <c r="L63" s="1" t="s">
        <v>101</v>
      </c>
      <c r="M63" s="1">
        <v>6</v>
      </c>
      <c r="N63" s="1">
        <v>27114460</v>
      </c>
      <c r="O63" s="1">
        <v>27114460</v>
      </c>
      <c r="P63" s="1" t="s">
        <v>42</v>
      </c>
      <c r="Q63" s="1" t="s">
        <v>43</v>
      </c>
      <c r="R63" s="1">
        <v>0.13</v>
      </c>
      <c r="T63" s="1">
        <v>21</v>
      </c>
      <c r="U63" s="1">
        <v>137</v>
      </c>
      <c r="W63" s="1">
        <v>145</v>
      </c>
      <c r="X63" s="1">
        <v>8511</v>
      </c>
      <c r="Y63" s="2">
        <v>43466</v>
      </c>
      <c r="Z63" s="1" t="s">
        <v>2371</v>
      </c>
    </row>
    <row r="64" spans="1:26" x14ac:dyDescent="0.2">
      <c r="A64" s="1" t="s">
        <v>2089</v>
      </c>
      <c r="B64" s="1" t="s">
        <v>2372</v>
      </c>
      <c r="C64" s="1" t="s">
        <v>189</v>
      </c>
      <c r="D64" s="1" t="s">
        <v>1443</v>
      </c>
      <c r="E64" s="1" t="s">
        <v>545</v>
      </c>
      <c r="F64" s="1" t="s">
        <v>1444</v>
      </c>
      <c r="G64" s="1" t="s">
        <v>30</v>
      </c>
      <c r="H64" s="1" t="s">
        <v>2258</v>
      </c>
      <c r="I64" s="1">
        <v>1</v>
      </c>
      <c r="J64" s="1" t="s">
        <v>101</v>
      </c>
      <c r="K64" s="1" t="s">
        <v>101</v>
      </c>
      <c r="L64" s="1" t="s">
        <v>101</v>
      </c>
      <c r="M64" s="1">
        <v>6</v>
      </c>
      <c r="N64" s="1">
        <v>27114460</v>
      </c>
      <c r="O64" s="1">
        <v>27114460</v>
      </c>
      <c r="P64" s="1" t="s">
        <v>42</v>
      </c>
      <c r="Q64" s="1" t="s">
        <v>43</v>
      </c>
      <c r="R64" s="1">
        <v>0.12</v>
      </c>
      <c r="T64" s="1">
        <v>66</v>
      </c>
      <c r="U64" s="1">
        <v>497</v>
      </c>
      <c r="W64" s="1">
        <v>180</v>
      </c>
      <c r="X64" s="1">
        <v>51</v>
      </c>
      <c r="Y64" s="2">
        <v>43466</v>
      </c>
      <c r="Z64" s="1" t="s">
        <v>2371</v>
      </c>
    </row>
    <row r="65" spans="1:26" x14ac:dyDescent="0.2">
      <c r="A65" s="1" t="s">
        <v>2150</v>
      </c>
      <c r="B65" s="1" t="s">
        <v>2373</v>
      </c>
      <c r="C65" s="1" t="s">
        <v>437</v>
      </c>
      <c r="D65" s="1" t="s">
        <v>2374</v>
      </c>
      <c r="E65" s="1" t="s">
        <v>545</v>
      </c>
      <c r="F65" s="1" t="s">
        <v>2375</v>
      </c>
      <c r="G65" s="1" t="s">
        <v>30</v>
      </c>
      <c r="J65" s="1" t="s">
        <v>32</v>
      </c>
      <c r="K65" s="1" t="s">
        <v>32</v>
      </c>
      <c r="L65" s="1" t="s">
        <v>33</v>
      </c>
      <c r="M65" s="1">
        <v>6</v>
      </c>
      <c r="N65" s="1">
        <v>27114457</v>
      </c>
      <c r="O65" s="1">
        <v>27114457</v>
      </c>
      <c r="P65" s="1" t="s">
        <v>35</v>
      </c>
      <c r="Q65" s="1" t="s">
        <v>43</v>
      </c>
      <c r="R65" s="1">
        <v>0.51</v>
      </c>
      <c r="T65" s="1">
        <v>74</v>
      </c>
      <c r="U65" s="1">
        <v>72</v>
      </c>
      <c r="X65" s="1">
        <v>145</v>
      </c>
      <c r="Y65" s="2">
        <v>43466</v>
      </c>
      <c r="Z65" s="1" t="s">
        <v>2376</v>
      </c>
    </row>
    <row r="66" spans="1:26" x14ac:dyDescent="0.2">
      <c r="A66" s="1" t="s">
        <v>2070</v>
      </c>
      <c r="B66" s="1" t="s">
        <v>2377</v>
      </c>
      <c r="C66" s="1" t="s">
        <v>64</v>
      </c>
      <c r="D66" s="1" t="s">
        <v>2023</v>
      </c>
      <c r="E66" s="1" t="s">
        <v>545</v>
      </c>
      <c r="F66" s="1" t="s">
        <v>2378</v>
      </c>
      <c r="G66" s="1" t="s">
        <v>30</v>
      </c>
      <c r="H66" s="1" t="s">
        <v>2074</v>
      </c>
      <c r="J66" s="1" t="s">
        <v>101</v>
      </c>
      <c r="K66" s="1" t="s">
        <v>101</v>
      </c>
      <c r="L66" s="1" t="s">
        <v>101</v>
      </c>
      <c r="M66" s="1">
        <v>6</v>
      </c>
      <c r="N66" s="1">
        <v>27114447</v>
      </c>
      <c r="O66" s="1">
        <v>27114447</v>
      </c>
      <c r="P66" s="1" t="s">
        <v>43</v>
      </c>
      <c r="Q66" s="1" t="s">
        <v>42</v>
      </c>
      <c r="R66" s="1">
        <v>0.16</v>
      </c>
      <c r="T66" s="1">
        <v>34</v>
      </c>
      <c r="U66" s="1">
        <v>183</v>
      </c>
      <c r="W66" s="1">
        <v>94</v>
      </c>
      <c r="X66" s="1">
        <v>3206</v>
      </c>
      <c r="Y66" s="2">
        <v>43466</v>
      </c>
      <c r="Z66" s="1" t="s">
        <v>2379</v>
      </c>
    </row>
    <row r="67" spans="1:26" x14ac:dyDescent="0.2">
      <c r="A67" s="1" t="s">
        <v>2070</v>
      </c>
      <c r="B67" s="1" t="s">
        <v>2380</v>
      </c>
      <c r="C67" s="1" t="s">
        <v>291</v>
      </c>
      <c r="D67" s="1" t="s">
        <v>2381</v>
      </c>
      <c r="E67" s="1" t="s">
        <v>545</v>
      </c>
      <c r="F67" s="1" t="s">
        <v>2382</v>
      </c>
      <c r="G67" s="1" t="s">
        <v>30</v>
      </c>
      <c r="H67" s="1" t="s">
        <v>2074</v>
      </c>
      <c r="J67" s="1" t="s">
        <v>101</v>
      </c>
      <c r="K67" s="1" t="s">
        <v>101</v>
      </c>
      <c r="L67" s="1" t="s">
        <v>101</v>
      </c>
      <c r="M67" s="1">
        <v>6</v>
      </c>
      <c r="N67" s="1">
        <v>27114411</v>
      </c>
      <c r="O67" s="1">
        <v>27114411</v>
      </c>
      <c r="P67" s="1" t="s">
        <v>34</v>
      </c>
      <c r="Q67" s="1" t="s">
        <v>43</v>
      </c>
      <c r="R67" s="1">
        <v>0.19</v>
      </c>
      <c r="T67" s="1">
        <v>56</v>
      </c>
      <c r="U67" s="1">
        <v>233</v>
      </c>
      <c r="W67" s="1">
        <v>427</v>
      </c>
      <c r="X67" s="1">
        <v>10823</v>
      </c>
      <c r="Y67" s="2">
        <v>43466</v>
      </c>
      <c r="Z67" s="1" t="s">
        <v>2383</v>
      </c>
    </row>
    <row r="68" spans="1:26" x14ac:dyDescent="0.2">
      <c r="A68" s="1" t="s">
        <v>2150</v>
      </c>
      <c r="B68" s="1" t="s">
        <v>2384</v>
      </c>
      <c r="C68" s="1" t="s">
        <v>428</v>
      </c>
      <c r="D68" s="1" t="s">
        <v>295</v>
      </c>
      <c r="E68" s="1" t="s">
        <v>545</v>
      </c>
      <c r="F68" s="1" t="s">
        <v>2385</v>
      </c>
      <c r="G68" s="1" t="s">
        <v>30</v>
      </c>
      <c r="J68" s="1" t="s">
        <v>32</v>
      </c>
      <c r="K68" s="1" t="s">
        <v>32</v>
      </c>
      <c r="L68" s="1" t="s">
        <v>33</v>
      </c>
      <c r="M68" s="1">
        <v>6</v>
      </c>
      <c r="N68" s="1">
        <v>27114389</v>
      </c>
      <c r="O68" s="1">
        <v>27114389</v>
      </c>
      <c r="P68" s="1" t="s">
        <v>42</v>
      </c>
      <c r="Q68" s="1" t="s">
        <v>43</v>
      </c>
      <c r="R68" s="1">
        <v>0.04</v>
      </c>
      <c r="T68" s="1">
        <v>8</v>
      </c>
      <c r="U68" s="1">
        <v>175</v>
      </c>
      <c r="X68" s="1">
        <v>141</v>
      </c>
      <c r="Y68" s="2">
        <v>43466</v>
      </c>
      <c r="Z68" s="1" t="s">
        <v>2386</v>
      </c>
    </row>
    <row r="69" spans="1:26" x14ac:dyDescent="0.2">
      <c r="A69" s="1" t="s">
        <v>2206</v>
      </c>
      <c r="B69" s="1" t="s">
        <v>2387</v>
      </c>
      <c r="C69" s="1" t="s">
        <v>159</v>
      </c>
      <c r="D69" s="1" t="s">
        <v>2388</v>
      </c>
      <c r="E69" s="1" t="s">
        <v>545</v>
      </c>
      <c r="F69" s="1" t="s">
        <v>2389</v>
      </c>
      <c r="G69" s="1" t="s">
        <v>30</v>
      </c>
      <c r="H69" s="1" t="s">
        <v>2074</v>
      </c>
      <c r="I69" s="1">
        <v>3</v>
      </c>
      <c r="J69" s="1" t="s">
        <v>31</v>
      </c>
      <c r="K69" s="1" t="s">
        <v>67</v>
      </c>
      <c r="L69" s="1" t="s">
        <v>33</v>
      </c>
      <c r="M69" s="1">
        <v>6</v>
      </c>
      <c r="N69" s="1">
        <v>27114367</v>
      </c>
      <c r="O69" s="1">
        <v>27114367</v>
      </c>
      <c r="P69" s="1" t="s">
        <v>35</v>
      </c>
      <c r="Q69" s="1" t="s">
        <v>43</v>
      </c>
      <c r="R69" s="1">
        <v>0.16</v>
      </c>
      <c r="T69" s="1">
        <v>19</v>
      </c>
      <c r="U69" s="1">
        <v>97</v>
      </c>
      <c r="X69" s="1">
        <v>40</v>
      </c>
      <c r="Y69" s="2">
        <v>43466</v>
      </c>
      <c r="Z69" s="1" t="s">
        <v>2390</v>
      </c>
    </row>
    <row r="70" spans="1:26" x14ac:dyDescent="0.2">
      <c r="A70" s="1" t="s">
        <v>2098</v>
      </c>
      <c r="B70" s="1" t="s">
        <v>2162</v>
      </c>
      <c r="C70" s="1" t="s">
        <v>357</v>
      </c>
      <c r="D70" s="1" t="s">
        <v>462</v>
      </c>
      <c r="E70" s="1" t="s">
        <v>545</v>
      </c>
      <c r="F70" s="1" t="s">
        <v>1464</v>
      </c>
      <c r="G70" s="1" t="s">
        <v>30</v>
      </c>
      <c r="H70" s="1" t="s">
        <v>2074</v>
      </c>
      <c r="I70" s="1">
        <v>3</v>
      </c>
      <c r="J70" s="1" t="s">
        <v>101</v>
      </c>
      <c r="K70" s="1" t="s">
        <v>101</v>
      </c>
      <c r="L70" s="1" t="s">
        <v>101</v>
      </c>
      <c r="M70" s="1">
        <v>6</v>
      </c>
      <c r="N70" s="1">
        <v>27114365</v>
      </c>
      <c r="O70" s="1">
        <v>27114365</v>
      </c>
      <c r="P70" s="1" t="s">
        <v>34</v>
      </c>
      <c r="Q70" s="1" t="s">
        <v>42</v>
      </c>
      <c r="R70" s="1">
        <v>7.0000000000000007E-2</v>
      </c>
      <c r="T70" s="1">
        <v>20</v>
      </c>
      <c r="U70" s="1">
        <v>254</v>
      </c>
      <c r="W70" s="1">
        <v>257</v>
      </c>
      <c r="X70" s="1">
        <v>209</v>
      </c>
      <c r="Y70" s="2">
        <v>43466</v>
      </c>
      <c r="Z70" s="1" t="s">
        <v>2391</v>
      </c>
    </row>
    <row r="71" spans="1:26" x14ac:dyDescent="0.2">
      <c r="A71" s="1" t="s">
        <v>2070</v>
      </c>
      <c r="B71" s="1" t="s">
        <v>2155</v>
      </c>
      <c r="C71" s="1" t="s">
        <v>64</v>
      </c>
      <c r="D71" s="1" t="s">
        <v>2392</v>
      </c>
      <c r="E71" s="1" t="s">
        <v>545</v>
      </c>
      <c r="F71" s="1" t="s">
        <v>2393</v>
      </c>
      <c r="G71" s="1" t="s">
        <v>30</v>
      </c>
      <c r="H71" s="1" t="s">
        <v>2074</v>
      </c>
      <c r="J71" s="1" t="s">
        <v>101</v>
      </c>
      <c r="K71" s="1" t="s">
        <v>101</v>
      </c>
      <c r="L71" s="1" t="s">
        <v>101</v>
      </c>
      <c r="M71" s="1">
        <v>6</v>
      </c>
      <c r="N71" s="1">
        <v>27114324</v>
      </c>
      <c r="O71" s="1">
        <v>27114324</v>
      </c>
      <c r="P71" s="1" t="s">
        <v>43</v>
      </c>
      <c r="Q71" s="1" t="s">
        <v>34</v>
      </c>
      <c r="R71" s="1">
        <v>0.28999999999999998</v>
      </c>
      <c r="T71" s="1">
        <v>19</v>
      </c>
      <c r="U71" s="1">
        <v>46</v>
      </c>
      <c r="W71" s="1">
        <v>45</v>
      </c>
      <c r="X71" s="1">
        <v>11449</v>
      </c>
      <c r="Y71" s="2">
        <v>43466</v>
      </c>
      <c r="Z71" s="1" t="s">
        <v>2394</v>
      </c>
    </row>
    <row r="72" spans="1:26" x14ac:dyDescent="0.2">
      <c r="A72" s="1" t="s">
        <v>2150</v>
      </c>
      <c r="B72" s="1" t="s">
        <v>2395</v>
      </c>
      <c r="C72" s="1" t="s">
        <v>668</v>
      </c>
      <c r="D72" s="1" t="s">
        <v>1274</v>
      </c>
      <c r="E72" s="1" t="s">
        <v>545</v>
      </c>
      <c r="F72" s="1" t="s">
        <v>2396</v>
      </c>
      <c r="G72" s="1" t="s">
        <v>30</v>
      </c>
      <c r="J72" s="1" t="s">
        <v>32</v>
      </c>
      <c r="K72" s="1" t="s">
        <v>32</v>
      </c>
      <c r="L72" s="1" t="s">
        <v>33</v>
      </c>
      <c r="M72" s="1">
        <v>6</v>
      </c>
      <c r="N72" s="1">
        <v>27114319</v>
      </c>
      <c r="O72" s="1">
        <v>27114319</v>
      </c>
      <c r="P72" s="1" t="s">
        <v>34</v>
      </c>
      <c r="Q72" s="1" t="s">
        <v>35</v>
      </c>
      <c r="R72" s="1">
        <v>0.1</v>
      </c>
      <c r="T72" s="1">
        <v>16</v>
      </c>
      <c r="U72" s="1">
        <v>152</v>
      </c>
      <c r="X72" s="1">
        <v>141</v>
      </c>
      <c r="Y72" s="2">
        <v>43466</v>
      </c>
      <c r="Z72" s="1" t="s">
        <v>2397</v>
      </c>
    </row>
    <row r="73" spans="1:26" x14ac:dyDescent="0.2">
      <c r="A73" s="1" t="s">
        <v>2150</v>
      </c>
      <c r="B73" s="1" t="s">
        <v>2398</v>
      </c>
      <c r="C73" s="1" t="s">
        <v>668</v>
      </c>
      <c r="D73" s="1" t="s">
        <v>509</v>
      </c>
      <c r="E73" s="1" t="s">
        <v>545</v>
      </c>
      <c r="F73" s="1" t="s">
        <v>2399</v>
      </c>
      <c r="G73" s="1" t="s">
        <v>30</v>
      </c>
      <c r="J73" s="1" t="s">
        <v>32</v>
      </c>
      <c r="K73" s="1" t="s">
        <v>32</v>
      </c>
      <c r="L73" s="1" t="s">
        <v>33</v>
      </c>
      <c r="M73" s="1">
        <v>6</v>
      </c>
      <c r="N73" s="1">
        <v>27114310</v>
      </c>
      <c r="O73" s="1">
        <v>27114310</v>
      </c>
      <c r="P73" s="1" t="s">
        <v>43</v>
      </c>
      <c r="Q73" s="1" t="s">
        <v>42</v>
      </c>
      <c r="R73" s="1">
        <v>0.05</v>
      </c>
      <c r="T73" s="1">
        <v>6</v>
      </c>
      <c r="U73" s="1">
        <v>105</v>
      </c>
      <c r="X73" s="1">
        <v>126</v>
      </c>
      <c r="Y73" s="2">
        <v>43466</v>
      </c>
      <c r="Z73" s="1" t="s">
        <v>2400</v>
      </c>
    </row>
    <row r="74" spans="1:26" x14ac:dyDescent="0.2">
      <c r="A74" s="1" t="s">
        <v>2094</v>
      </c>
      <c r="B74" s="1" t="s">
        <v>2401</v>
      </c>
      <c r="C74" s="1" t="s">
        <v>39</v>
      </c>
      <c r="D74" s="1" t="s">
        <v>2402</v>
      </c>
      <c r="E74" s="1" t="s">
        <v>545</v>
      </c>
      <c r="F74" s="1" t="s">
        <v>2403</v>
      </c>
      <c r="G74" s="1" t="s">
        <v>30</v>
      </c>
      <c r="H74" s="1" t="s">
        <v>2074</v>
      </c>
      <c r="J74" s="1" t="s">
        <v>101</v>
      </c>
      <c r="K74" s="1" t="s">
        <v>101</v>
      </c>
      <c r="L74" s="1" t="s">
        <v>101</v>
      </c>
      <c r="M74" s="1">
        <v>6</v>
      </c>
      <c r="N74" s="1">
        <v>27114264</v>
      </c>
      <c r="O74" s="1">
        <v>27114264</v>
      </c>
      <c r="P74" s="1" t="s">
        <v>42</v>
      </c>
      <c r="Q74" s="1" t="s">
        <v>35</v>
      </c>
      <c r="R74" s="1">
        <v>0.11</v>
      </c>
      <c r="S74" s="1">
        <v>0.01</v>
      </c>
      <c r="T74" s="1">
        <v>7</v>
      </c>
      <c r="U74" s="1">
        <v>57</v>
      </c>
      <c r="V74" s="1">
        <v>1</v>
      </c>
      <c r="W74" s="1">
        <v>146</v>
      </c>
      <c r="X74" s="1">
        <v>1846</v>
      </c>
      <c r="Y74" s="2">
        <v>43466</v>
      </c>
      <c r="Z74" s="1" t="s">
        <v>2404</v>
      </c>
    </row>
    <row r="75" spans="1:26" x14ac:dyDescent="0.2">
      <c r="A75" s="1" t="s">
        <v>2116</v>
      </c>
      <c r="B75" s="1" t="s">
        <v>2405</v>
      </c>
      <c r="C75" s="1" t="s">
        <v>374</v>
      </c>
      <c r="D75" s="1" t="s">
        <v>2406</v>
      </c>
      <c r="E75" s="1" t="s">
        <v>545</v>
      </c>
      <c r="F75" s="1" t="s">
        <v>2407</v>
      </c>
      <c r="G75" s="1" t="s">
        <v>30</v>
      </c>
      <c r="H75" s="1" t="s">
        <v>2067</v>
      </c>
      <c r="J75" s="1" t="s">
        <v>101</v>
      </c>
      <c r="K75" s="1" t="s">
        <v>101</v>
      </c>
      <c r="L75" s="1" t="s">
        <v>101</v>
      </c>
      <c r="M75" s="1">
        <v>6</v>
      </c>
      <c r="N75" s="1">
        <v>27114250</v>
      </c>
      <c r="O75" s="1">
        <v>27114250</v>
      </c>
      <c r="P75" s="1" t="s">
        <v>34</v>
      </c>
      <c r="Q75" s="1" t="s">
        <v>43</v>
      </c>
      <c r="R75" s="1">
        <v>0.25</v>
      </c>
      <c r="T75" s="1">
        <v>23</v>
      </c>
      <c r="U75" s="1">
        <v>68</v>
      </c>
      <c r="W75" s="1">
        <v>106</v>
      </c>
      <c r="X75" s="1">
        <v>112</v>
      </c>
      <c r="Y75" s="2">
        <v>43466</v>
      </c>
      <c r="Z75" s="1" t="s">
        <v>2408</v>
      </c>
    </row>
    <row r="76" spans="1:26" x14ac:dyDescent="0.2">
      <c r="A76" s="1" t="s">
        <v>2098</v>
      </c>
      <c r="B76" s="1" t="s">
        <v>2316</v>
      </c>
      <c r="C76" s="1" t="s">
        <v>357</v>
      </c>
      <c r="D76" s="1" t="s">
        <v>2409</v>
      </c>
      <c r="E76" s="1" t="s">
        <v>545</v>
      </c>
      <c r="F76" s="1" t="s">
        <v>2410</v>
      </c>
      <c r="G76" s="1" t="s">
        <v>30</v>
      </c>
      <c r="H76" s="1" t="s">
        <v>2074</v>
      </c>
      <c r="J76" s="1" t="s">
        <v>101</v>
      </c>
      <c r="K76" s="1" t="s">
        <v>101</v>
      </c>
      <c r="L76" s="1" t="s">
        <v>101</v>
      </c>
      <c r="M76" s="1">
        <v>6</v>
      </c>
      <c r="N76" s="1">
        <v>27114243</v>
      </c>
      <c r="O76" s="1">
        <v>27114243</v>
      </c>
      <c r="P76" s="1" t="s">
        <v>35</v>
      </c>
      <c r="Q76" s="1" t="s">
        <v>34</v>
      </c>
      <c r="R76" s="1">
        <v>0.31</v>
      </c>
      <c r="T76" s="1">
        <v>26</v>
      </c>
      <c r="U76" s="1">
        <v>58</v>
      </c>
      <c r="W76" s="1">
        <v>92</v>
      </c>
      <c r="X76" s="1">
        <v>11313</v>
      </c>
      <c r="Y76" s="2">
        <v>43466</v>
      </c>
      <c r="Z76" s="1" t="s">
        <v>2411</v>
      </c>
    </row>
    <row r="77" spans="1:26" x14ac:dyDescent="0.2">
      <c r="A77" s="1" t="s">
        <v>2150</v>
      </c>
      <c r="B77" s="1" t="s">
        <v>2412</v>
      </c>
      <c r="C77" s="1" t="s">
        <v>428</v>
      </c>
      <c r="D77" s="1" t="s">
        <v>2413</v>
      </c>
      <c r="E77" s="1" t="s">
        <v>545</v>
      </c>
      <c r="F77" s="1" t="s">
        <v>2414</v>
      </c>
      <c r="G77" s="1" t="s">
        <v>30</v>
      </c>
      <c r="J77" s="1" t="s">
        <v>32</v>
      </c>
      <c r="K77" s="1" t="s">
        <v>32</v>
      </c>
      <c r="L77" s="1" t="s">
        <v>33</v>
      </c>
      <c r="M77" s="1">
        <v>6</v>
      </c>
      <c r="N77" s="1">
        <v>27114244</v>
      </c>
      <c r="O77" s="1">
        <v>27114244</v>
      </c>
      <c r="P77" s="1" t="s">
        <v>42</v>
      </c>
      <c r="Q77" s="1" t="s">
        <v>35</v>
      </c>
      <c r="R77" s="1">
        <v>0.25</v>
      </c>
      <c r="T77" s="1">
        <v>89</v>
      </c>
      <c r="U77" s="1">
        <v>263</v>
      </c>
      <c r="X77" s="1">
        <v>148</v>
      </c>
      <c r="Y77" s="2">
        <v>43466</v>
      </c>
      <c r="Z77" s="1" t="s">
        <v>2415</v>
      </c>
    </row>
    <row r="78" spans="1:26" x14ac:dyDescent="0.2">
      <c r="A78" s="1" t="s">
        <v>2150</v>
      </c>
      <c r="B78" s="1" t="s">
        <v>2416</v>
      </c>
      <c r="C78" s="1" t="s">
        <v>437</v>
      </c>
      <c r="D78" s="1" t="s">
        <v>539</v>
      </c>
      <c r="E78" s="1" t="s">
        <v>545</v>
      </c>
      <c r="F78" s="1" t="s">
        <v>1512</v>
      </c>
      <c r="G78" s="1" t="s">
        <v>30</v>
      </c>
      <c r="I78" s="1">
        <v>1</v>
      </c>
      <c r="J78" s="1" t="s">
        <v>32</v>
      </c>
      <c r="K78" s="1" t="s">
        <v>32</v>
      </c>
      <c r="L78" s="1" t="s">
        <v>33</v>
      </c>
      <c r="M78" s="1">
        <v>6</v>
      </c>
      <c r="N78" s="1">
        <v>27114219</v>
      </c>
      <c r="O78" s="1">
        <v>27114219</v>
      </c>
      <c r="P78" s="1" t="s">
        <v>34</v>
      </c>
      <c r="Q78" s="1" t="s">
        <v>35</v>
      </c>
      <c r="R78" s="1">
        <v>0.19</v>
      </c>
      <c r="T78" s="1">
        <v>20</v>
      </c>
      <c r="U78" s="1">
        <v>88</v>
      </c>
      <c r="X78" s="1">
        <v>205</v>
      </c>
      <c r="Y78" s="2">
        <v>43466</v>
      </c>
      <c r="Z78" s="1" t="s">
        <v>2417</v>
      </c>
    </row>
    <row r="79" spans="1:26" x14ac:dyDescent="0.2">
      <c r="A79" s="1" t="s">
        <v>2110</v>
      </c>
      <c r="B79" s="1" t="s">
        <v>1425</v>
      </c>
      <c r="C79" s="1" t="s">
        <v>688</v>
      </c>
      <c r="D79" s="1" t="s">
        <v>542</v>
      </c>
      <c r="E79" s="1" t="s">
        <v>545</v>
      </c>
      <c r="F79" s="1" t="s">
        <v>2418</v>
      </c>
      <c r="G79" s="1" t="s">
        <v>30</v>
      </c>
      <c r="H79" s="1" t="s">
        <v>2074</v>
      </c>
      <c r="J79" s="1" t="s">
        <v>101</v>
      </c>
      <c r="K79" s="1" t="s">
        <v>101</v>
      </c>
      <c r="L79" s="1" t="s">
        <v>101</v>
      </c>
      <c r="M79" s="1">
        <v>6</v>
      </c>
      <c r="N79" s="1">
        <v>27114211</v>
      </c>
      <c r="O79" s="1">
        <v>27114211</v>
      </c>
      <c r="P79" s="1" t="s">
        <v>43</v>
      </c>
      <c r="Q79" s="1" t="s">
        <v>42</v>
      </c>
      <c r="R79" s="1">
        <v>0.21</v>
      </c>
      <c r="T79" s="1">
        <v>17</v>
      </c>
      <c r="U79" s="1">
        <v>63</v>
      </c>
      <c r="W79" s="1">
        <v>266</v>
      </c>
      <c r="X79" s="1">
        <v>233</v>
      </c>
      <c r="Y79" s="2">
        <v>43466</v>
      </c>
      <c r="Z79" s="1" t="s">
        <v>2419</v>
      </c>
    </row>
  </sheetData>
  <autoFilter ref="A1:X57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2" workbookViewId="0">
      <selection activeCell="D49" sqref="D49"/>
    </sheetView>
  </sheetViews>
  <sheetFormatPr defaultColWidth="11.5546875" defaultRowHeight="15" x14ac:dyDescent="0.2"/>
  <cols>
    <col min="1" max="1" width="11.5546875" style="1"/>
    <col min="2" max="2" width="20.21875" style="1" customWidth="1"/>
    <col min="3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1134</v>
      </c>
      <c r="B2" s="1" t="s">
        <v>1514</v>
      </c>
      <c r="C2" s="1" t="s">
        <v>345</v>
      </c>
      <c r="D2" s="1" t="s">
        <v>352</v>
      </c>
      <c r="E2" s="1" t="s">
        <v>28</v>
      </c>
      <c r="F2" s="1" t="s">
        <v>1515</v>
      </c>
      <c r="G2" s="1" t="s">
        <v>30</v>
      </c>
      <c r="I2" s="1">
        <v>1</v>
      </c>
      <c r="J2" s="1" t="s">
        <v>31</v>
      </c>
      <c r="K2" s="1" t="s">
        <v>32</v>
      </c>
      <c r="L2" s="1" t="s">
        <v>33</v>
      </c>
      <c r="M2" s="1">
        <v>6</v>
      </c>
      <c r="N2" s="1">
        <v>27775681</v>
      </c>
      <c r="O2" s="1">
        <v>27775681</v>
      </c>
      <c r="P2" s="1" t="s">
        <v>34</v>
      </c>
      <c r="Q2" s="1" t="s">
        <v>35</v>
      </c>
      <c r="U2" s="1">
        <v>79</v>
      </c>
      <c r="X2" s="1">
        <v>191</v>
      </c>
    </row>
    <row r="3" spans="1:24" x14ac:dyDescent="0.2">
      <c r="A3" s="1" t="s">
        <v>142</v>
      </c>
      <c r="B3" s="1" t="s">
        <v>1516</v>
      </c>
      <c r="C3" s="1" t="s">
        <v>144</v>
      </c>
      <c r="D3" s="1" t="s">
        <v>1517</v>
      </c>
      <c r="E3" s="1" t="s">
        <v>28</v>
      </c>
      <c r="F3" s="1" t="s">
        <v>1518</v>
      </c>
      <c r="G3" s="1" t="s">
        <v>30</v>
      </c>
      <c r="I3" s="1">
        <v>1</v>
      </c>
      <c r="J3" s="1" t="s">
        <v>31</v>
      </c>
      <c r="K3" s="1" t="s">
        <v>67</v>
      </c>
      <c r="L3" s="1" t="s">
        <v>68</v>
      </c>
      <c r="M3" s="1">
        <v>6</v>
      </c>
      <c r="N3" s="1">
        <v>27775671</v>
      </c>
      <c r="O3" s="1">
        <v>27775671</v>
      </c>
      <c r="P3" s="1" t="s">
        <v>34</v>
      </c>
      <c r="Q3" s="1" t="s">
        <v>43</v>
      </c>
      <c r="T3" s="1">
        <v>44</v>
      </c>
      <c r="U3" s="1">
        <v>65</v>
      </c>
      <c r="W3" s="1">
        <v>149</v>
      </c>
      <c r="X3" s="1">
        <v>256</v>
      </c>
    </row>
    <row r="4" spans="1:24" x14ac:dyDescent="0.2">
      <c r="A4" s="1" t="s">
        <v>62</v>
      </c>
      <c r="B4" s="1" t="s">
        <v>1519</v>
      </c>
      <c r="C4" s="1" t="s">
        <v>64</v>
      </c>
      <c r="D4" s="1" t="s">
        <v>371</v>
      </c>
      <c r="E4" s="1" t="s">
        <v>28</v>
      </c>
      <c r="F4" s="1" t="s">
        <v>1520</v>
      </c>
      <c r="G4" s="1" t="s">
        <v>30</v>
      </c>
      <c r="I4" s="1">
        <v>1</v>
      </c>
      <c r="J4" s="1" t="s">
        <v>31</v>
      </c>
      <c r="K4" s="1" t="s">
        <v>67</v>
      </c>
      <c r="L4" s="1" t="s">
        <v>68</v>
      </c>
      <c r="M4" s="1">
        <v>6</v>
      </c>
      <c r="N4" s="1">
        <v>27775672</v>
      </c>
      <c r="O4" s="1">
        <v>27775672</v>
      </c>
      <c r="P4" s="1" t="s">
        <v>42</v>
      </c>
      <c r="Q4" s="1" t="s">
        <v>43</v>
      </c>
      <c r="T4" s="1">
        <v>170</v>
      </c>
      <c r="U4" s="1">
        <v>245</v>
      </c>
      <c r="W4" s="1">
        <v>127</v>
      </c>
      <c r="X4" s="1">
        <v>52</v>
      </c>
    </row>
    <row r="5" spans="1:24" x14ac:dyDescent="0.2">
      <c r="A5" s="1" t="s">
        <v>507</v>
      </c>
      <c r="B5" s="1">
        <v>2334189</v>
      </c>
      <c r="C5" s="1" t="s">
        <v>508</v>
      </c>
      <c r="D5" s="1" t="s">
        <v>381</v>
      </c>
      <c r="E5" s="1" t="s">
        <v>28</v>
      </c>
      <c r="F5" s="1" t="s">
        <v>1521</v>
      </c>
      <c r="G5" s="1" t="s">
        <v>30</v>
      </c>
      <c r="I5" s="1">
        <v>2</v>
      </c>
      <c r="J5" s="1" t="s">
        <v>32</v>
      </c>
      <c r="K5" s="1" t="s">
        <v>32</v>
      </c>
      <c r="L5" s="1" t="s">
        <v>510</v>
      </c>
      <c r="M5" s="1">
        <v>6</v>
      </c>
      <c r="N5" s="1">
        <v>27775665</v>
      </c>
      <c r="O5" s="1">
        <v>27775665</v>
      </c>
      <c r="P5" s="1" t="s">
        <v>34</v>
      </c>
      <c r="Q5" s="1" t="s">
        <v>35</v>
      </c>
      <c r="X5" s="1">
        <v>141</v>
      </c>
    </row>
    <row r="6" spans="1:24" x14ac:dyDescent="0.2">
      <c r="A6" s="1" t="s">
        <v>62</v>
      </c>
      <c r="B6" s="1" t="s">
        <v>233</v>
      </c>
      <c r="C6" s="1" t="s">
        <v>64</v>
      </c>
      <c r="D6" s="1" t="s">
        <v>569</v>
      </c>
      <c r="E6" s="1" t="s">
        <v>28</v>
      </c>
      <c r="F6" s="1" t="s">
        <v>1521</v>
      </c>
      <c r="G6" s="1" t="s">
        <v>30</v>
      </c>
      <c r="I6" s="1">
        <v>2</v>
      </c>
      <c r="J6" s="1" t="s">
        <v>31</v>
      </c>
      <c r="K6" s="1" t="s">
        <v>67</v>
      </c>
      <c r="L6" s="1" t="s">
        <v>68</v>
      </c>
      <c r="M6" s="1">
        <v>6</v>
      </c>
      <c r="N6" s="1">
        <v>27775665</v>
      </c>
      <c r="O6" s="1">
        <v>27775665</v>
      </c>
      <c r="P6" s="1" t="s">
        <v>34</v>
      </c>
      <c r="Q6" s="1" t="s">
        <v>43</v>
      </c>
      <c r="T6" s="1">
        <v>73</v>
      </c>
      <c r="U6" s="1">
        <v>243</v>
      </c>
      <c r="W6" s="1">
        <v>296</v>
      </c>
      <c r="X6" s="1">
        <v>9247</v>
      </c>
    </row>
    <row r="7" spans="1:24" x14ac:dyDescent="0.2">
      <c r="A7" s="1" t="s">
        <v>469</v>
      </c>
      <c r="B7" s="1" t="s">
        <v>1522</v>
      </c>
      <c r="C7" s="1" t="s">
        <v>1523</v>
      </c>
      <c r="D7" s="1" t="s">
        <v>231</v>
      </c>
      <c r="E7" s="1" t="s">
        <v>28</v>
      </c>
      <c r="F7" s="1" t="s">
        <v>1524</v>
      </c>
      <c r="G7" s="1" t="s">
        <v>30</v>
      </c>
      <c r="J7" s="1" t="s">
        <v>31</v>
      </c>
      <c r="K7" s="1" t="s">
        <v>67</v>
      </c>
      <c r="L7" s="1" t="s">
        <v>72</v>
      </c>
      <c r="M7" s="1">
        <v>6</v>
      </c>
      <c r="N7" s="1">
        <v>27775641</v>
      </c>
      <c r="O7" s="1">
        <v>27775641</v>
      </c>
      <c r="P7" s="1" t="s">
        <v>34</v>
      </c>
      <c r="Q7" s="1" t="s">
        <v>35</v>
      </c>
      <c r="T7" s="1">
        <v>71</v>
      </c>
      <c r="U7" s="1">
        <v>215</v>
      </c>
      <c r="W7" s="1">
        <v>272</v>
      </c>
      <c r="X7" s="1">
        <v>146</v>
      </c>
    </row>
    <row r="8" spans="1:24" x14ac:dyDescent="0.2">
      <c r="A8" s="1" t="s">
        <v>168</v>
      </c>
      <c r="B8" s="1" t="s">
        <v>1525</v>
      </c>
      <c r="C8" s="1" t="s">
        <v>165</v>
      </c>
      <c r="D8" s="1" t="s">
        <v>1526</v>
      </c>
      <c r="E8" s="1" t="s">
        <v>28</v>
      </c>
      <c r="F8" s="1" t="s">
        <v>1527</v>
      </c>
      <c r="G8" s="1" t="s">
        <v>30</v>
      </c>
      <c r="I8" s="1">
        <v>1</v>
      </c>
      <c r="J8" s="1" t="s">
        <v>101</v>
      </c>
      <c r="K8" s="1" t="s">
        <v>101</v>
      </c>
      <c r="L8" s="1" t="s">
        <v>101</v>
      </c>
      <c r="M8" s="1">
        <v>6</v>
      </c>
      <c r="N8" s="1">
        <v>27775621</v>
      </c>
      <c r="O8" s="1">
        <v>27775621</v>
      </c>
      <c r="P8" s="1" t="s">
        <v>42</v>
      </c>
      <c r="Q8" s="1" t="s">
        <v>35</v>
      </c>
      <c r="T8" s="1">
        <v>33</v>
      </c>
      <c r="U8" s="1">
        <v>117</v>
      </c>
      <c r="W8" s="1">
        <v>115</v>
      </c>
      <c r="X8" s="1">
        <v>921</v>
      </c>
    </row>
    <row r="9" spans="1:24" x14ac:dyDescent="0.2">
      <c r="A9" s="1" t="s">
        <v>120</v>
      </c>
      <c r="B9" s="1" t="s">
        <v>1528</v>
      </c>
      <c r="C9" s="1" t="s">
        <v>39</v>
      </c>
      <c r="D9" s="1" t="s">
        <v>250</v>
      </c>
      <c r="E9" s="1" t="s">
        <v>28</v>
      </c>
      <c r="F9" s="1" t="s">
        <v>901</v>
      </c>
      <c r="G9" s="1" t="s">
        <v>30</v>
      </c>
      <c r="J9" s="1" t="s">
        <v>32</v>
      </c>
      <c r="K9" s="1" t="s">
        <v>32</v>
      </c>
      <c r="L9" s="1" t="s">
        <v>33</v>
      </c>
      <c r="M9" s="1">
        <v>6</v>
      </c>
      <c r="N9" s="1">
        <v>27775609</v>
      </c>
      <c r="O9" s="1">
        <v>27775609</v>
      </c>
      <c r="P9" s="1" t="s">
        <v>42</v>
      </c>
      <c r="Q9" s="1" t="s">
        <v>43</v>
      </c>
      <c r="X9" s="1">
        <v>2699</v>
      </c>
    </row>
    <row r="10" spans="1:24" x14ac:dyDescent="0.2">
      <c r="A10" s="1" t="s">
        <v>37</v>
      </c>
      <c r="B10" s="1" t="s">
        <v>1529</v>
      </c>
      <c r="C10" s="1" t="s">
        <v>39</v>
      </c>
      <c r="D10" s="1" t="s">
        <v>400</v>
      </c>
      <c r="E10" s="1" t="s">
        <v>28</v>
      </c>
      <c r="F10" s="1" t="s">
        <v>1518</v>
      </c>
      <c r="G10" s="1" t="s">
        <v>30</v>
      </c>
      <c r="J10" s="1" t="s">
        <v>31</v>
      </c>
      <c r="K10" s="1" t="s">
        <v>32</v>
      </c>
      <c r="L10" s="1" t="s">
        <v>33</v>
      </c>
      <c r="M10" s="1">
        <v>6</v>
      </c>
      <c r="N10" s="1">
        <v>27775605</v>
      </c>
      <c r="O10" s="1">
        <v>27775605</v>
      </c>
      <c r="P10" s="1" t="s">
        <v>42</v>
      </c>
      <c r="Q10" s="1" t="s">
        <v>34</v>
      </c>
      <c r="T10" s="1">
        <v>112</v>
      </c>
      <c r="U10" s="1">
        <v>204</v>
      </c>
      <c r="X10" s="1">
        <v>325</v>
      </c>
    </row>
    <row r="11" spans="1:24" x14ac:dyDescent="0.2">
      <c r="A11" s="1" t="s">
        <v>826</v>
      </c>
      <c r="B11" s="1" t="s">
        <v>1530</v>
      </c>
      <c r="C11" s="1" t="s">
        <v>828</v>
      </c>
      <c r="D11" s="1" t="s">
        <v>1531</v>
      </c>
      <c r="E11" s="1" t="s">
        <v>28</v>
      </c>
      <c r="F11" s="1" t="s">
        <v>1532</v>
      </c>
      <c r="G11" s="1" t="s">
        <v>30</v>
      </c>
      <c r="J11" s="1" t="s">
        <v>31</v>
      </c>
      <c r="K11" s="1" t="s">
        <v>162</v>
      </c>
      <c r="L11" s="1" t="s">
        <v>831</v>
      </c>
      <c r="M11" s="1">
        <v>6</v>
      </c>
      <c r="N11" s="1">
        <v>27775602</v>
      </c>
      <c r="O11" s="1">
        <v>27775602</v>
      </c>
      <c r="P11" s="1" t="s">
        <v>43</v>
      </c>
      <c r="Q11" s="1" t="s">
        <v>35</v>
      </c>
      <c r="U11" s="1">
        <v>106</v>
      </c>
      <c r="X11" s="1">
        <v>61</v>
      </c>
    </row>
    <row r="12" spans="1:24" x14ac:dyDescent="0.2">
      <c r="A12" s="1" t="s">
        <v>694</v>
      </c>
      <c r="B12" s="1" t="s">
        <v>1533</v>
      </c>
      <c r="C12" s="1" t="s">
        <v>508</v>
      </c>
      <c r="D12" s="1" t="s">
        <v>627</v>
      </c>
      <c r="E12" s="1" t="s">
        <v>28</v>
      </c>
      <c r="F12" s="1" t="s">
        <v>1534</v>
      </c>
      <c r="G12" s="1" t="s">
        <v>30</v>
      </c>
      <c r="J12" s="1" t="s">
        <v>32</v>
      </c>
      <c r="K12" s="1" t="s">
        <v>32</v>
      </c>
      <c r="L12" s="1" t="s">
        <v>695</v>
      </c>
      <c r="M12" s="1">
        <v>6</v>
      </c>
      <c r="N12" s="1">
        <v>27775591</v>
      </c>
      <c r="O12" s="1">
        <v>27775591</v>
      </c>
      <c r="P12" s="1" t="s">
        <v>34</v>
      </c>
      <c r="Q12" s="1" t="s">
        <v>35</v>
      </c>
      <c r="X12" s="1">
        <v>355</v>
      </c>
    </row>
    <row r="13" spans="1:24" x14ac:dyDescent="0.2">
      <c r="A13" s="1" t="s">
        <v>44</v>
      </c>
      <c r="B13" s="1" t="s">
        <v>1535</v>
      </c>
      <c r="C13" s="1" t="s">
        <v>46</v>
      </c>
      <c r="D13" s="1" t="s">
        <v>1024</v>
      </c>
      <c r="E13" s="1" t="s">
        <v>28</v>
      </c>
      <c r="F13" s="1" t="s">
        <v>1536</v>
      </c>
      <c r="G13" s="1" t="s">
        <v>30</v>
      </c>
      <c r="J13" s="1" t="s">
        <v>32</v>
      </c>
      <c r="K13" s="1" t="s">
        <v>32</v>
      </c>
      <c r="L13" s="1" t="s">
        <v>47</v>
      </c>
      <c r="M13" s="1">
        <v>6</v>
      </c>
      <c r="N13" s="1">
        <v>27775585</v>
      </c>
      <c r="O13" s="1">
        <v>27775585</v>
      </c>
      <c r="P13" s="1" t="s">
        <v>34</v>
      </c>
      <c r="Q13" s="1" t="s">
        <v>35</v>
      </c>
      <c r="X13" s="1">
        <v>1226</v>
      </c>
    </row>
    <row r="14" spans="1:24" x14ac:dyDescent="0.2">
      <c r="A14" s="1" t="s">
        <v>1537</v>
      </c>
      <c r="B14" s="1">
        <v>587336</v>
      </c>
      <c r="C14" s="1" t="s">
        <v>46</v>
      </c>
      <c r="D14" s="1" t="s">
        <v>923</v>
      </c>
      <c r="E14" s="1" t="s">
        <v>28</v>
      </c>
      <c r="F14" s="1" t="s">
        <v>1538</v>
      </c>
      <c r="G14" s="1" t="s">
        <v>30</v>
      </c>
      <c r="I14" s="1">
        <v>2</v>
      </c>
      <c r="J14" s="1" t="s">
        <v>32</v>
      </c>
      <c r="K14" s="1" t="s">
        <v>32</v>
      </c>
      <c r="L14" s="1" t="s">
        <v>1539</v>
      </c>
      <c r="M14" s="1">
        <v>6</v>
      </c>
      <c r="N14" s="1">
        <v>27775557</v>
      </c>
      <c r="O14" s="1">
        <v>27775557</v>
      </c>
      <c r="P14" s="1" t="s">
        <v>43</v>
      </c>
      <c r="Q14" s="1" t="s">
        <v>42</v>
      </c>
      <c r="X14" s="1">
        <v>761</v>
      </c>
    </row>
    <row r="15" spans="1:24" x14ac:dyDescent="0.2">
      <c r="A15" s="1" t="s">
        <v>142</v>
      </c>
      <c r="B15" s="1" t="s">
        <v>1540</v>
      </c>
      <c r="C15" s="1" t="s">
        <v>144</v>
      </c>
      <c r="D15" s="1" t="s">
        <v>923</v>
      </c>
      <c r="E15" s="1" t="s">
        <v>28</v>
      </c>
      <c r="F15" s="1" t="s">
        <v>1538</v>
      </c>
      <c r="G15" s="1" t="s">
        <v>30</v>
      </c>
      <c r="I15" s="1">
        <v>2</v>
      </c>
      <c r="J15" s="1" t="s">
        <v>31</v>
      </c>
      <c r="K15" s="1" t="s">
        <v>67</v>
      </c>
      <c r="L15" s="1" t="s">
        <v>68</v>
      </c>
      <c r="M15" s="1">
        <v>6</v>
      </c>
      <c r="N15" s="1">
        <v>27775557</v>
      </c>
      <c r="O15" s="1">
        <v>27775557</v>
      </c>
      <c r="P15" s="1" t="s">
        <v>43</v>
      </c>
      <c r="Q15" s="1" t="s">
        <v>42</v>
      </c>
      <c r="T15" s="1">
        <v>44</v>
      </c>
      <c r="U15" s="1">
        <v>199</v>
      </c>
      <c r="V15" s="1">
        <v>1</v>
      </c>
      <c r="W15" s="1">
        <v>232</v>
      </c>
      <c r="X15" s="1">
        <v>1452</v>
      </c>
    </row>
    <row r="16" spans="1:24" x14ac:dyDescent="0.2">
      <c r="A16" s="1" t="s">
        <v>187</v>
      </c>
      <c r="B16" s="1" t="s">
        <v>277</v>
      </c>
      <c r="C16" s="1" t="s">
        <v>189</v>
      </c>
      <c r="D16" s="1" t="s">
        <v>1541</v>
      </c>
      <c r="E16" s="1" t="s">
        <v>28</v>
      </c>
      <c r="F16" s="1" t="s">
        <v>1542</v>
      </c>
      <c r="G16" s="1" t="s">
        <v>30</v>
      </c>
      <c r="I16" s="1">
        <v>1</v>
      </c>
      <c r="J16" s="1" t="s">
        <v>31</v>
      </c>
      <c r="K16" s="1" t="s">
        <v>67</v>
      </c>
      <c r="L16" s="1" t="s">
        <v>68</v>
      </c>
      <c r="M16" s="1">
        <v>6</v>
      </c>
      <c r="N16" s="1">
        <v>27775551</v>
      </c>
      <c r="O16" s="1">
        <v>27775551</v>
      </c>
      <c r="P16" s="1" t="s">
        <v>35</v>
      </c>
      <c r="Q16" s="1" t="s">
        <v>42</v>
      </c>
      <c r="T16" s="1">
        <v>29</v>
      </c>
      <c r="U16" s="1">
        <v>220</v>
      </c>
      <c r="X16" s="1">
        <v>1069</v>
      </c>
    </row>
    <row r="17" spans="1:24" x14ac:dyDescent="0.2">
      <c r="A17" s="1" t="s">
        <v>51</v>
      </c>
      <c r="B17" s="1" t="s">
        <v>1543</v>
      </c>
      <c r="C17" s="1" t="s">
        <v>53</v>
      </c>
      <c r="D17" s="1" t="s">
        <v>1544</v>
      </c>
      <c r="E17" s="1" t="s">
        <v>28</v>
      </c>
      <c r="F17" s="1" t="s">
        <v>1545</v>
      </c>
      <c r="G17" s="1" t="s">
        <v>30</v>
      </c>
      <c r="I17" s="1">
        <v>1</v>
      </c>
      <c r="J17" s="1" t="s">
        <v>31</v>
      </c>
      <c r="K17" s="1" t="s">
        <v>32</v>
      </c>
      <c r="L17" s="1" t="s">
        <v>33</v>
      </c>
      <c r="M17" s="1">
        <v>6</v>
      </c>
      <c r="N17" s="1">
        <v>27775552</v>
      </c>
      <c r="O17" s="1">
        <v>27775552</v>
      </c>
      <c r="P17" s="1" t="s">
        <v>42</v>
      </c>
      <c r="Q17" s="1" t="s">
        <v>43</v>
      </c>
      <c r="T17" s="1">
        <v>26</v>
      </c>
      <c r="U17" s="1">
        <v>189</v>
      </c>
      <c r="X17" s="1">
        <v>19</v>
      </c>
    </row>
    <row r="18" spans="1:24" x14ac:dyDescent="0.2">
      <c r="A18" s="1" t="s">
        <v>1318</v>
      </c>
      <c r="B18" s="1" t="s">
        <v>1546</v>
      </c>
      <c r="C18" s="1" t="s">
        <v>662</v>
      </c>
      <c r="D18" s="1" t="s">
        <v>285</v>
      </c>
      <c r="E18" s="1" t="s">
        <v>28</v>
      </c>
      <c r="F18" s="1" t="s">
        <v>1160</v>
      </c>
      <c r="G18" s="1" t="s">
        <v>30</v>
      </c>
      <c r="I18" s="1">
        <v>2</v>
      </c>
      <c r="J18" s="1" t="s">
        <v>31</v>
      </c>
      <c r="K18" s="1" t="s">
        <v>67</v>
      </c>
      <c r="L18" s="1" t="s">
        <v>33</v>
      </c>
      <c r="M18" s="1">
        <v>6</v>
      </c>
      <c r="N18" s="1">
        <v>27775524</v>
      </c>
      <c r="O18" s="1">
        <v>27775524</v>
      </c>
      <c r="P18" s="1" t="s">
        <v>42</v>
      </c>
      <c r="Q18" s="1" t="s">
        <v>43</v>
      </c>
      <c r="X18" s="1">
        <v>708</v>
      </c>
    </row>
    <row r="19" spans="1:24" x14ac:dyDescent="0.2">
      <c r="A19" s="1" t="s">
        <v>140</v>
      </c>
      <c r="B19" s="1" t="s">
        <v>1547</v>
      </c>
      <c r="C19" s="1" t="s">
        <v>141</v>
      </c>
      <c r="D19" s="1" t="s">
        <v>285</v>
      </c>
      <c r="E19" s="1" t="s">
        <v>28</v>
      </c>
      <c r="F19" s="1" t="s">
        <v>1160</v>
      </c>
      <c r="G19" s="1" t="s">
        <v>30</v>
      </c>
      <c r="I19" s="1">
        <v>2</v>
      </c>
      <c r="J19" s="1" t="s">
        <v>31</v>
      </c>
      <c r="K19" s="1" t="s">
        <v>67</v>
      </c>
      <c r="L19" s="1" t="s">
        <v>33</v>
      </c>
      <c r="M19" s="1">
        <v>6</v>
      </c>
      <c r="N19" s="1">
        <v>27775524</v>
      </c>
      <c r="O19" s="1">
        <v>27775524</v>
      </c>
      <c r="P19" s="1" t="s">
        <v>42</v>
      </c>
      <c r="Q19" s="1" t="s">
        <v>43</v>
      </c>
      <c r="X19" s="1">
        <v>73</v>
      </c>
    </row>
    <row r="20" spans="1:24" x14ac:dyDescent="0.2">
      <c r="A20" s="1" t="s">
        <v>103</v>
      </c>
      <c r="B20" s="1" t="s">
        <v>1548</v>
      </c>
      <c r="C20" s="1" t="s">
        <v>105</v>
      </c>
      <c r="D20" s="1" t="s">
        <v>1549</v>
      </c>
      <c r="E20" s="1" t="s">
        <v>28</v>
      </c>
      <c r="F20" s="1" t="s">
        <v>1550</v>
      </c>
      <c r="G20" s="1" t="s">
        <v>30</v>
      </c>
      <c r="J20" s="1" t="s">
        <v>31</v>
      </c>
      <c r="K20" s="1" t="s">
        <v>32</v>
      </c>
      <c r="L20" s="1" t="s">
        <v>108</v>
      </c>
      <c r="M20" s="1">
        <v>6</v>
      </c>
      <c r="N20" s="1">
        <v>27775518</v>
      </c>
      <c r="O20" s="1">
        <v>27775518</v>
      </c>
      <c r="P20" s="1" t="s">
        <v>34</v>
      </c>
      <c r="Q20" s="1" t="s">
        <v>35</v>
      </c>
      <c r="T20" s="1">
        <v>46</v>
      </c>
      <c r="U20" s="1">
        <v>75</v>
      </c>
      <c r="W20" s="1">
        <v>61</v>
      </c>
      <c r="X20" s="1">
        <v>173</v>
      </c>
    </row>
    <row r="21" spans="1:24" x14ac:dyDescent="0.2">
      <c r="A21" s="1" t="s">
        <v>325</v>
      </c>
      <c r="B21" s="1" t="s">
        <v>1551</v>
      </c>
      <c r="C21" s="1" t="s">
        <v>327</v>
      </c>
      <c r="D21" s="1" t="s">
        <v>441</v>
      </c>
      <c r="E21" s="1" t="s">
        <v>28</v>
      </c>
      <c r="F21" s="1" t="s">
        <v>1552</v>
      </c>
      <c r="G21" s="1" t="s">
        <v>30</v>
      </c>
      <c r="J21" s="1" t="s">
        <v>31</v>
      </c>
      <c r="K21" s="1" t="s">
        <v>67</v>
      </c>
      <c r="L21" s="1" t="s">
        <v>72</v>
      </c>
      <c r="M21" s="1">
        <v>6</v>
      </c>
      <c r="N21" s="1">
        <v>27775503</v>
      </c>
      <c r="O21" s="1">
        <v>27775503</v>
      </c>
      <c r="P21" s="1" t="s">
        <v>42</v>
      </c>
      <c r="Q21" s="1" t="s">
        <v>35</v>
      </c>
      <c r="T21" s="1">
        <v>27</v>
      </c>
      <c r="U21" s="1">
        <v>115</v>
      </c>
      <c r="W21" s="1">
        <v>119</v>
      </c>
      <c r="X21" s="1">
        <v>241</v>
      </c>
    </row>
    <row r="22" spans="1:24" x14ac:dyDescent="0.2">
      <c r="A22" s="1" t="s">
        <v>24</v>
      </c>
      <c r="B22" s="1" t="s">
        <v>1553</v>
      </c>
      <c r="C22" s="1" t="s">
        <v>126</v>
      </c>
      <c r="D22" s="1" t="s">
        <v>1173</v>
      </c>
      <c r="E22" s="1" t="s">
        <v>28</v>
      </c>
      <c r="F22" s="1" t="s">
        <v>1554</v>
      </c>
      <c r="G22" s="1" t="s">
        <v>30</v>
      </c>
      <c r="I22" s="1">
        <v>1</v>
      </c>
      <c r="J22" s="1" t="s">
        <v>31</v>
      </c>
      <c r="K22" s="1" t="s">
        <v>32</v>
      </c>
      <c r="L22" s="1" t="s">
        <v>33</v>
      </c>
      <c r="M22" s="1">
        <v>6</v>
      </c>
      <c r="N22" s="1">
        <v>27775480</v>
      </c>
      <c r="O22" s="1">
        <v>27775480</v>
      </c>
      <c r="P22" s="1" t="s">
        <v>42</v>
      </c>
      <c r="Q22" s="1" t="s">
        <v>43</v>
      </c>
      <c r="T22" s="1">
        <v>27</v>
      </c>
      <c r="U22" s="1">
        <v>229</v>
      </c>
      <c r="W22" s="1">
        <v>250</v>
      </c>
      <c r="X22" s="1">
        <v>230</v>
      </c>
    </row>
    <row r="23" spans="1:24" x14ac:dyDescent="0.2">
      <c r="A23" s="1" t="s">
        <v>56</v>
      </c>
      <c r="B23" s="1" t="s">
        <v>1555</v>
      </c>
      <c r="C23" s="1" t="s">
        <v>58</v>
      </c>
      <c r="D23" s="1" t="s">
        <v>473</v>
      </c>
      <c r="E23" s="1" t="s">
        <v>305</v>
      </c>
      <c r="F23" s="1" t="s">
        <v>1556</v>
      </c>
      <c r="G23" s="1" t="s">
        <v>30</v>
      </c>
      <c r="J23" s="1" t="s">
        <v>31</v>
      </c>
      <c r="K23" s="1" t="s">
        <v>61</v>
      </c>
      <c r="L23" s="1" t="s">
        <v>33</v>
      </c>
      <c r="M23" s="1">
        <v>6</v>
      </c>
      <c r="N23" s="1">
        <v>27775463</v>
      </c>
      <c r="O23" s="1">
        <v>27775463</v>
      </c>
      <c r="P23" s="1" t="s">
        <v>34</v>
      </c>
      <c r="Q23" s="1" t="s">
        <v>42</v>
      </c>
      <c r="U23" s="1">
        <v>114</v>
      </c>
      <c r="X23" s="1">
        <v>206</v>
      </c>
    </row>
    <row r="24" spans="1:24" x14ac:dyDescent="0.2">
      <c r="A24" s="1" t="s">
        <v>355</v>
      </c>
      <c r="B24" s="1" t="s">
        <v>1557</v>
      </c>
      <c r="C24" s="1" t="s">
        <v>357</v>
      </c>
      <c r="D24" s="1" t="s">
        <v>473</v>
      </c>
      <c r="E24" s="1" t="s">
        <v>305</v>
      </c>
      <c r="F24" s="1" t="s">
        <v>1556</v>
      </c>
      <c r="G24" s="1" t="s">
        <v>30</v>
      </c>
      <c r="J24" s="1" t="s">
        <v>31</v>
      </c>
      <c r="K24" s="1" t="s">
        <v>67</v>
      </c>
      <c r="L24" s="1" t="s">
        <v>68</v>
      </c>
      <c r="M24" s="1">
        <v>6</v>
      </c>
      <c r="N24" s="1">
        <v>27775463</v>
      </c>
      <c r="O24" s="1">
        <v>27775463</v>
      </c>
      <c r="P24" s="1" t="s">
        <v>34</v>
      </c>
      <c r="Q24" s="1" t="s">
        <v>42</v>
      </c>
      <c r="U24" s="1">
        <v>97</v>
      </c>
      <c r="W24" s="1">
        <v>141</v>
      </c>
      <c r="X24" s="1">
        <v>1809</v>
      </c>
    </row>
    <row r="25" spans="1:24" x14ac:dyDescent="0.2">
      <c r="A25" s="1" t="s">
        <v>359</v>
      </c>
      <c r="B25" s="1">
        <v>21017</v>
      </c>
      <c r="C25" s="1" t="s">
        <v>159</v>
      </c>
      <c r="D25" s="1" t="s">
        <v>1558</v>
      </c>
      <c r="E25" s="1" t="s">
        <v>28</v>
      </c>
      <c r="F25" s="1" t="s">
        <v>1559</v>
      </c>
      <c r="G25" s="1" t="s">
        <v>30</v>
      </c>
      <c r="J25" s="1" t="s">
        <v>32</v>
      </c>
      <c r="K25" s="1" t="s">
        <v>32</v>
      </c>
      <c r="L25" s="1" t="s">
        <v>33</v>
      </c>
      <c r="M25" s="1">
        <v>6</v>
      </c>
      <c r="N25" s="1">
        <v>27775459</v>
      </c>
      <c r="O25" s="1">
        <v>27775459</v>
      </c>
      <c r="P25" s="1" t="s">
        <v>43</v>
      </c>
      <c r="Q25" s="1" t="s">
        <v>42</v>
      </c>
      <c r="T25" s="1">
        <v>6</v>
      </c>
      <c r="U25" s="1">
        <v>88</v>
      </c>
      <c r="X25" s="1">
        <v>175</v>
      </c>
    </row>
    <row r="26" spans="1:24" x14ac:dyDescent="0.2">
      <c r="A26" s="1" t="s">
        <v>62</v>
      </c>
      <c r="B26" s="1" t="s">
        <v>1561</v>
      </c>
      <c r="C26" s="1" t="s">
        <v>64</v>
      </c>
      <c r="D26" s="1" t="s">
        <v>320</v>
      </c>
      <c r="E26" s="1" t="s">
        <v>28</v>
      </c>
      <c r="F26" s="1" t="s">
        <v>1560</v>
      </c>
      <c r="G26" s="1" t="s">
        <v>30</v>
      </c>
      <c r="I26" s="1">
        <v>1</v>
      </c>
      <c r="J26" s="1" t="s">
        <v>31</v>
      </c>
      <c r="K26" s="1" t="s">
        <v>67</v>
      </c>
      <c r="L26" s="1" t="s">
        <v>68</v>
      </c>
      <c r="M26" s="1">
        <v>6</v>
      </c>
      <c r="N26" s="1">
        <v>27775456</v>
      </c>
      <c r="O26" s="1">
        <v>27775456</v>
      </c>
      <c r="P26" s="1" t="s">
        <v>42</v>
      </c>
      <c r="Q26" s="1" t="s">
        <v>43</v>
      </c>
      <c r="T26" s="1">
        <v>93</v>
      </c>
      <c r="U26" s="1">
        <v>169</v>
      </c>
      <c r="V26" s="1">
        <v>1</v>
      </c>
      <c r="W26" s="1">
        <v>308</v>
      </c>
      <c r="X26" s="1">
        <v>536</v>
      </c>
    </row>
    <row r="27" spans="1:24" x14ac:dyDescent="0.2">
      <c r="A27" s="1" t="s">
        <v>62</v>
      </c>
      <c r="B27" s="1" t="s">
        <v>1058</v>
      </c>
      <c r="C27" s="1" t="s">
        <v>64</v>
      </c>
      <c r="D27" s="1" t="s">
        <v>1562</v>
      </c>
      <c r="E27" s="1" t="s">
        <v>305</v>
      </c>
      <c r="F27" s="1" t="s">
        <v>1563</v>
      </c>
      <c r="G27" s="1" t="s">
        <v>30</v>
      </c>
      <c r="I27" s="1">
        <v>1</v>
      </c>
      <c r="J27" s="1" t="s">
        <v>31</v>
      </c>
      <c r="K27" s="1" t="s">
        <v>67</v>
      </c>
      <c r="L27" s="1" t="s">
        <v>68</v>
      </c>
      <c r="M27" s="1">
        <v>6</v>
      </c>
      <c r="N27" s="1">
        <v>27775452</v>
      </c>
      <c r="O27" s="1">
        <v>27775452</v>
      </c>
      <c r="P27" s="1" t="s">
        <v>34</v>
      </c>
      <c r="Q27" s="1" t="s">
        <v>43</v>
      </c>
      <c r="T27" s="1">
        <v>36</v>
      </c>
      <c r="U27" s="1">
        <v>67</v>
      </c>
      <c r="W27" s="1">
        <v>200</v>
      </c>
      <c r="X27" s="1">
        <v>6773</v>
      </c>
    </row>
    <row r="28" spans="1:24" x14ac:dyDescent="0.2">
      <c r="A28" s="1" t="s">
        <v>24</v>
      </c>
      <c r="B28" s="1" t="s">
        <v>1564</v>
      </c>
      <c r="C28" s="1" t="s">
        <v>26</v>
      </c>
      <c r="D28" s="1" t="s">
        <v>1082</v>
      </c>
      <c r="E28" s="1" t="s">
        <v>28</v>
      </c>
      <c r="F28" s="1" t="s">
        <v>1565</v>
      </c>
      <c r="G28" s="1" t="s">
        <v>30</v>
      </c>
      <c r="I28" s="1">
        <v>3</v>
      </c>
      <c r="J28" s="1" t="s">
        <v>31</v>
      </c>
      <c r="K28" s="1" t="s">
        <v>32</v>
      </c>
      <c r="L28" s="1" t="s">
        <v>33</v>
      </c>
      <c r="M28" s="1">
        <v>6</v>
      </c>
      <c r="N28" s="1">
        <v>27775434</v>
      </c>
      <c r="O28" s="1">
        <v>27775434</v>
      </c>
      <c r="P28" s="1" t="s">
        <v>43</v>
      </c>
      <c r="Q28" s="1" t="s">
        <v>42</v>
      </c>
      <c r="T28" s="1">
        <v>42</v>
      </c>
      <c r="U28" s="1">
        <v>150</v>
      </c>
      <c r="W28" s="1">
        <v>288</v>
      </c>
      <c r="X28" s="1">
        <v>171</v>
      </c>
    </row>
    <row r="29" spans="1:24" x14ac:dyDescent="0.2">
      <c r="A29" s="1" t="s">
        <v>1537</v>
      </c>
      <c r="B29" s="1">
        <v>587284</v>
      </c>
      <c r="C29" s="1" t="s">
        <v>46</v>
      </c>
      <c r="D29" s="1" t="s">
        <v>1082</v>
      </c>
      <c r="E29" s="1" t="s">
        <v>28</v>
      </c>
      <c r="F29" s="1" t="s">
        <v>1565</v>
      </c>
      <c r="G29" s="1" t="s">
        <v>30</v>
      </c>
      <c r="I29" s="1">
        <v>3</v>
      </c>
      <c r="J29" s="1" t="s">
        <v>32</v>
      </c>
      <c r="K29" s="1" t="s">
        <v>32</v>
      </c>
      <c r="L29" s="1" t="s">
        <v>1539</v>
      </c>
      <c r="M29" s="1">
        <v>6</v>
      </c>
      <c r="N29" s="1">
        <v>27775434</v>
      </c>
      <c r="O29" s="1">
        <v>27775434</v>
      </c>
      <c r="P29" s="1" t="s">
        <v>43</v>
      </c>
      <c r="Q29" s="1" t="s">
        <v>42</v>
      </c>
      <c r="X29" s="1">
        <v>2237</v>
      </c>
    </row>
    <row r="30" spans="1:24" x14ac:dyDescent="0.2">
      <c r="A30" s="1" t="s">
        <v>100</v>
      </c>
      <c r="B30" s="1" t="s">
        <v>482</v>
      </c>
      <c r="C30" s="1" t="s">
        <v>75</v>
      </c>
      <c r="D30" s="1" t="s">
        <v>1082</v>
      </c>
      <c r="E30" s="1" t="s">
        <v>28</v>
      </c>
      <c r="F30" s="1" t="s">
        <v>1565</v>
      </c>
      <c r="G30" s="1" t="s">
        <v>30</v>
      </c>
      <c r="I30" s="1">
        <v>3</v>
      </c>
      <c r="J30" s="1" t="s">
        <v>101</v>
      </c>
      <c r="K30" s="1" t="s">
        <v>101</v>
      </c>
      <c r="L30" s="1" t="s">
        <v>101</v>
      </c>
      <c r="M30" s="1">
        <v>6</v>
      </c>
      <c r="N30" s="1">
        <v>27775434</v>
      </c>
      <c r="O30" s="1">
        <v>27775434</v>
      </c>
      <c r="P30" s="1" t="s">
        <v>43</v>
      </c>
      <c r="Q30" s="1" t="s">
        <v>42</v>
      </c>
      <c r="T30" s="1">
        <v>41</v>
      </c>
      <c r="U30" s="1">
        <v>90</v>
      </c>
      <c r="W30" s="1">
        <v>328</v>
      </c>
      <c r="X30" s="1">
        <v>1858</v>
      </c>
    </row>
    <row r="31" spans="1:24" x14ac:dyDescent="0.2">
      <c r="A31" s="1" t="s">
        <v>24</v>
      </c>
      <c r="B31" s="1" t="s">
        <v>1422</v>
      </c>
      <c r="C31" s="1" t="s">
        <v>126</v>
      </c>
      <c r="D31" s="1" t="s">
        <v>500</v>
      </c>
      <c r="E31" s="1" t="s">
        <v>28</v>
      </c>
      <c r="F31" s="1" t="s">
        <v>1566</v>
      </c>
      <c r="G31" s="1" t="s">
        <v>30</v>
      </c>
      <c r="I31" s="1">
        <v>1</v>
      </c>
      <c r="J31" s="1" t="s">
        <v>31</v>
      </c>
      <c r="K31" s="1" t="s">
        <v>32</v>
      </c>
      <c r="L31" s="1" t="s">
        <v>33</v>
      </c>
      <c r="M31" s="1">
        <v>6</v>
      </c>
      <c r="N31" s="1">
        <v>27775425</v>
      </c>
      <c r="O31" s="1">
        <v>27775425</v>
      </c>
      <c r="P31" s="1" t="s">
        <v>42</v>
      </c>
      <c r="Q31" s="1" t="s">
        <v>34</v>
      </c>
      <c r="T31" s="1">
        <v>23</v>
      </c>
      <c r="U31" s="1">
        <v>132</v>
      </c>
      <c r="W31" s="1">
        <v>153</v>
      </c>
      <c r="X31" s="1">
        <v>455</v>
      </c>
    </row>
    <row r="32" spans="1:24" x14ac:dyDescent="0.2">
      <c r="A32" s="1" t="s">
        <v>51</v>
      </c>
      <c r="B32" s="1" t="s">
        <v>1567</v>
      </c>
      <c r="C32" s="1" t="s">
        <v>53</v>
      </c>
      <c r="D32" s="1" t="s">
        <v>1568</v>
      </c>
      <c r="E32" s="1" t="s">
        <v>305</v>
      </c>
      <c r="F32" s="1" t="s">
        <v>1569</v>
      </c>
      <c r="G32" s="1" t="s">
        <v>30</v>
      </c>
      <c r="J32" s="1" t="s">
        <v>31</v>
      </c>
      <c r="K32" s="1" t="s">
        <v>32</v>
      </c>
      <c r="L32" s="1" t="s">
        <v>33</v>
      </c>
      <c r="M32" s="1">
        <v>6</v>
      </c>
      <c r="N32" s="1">
        <v>27775416</v>
      </c>
      <c r="O32" s="1">
        <v>27775416</v>
      </c>
      <c r="P32" s="1" t="s">
        <v>35</v>
      </c>
      <c r="Q32" s="1" t="s">
        <v>34</v>
      </c>
      <c r="T32" s="1">
        <v>48</v>
      </c>
      <c r="U32" s="1">
        <v>130</v>
      </c>
      <c r="X32" s="1">
        <v>133</v>
      </c>
    </row>
    <row r="33" spans="1:26" x14ac:dyDescent="0.2">
      <c r="A33" s="1" t="s">
        <v>142</v>
      </c>
      <c r="B33" s="1" t="s">
        <v>809</v>
      </c>
      <c r="C33" s="1" t="s">
        <v>144</v>
      </c>
      <c r="D33" s="1" t="s">
        <v>1570</v>
      </c>
      <c r="E33" s="1" t="s">
        <v>305</v>
      </c>
      <c r="F33" s="1" t="s">
        <v>1571</v>
      </c>
      <c r="G33" s="1" t="s">
        <v>30</v>
      </c>
      <c r="I33" s="1">
        <v>1</v>
      </c>
      <c r="J33" s="1" t="s">
        <v>31</v>
      </c>
      <c r="K33" s="1" t="s">
        <v>67</v>
      </c>
      <c r="L33" s="1" t="s">
        <v>68</v>
      </c>
      <c r="M33" s="1">
        <v>6</v>
      </c>
      <c r="N33" s="1">
        <v>27775413</v>
      </c>
      <c r="O33" s="1">
        <v>27775413</v>
      </c>
      <c r="P33" s="1" t="s">
        <v>34</v>
      </c>
      <c r="Q33" s="1" t="s">
        <v>35</v>
      </c>
      <c r="T33" s="1">
        <v>9</v>
      </c>
      <c r="U33" s="1">
        <v>76</v>
      </c>
      <c r="W33" s="1">
        <v>225</v>
      </c>
      <c r="X33" s="1">
        <v>2463</v>
      </c>
    </row>
    <row r="34" spans="1:26" x14ac:dyDescent="0.2">
      <c r="A34" s="1" t="s">
        <v>44</v>
      </c>
      <c r="B34" s="1" t="s">
        <v>1572</v>
      </c>
      <c r="C34" s="1" t="s">
        <v>46</v>
      </c>
      <c r="D34" s="1" t="s">
        <v>1573</v>
      </c>
      <c r="E34" s="1" t="s">
        <v>305</v>
      </c>
      <c r="F34" s="1" t="s">
        <v>1574</v>
      </c>
      <c r="G34" s="1" t="s">
        <v>30</v>
      </c>
      <c r="I34" s="1">
        <v>1</v>
      </c>
      <c r="J34" s="1" t="s">
        <v>32</v>
      </c>
      <c r="K34" s="1" t="s">
        <v>32</v>
      </c>
      <c r="L34" s="1" t="s">
        <v>47</v>
      </c>
      <c r="M34" s="1">
        <v>6</v>
      </c>
      <c r="N34" s="1">
        <v>27775413</v>
      </c>
      <c r="O34" s="1">
        <v>27775413</v>
      </c>
      <c r="P34" s="1" t="s">
        <v>34</v>
      </c>
      <c r="Q34" s="1" t="s">
        <v>42</v>
      </c>
      <c r="X34" s="1">
        <v>165</v>
      </c>
    </row>
    <row r="35" spans="1:26" x14ac:dyDescent="0.2">
      <c r="A35" s="1" t="s">
        <v>1537</v>
      </c>
      <c r="B35" s="1">
        <v>587342</v>
      </c>
      <c r="C35" s="1" t="s">
        <v>46</v>
      </c>
      <c r="D35" s="1" t="s">
        <v>1370</v>
      </c>
      <c r="E35" s="1" t="s">
        <v>305</v>
      </c>
      <c r="F35" s="1" t="s">
        <v>1165</v>
      </c>
      <c r="G35" s="1" t="s">
        <v>30</v>
      </c>
      <c r="I35" s="1">
        <v>1</v>
      </c>
      <c r="J35" s="1" t="s">
        <v>32</v>
      </c>
      <c r="K35" s="1" t="s">
        <v>32</v>
      </c>
      <c r="L35" s="1" t="s">
        <v>1539</v>
      </c>
      <c r="M35" s="1">
        <v>6</v>
      </c>
      <c r="N35" s="1">
        <v>27775407</v>
      </c>
      <c r="O35" s="1">
        <v>27775407</v>
      </c>
      <c r="P35" s="1" t="s">
        <v>42</v>
      </c>
      <c r="Q35" s="1" t="s">
        <v>34</v>
      </c>
      <c r="X35" s="1">
        <v>3241</v>
      </c>
    </row>
    <row r="36" spans="1:26" x14ac:dyDescent="0.2">
      <c r="A36" s="1" t="s">
        <v>815</v>
      </c>
      <c r="B36" s="1" t="s">
        <v>1575</v>
      </c>
      <c r="C36" s="1" t="s">
        <v>1291</v>
      </c>
      <c r="D36" s="1" t="s">
        <v>323</v>
      </c>
      <c r="E36" s="1" t="s">
        <v>28</v>
      </c>
      <c r="F36" s="1" t="s">
        <v>1576</v>
      </c>
      <c r="G36" s="1" t="s">
        <v>30</v>
      </c>
      <c r="J36" s="1" t="s">
        <v>31</v>
      </c>
      <c r="K36" s="1" t="s">
        <v>67</v>
      </c>
      <c r="L36" s="1" t="s">
        <v>820</v>
      </c>
      <c r="M36" s="1">
        <v>6</v>
      </c>
      <c r="N36" s="1">
        <v>27775403</v>
      </c>
      <c r="O36" s="1">
        <v>27775403</v>
      </c>
      <c r="P36" s="1" t="s">
        <v>42</v>
      </c>
      <c r="Q36" s="1" t="s">
        <v>34</v>
      </c>
      <c r="T36" s="1">
        <v>6</v>
      </c>
      <c r="U36" s="1">
        <v>54</v>
      </c>
      <c r="W36" s="1">
        <v>130</v>
      </c>
      <c r="X36" s="1">
        <v>162</v>
      </c>
    </row>
    <row r="37" spans="1:26" x14ac:dyDescent="0.2">
      <c r="A37" s="1" t="s">
        <v>142</v>
      </c>
      <c r="B37" s="1" t="s">
        <v>1577</v>
      </c>
      <c r="C37" s="1" t="s">
        <v>144</v>
      </c>
      <c r="D37" s="1" t="s">
        <v>1578</v>
      </c>
      <c r="E37" s="1" t="s">
        <v>305</v>
      </c>
      <c r="F37" s="1" t="s">
        <v>1579</v>
      </c>
      <c r="G37" s="1" t="s">
        <v>30</v>
      </c>
      <c r="I37" s="1">
        <v>1</v>
      </c>
      <c r="J37" s="1" t="s">
        <v>31</v>
      </c>
      <c r="K37" s="1" t="s">
        <v>67</v>
      </c>
      <c r="L37" s="1" t="s">
        <v>68</v>
      </c>
      <c r="M37" s="1">
        <v>6</v>
      </c>
      <c r="N37" s="1">
        <v>27775400</v>
      </c>
      <c r="O37" s="1">
        <v>27775400</v>
      </c>
      <c r="P37" s="1" t="s">
        <v>34</v>
      </c>
      <c r="Q37" s="1" t="s">
        <v>42</v>
      </c>
      <c r="T37" s="1">
        <v>57</v>
      </c>
      <c r="U37" s="1">
        <v>93</v>
      </c>
      <c r="V37" s="1">
        <v>1</v>
      </c>
      <c r="W37" s="1">
        <v>153</v>
      </c>
      <c r="X37" s="1">
        <v>192</v>
      </c>
    </row>
    <row r="38" spans="1:26" x14ac:dyDescent="0.2">
      <c r="A38" s="1" t="s">
        <v>359</v>
      </c>
      <c r="B38" s="1" t="s">
        <v>1580</v>
      </c>
      <c r="C38" s="1" t="s">
        <v>159</v>
      </c>
      <c r="D38" s="1" t="s">
        <v>775</v>
      </c>
      <c r="E38" s="1" t="s">
        <v>28</v>
      </c>
      <c r="F38" s="1" t="s">
        <v>1581</v>
      </c>
      <c r="G38" s="1" t="s">
        <v>30</v>
      </c>
      <c r="J38" s="1" t="s">
        <v>32</v>
      </c>
      <c r="K38" s="1" t="s">
        <v>32</v>
      </c>
      <c r="L38" s="1" t="s">
        <v>33</v>
      </c>
      <c r="M38" s="1">
        <v>6</v>
      </c>
      <c r="N38" s="1">
        <v>27775389</v>
      </c>
      <c r="O38" s="1">
        <v>27775389</v>
      </c>
      <c r="P38" s="1" t="s">
        <v>35</v>
      </c>
      <c r="Q38" s="1" t="s">
        <v>43</v>
      </c>
      <c r="T38" s="1">
        <v>41</v>
      </c>
      <c r="U38" s="1">
        <v>74</v>
      </c>
      <c r="X38" s="1">
        <v>31</v>
      </c>
    </row>
    <row r="39" spans="1:26" x14ac:dyDescent="0.2">
      <c r="A39" s="1" t="s">
        <v>100</v>
      </c>
      <c r="B39" s="1" t="s">
        <v>1386</v>
      </c>
      <c r="C39" s="1" t="s">
        <v>75</v>
      </c>
      <c r="D39" s="1" t="s">
        <v>335</v>
      </c>
      <c r="E39" s="1" t="s">
        <v>305</v>
      </c>
      <c r="F39" s="1" t="s">
        <v>1582</v>
      </c>
      <c r="G39" s="1" t="s">
        <v>30</v>
      </c>
      <c r="I39" s="1">
        <v>1</v>
      </c>
      <c r="J39" s="1" t="s">
        <v>101</v>
      </c>
      <c r="K39" s="1" t="s">
        <v>101</v>
      </c>
      <c r="L39" s="1" t="s">
        <v>101</v>
      </c>
      <c r="M39" s="1">
        <v>6</v>
      </c>
      <c r="N39" s="1">
        <v>27775387</v>
      </c>
      <c r="O39" s="1">
        <v>27775387</v>
      </c>
      <c r="P39" s="1" t="s">
        <v>34</v>
      </c>
      <c r="Q39" s="1" t="s">
        <v>35</v>
      </c>
      <c r="T39" s="1">
        <v>48</v>
      </c>
      <c r="U39" s="1">
        <v>96</v>
      </c>
      <c r="W39" s="1">
        <v>168</v>
      </c>
      <c r="X39" s="1">
        <v>229</v>
      </c>
    </row>
    <row r="40" spans="1:26" x14ac:dyDescent="0.2">
      <c r="A40" s="1" t="s">
        <v>44</v>
      </c>
      <c r="B40" s="1" t="s">
        <v>1583</v>
      </c>
      <c r="C40" s="1" t="s">
        <v>46</v>
      </c>
      <c r="D40" s="1" t="s">
        <v>335</v>
      </c>
      <c r="E40" s="1" t="s">
        <v>305</v>
      </c>
      <c r="F40" s="1" t="s">
        <v>1582</v>
      </c>
      <c r="G40" s="1" t="s">
        <v>30</v>
      </c>
      <c r="I40" s="1">
        <v>1</v>
      </c>
      <c r="J40" s="1" t="s">
        <v>32</v>
      </c>
      <c r="K40" s="1" t="s">
        <v>32</v>
      </c>
      <c r="L40" s="1" t="s">
        <v>47</v>
      </c>
      <c r="M40" s="1">
        <v>6</v>
      </c>
      <c r="N40" s="1">
        <v>27775387</v>
      </c>
      <c r="O40" s="1">
        <v>27775387</v>
      </c>
      <c r="P40" s="1" t="s">
        <v>34</v>
      </c>
      <c r="Q40" s="1" t="s">
        <v>35</v>
      </c>
      <c r="X40" s="1">
        <v>987</v>
      </c>
    </row>
    <row r="41" spans="1:26" x14ac:dyDescent="0.2">
      <c r="A41" s="1" t="s">
        <v>147</v>
      </c>
      <c r="B41" s="1" t="s">
        <v>1584</v>
      </c>
      <c r="C41" s="1" t="s">
        <v>144</v>
      </c>
      <c r="D41" s="1" t="s">
        <v>1380</v>
      </c>
      <c r="E41" s="1" t="s">
        <v>28</v>
      </c>
      <c r="F41" s="1" t="s">
        <v>929</v>
      </c>
      <c r="G41" s="1" t="s">
        <v>30</v>
      </c>
      <c r="J41" s="1" t="s">
        <v>31</v>
      </c>
      <c r="K41" s="1" t="s">
        <v>67</v>
      </c>
      <c r="L41" s="1" t="s">
        <v>68</v>
      </c>
      <c r="M41" s="1">
        <v>6</v>
      </c>
      <c r="N41" s="1">
        <v>27775375</v>
      </c>
      <c r="O41" s="1">
        <v>27775375</v>
      </c>
      <c r="P41" s="1" t="s">
        <v>34</v>
      </c>
      <c r="Q41" s="1" t="s">
        <v>43</v>
      </c>
      <c r="X41" s="1">
        <v>1406</v>
      </c>
    </row>
    <row r="42" spans="1:26" x14ac:dyDescent="0.2">
      <c r="A42" s="1" t="s">
        <v>689</v>
      </c>
      <c r="B42" s="1" t="s">
        <v>1585</v>
      </c>
      <c r="C42" s="1" t="s">
        <v>508</v>
      </c>
      <c r="D42" s="1" t="s">
        <v>974</v>
      </c>
      <c r="E42" s="1" t="s">
        <v>28</v>
      </c>
      <c r="F42" s="1" t="s">
        <v>1586</v>
      </c>
      <c r="G42" s="1" t="s">
        <v>30</v>
      </c>
      <c r="I42" s="1">
        <v>1</v>
      </c>
      <c r="J42" s="1" t="s">
        <v>32</v>
      </c>
      <c r="K42" s="1" t="s">
        <v>1587</v>
      </c>
      <c r="L42" s="1" t="s">
        <v>693</v>
      </c>
      <c r="M42" s="1">
        <v>6</v>
      </c>
      <c r="N42" s="1">
        <v>27775372</v>
      </c>
      <c r="O42" s="1">
        <v>27775372</v>
      </c>
      <c r="P42" s="1" t="s">
        <v>42</v>
      </c>
      <c r="Q42" s="1" t="s">
        <v>35</v>
      </c>
      <c r="X42" s="1">
        <v>135</v>
      </c>
    </row>
    <row r="43" spans="1:26" x14ac:dyDescent="0.2">
      <c r="A43" s="1" t="s">
        <v>1588</v>
      </c>
      <c r="B43" s="1" t="s">
        <v>1589</v>
      </c>
      <c r="C43" s="1" t="s">
        <v>270</v>
      </c>
      <c r="D43" s="1" t="s">
        <v>794</v>
      </c>
      <c r="E43" s="1" t="s">
        <v>28</v>
      </c>
      <c r="F43" s="1" t="s">
        <v>1590</v>
      </c>
      <c r="G43" s="1" t="s">
        <v>30</v>
      </c>
      <c r="J43" s="1" t="s">
        <v>32</v>
      </c>
      <c r="K43" s="1" t="s">
        <v>32</v>
      </c>
      <c r="L43" s="1" t="s">
        <v>1591</v>
      </c>
      <c r="M43" s="1">
        <v>6</v>
      </c>
      <c r="N43" s="1">
        <v>27775369</v>
      </c>
      <c r="O43" s="1">
        <v>27775369</v>
      </c>
      <c r="P43" s="1" t="s">
        <v>42</v>
      </c>
      <c r="Q43" s="1" t="s">
        <v>43</v>
      </c>
      <c r="U43" s="1">
        <v>58</v>
      </c>
      <c r="X43" s="1">
        <v>57</v>
      </c>
    </row>
    <row r="44" spans="1:26" x14ac:dyDescent="0.2">
      <c r="A44" s="1" t="s">
        <v>73</v>
      </c>
      <c r="B44" s="1" t="s">
        <v>184</v>
      </c>
      <c r="C44" s="1" t="s">
        <v>75</v>
      </c>
      <c r="D44" s="1" t="s">
        <v>1592</v>
      </c>
      <c r="E44" s="1" t="s">
        <v>28</v>
      </c>
      <c r="F44" s="1" t="s">
        <v>1593</v>
      </c>
      <c r="G44" s="1" t="s">
        <v>30</v>
      </c>
      <c r="I44" s="1">
        <v>1</v>
      </c>
      <c r="J44" s="1" t="s">
        <v>31</v>
      </c>
      <c r="K44" s="1" t="s">
        <v>78</v>
      </c>
      <c r="L44" s="1" t="s">
        <v>33</v>
      </c>
      <c r="M44" s="1">
        <v>6</v>
      </c>
      <c r="N44" s="1">
        <v>27775332</v>
      </c>
      <c r="O44" s="1">
        <v>27775332</v>
      </c>
      <c r="P44" s="1" t="s">
        <v>34</v>
      </c>
      <c r="Q44" s="1" t="s">
        <v>35</v>
      </c>
      <c r="X44" s="1">
        <v>6561</v>
      </c>
    </row>
    <row r="45" spans="1:26" x14ac:dyDescent="0.2">
      <c r="A45" s="1" t="s">
        <v>1306</v>
      </c>
      <c r="B45" s="1" t="s">
        <v>1594</v>
      </c>
      <c r="C45" s="1" t="s">
        <v>1308</v>
      </c>
      <c r="D45" s="1" t="s">
        <v>1595</v>
      </c>
      <c r="E45" s="1" t="s">
        <v>28</v>
      </c>
      <c r="F45" s="1" t="s">
        <v>1596</v>
      </c>
      <c r="G45" s="1" t="s">
        <v>30</v>
      </c>
      <c r="J45" s="1" t="s">
        <v>32</v>
      </c>
      <c r="K45" s="1" t="s">
        <v>32</v>
      </c>
      <c r="L45" s="1" t="s">
        <v>33</v>
      </c>
      <c r="M45" s="1">
        <v>6</v>
      </c>
      <c r="N45" s="1">
        <v>27775314</v>
      </c>
      <c r="O45" s="1">
        <v>27775314</v>
      </c>
      <c r="P45" s="1" t="s">
        <v>42</v>
      </c>
      <c r="Q45" s="1" t="s">
        <v>34</v>
      </c>
      <c r="X45" s="1">
        <v>28</v>
      </c>
    </row>
    <row r="46" spans="1:26" x14ac:dyDescent="0.2">
      <c r="A46" s="1" t="s">
        <v>2089</v>
      </c>
      <c r="B46" s="1" t="s">
        <v>2335</v>
      </c>
      <c r="C46" s="1" t="s">
        <v>189</v>
      </c>
      <c r="D46" s="1" t="s">
        <v>2336</v>
      </c>
      <c r="E46" s="1" t="s">
        <v>28</v>
      </c>
      <c r="F46" s="1" t="s">
        <v>2337</v>
      </c>
      <c r="G46" s="1" t="s">
        <v>30</v>
      </c>
      <c r="H46" s="1" t="s">
        <v>2074</v>
      </c>
      <c r="J46" s="1" t="s">
        <v>101</v>
      </c>
      <c r="K46" s="1" t="s">
        <v>101</v>
      </c>
      <c r="L46" s="1" t="s">
        <v>101</v>
      </c>
      <c r="M46" s="1">
        <v>6</v>
      </c>
      <c r="N46" s="1">
        <v>27775675</v>
      </c>
      <c r="O46" s="1">
        <v>27775675</v>
      </c>
      <c r="P46" s="1" t="s">
        <v>34</v>
      </c>
      <c r="Q46" s="1" t="s">
        <v>42</v>
      </c>
      <c r="R46" s="1">
        <v>0.12</v>
      </c>
      <c r="T46" s="1">
        <v>6</v>
      </c>
      <c r="U46" s="1">
        <v>44</v>
      </c>
      <c r="W46" s="1">
        <v>108</v>
      </c>
      <c r="X46" s="1">
        <v>45</v>
      </c>
      <c r="Y46" s="2">
        <v>43466</v>
      </c>
      <c r="Z46" s="1" t="s">
        <v>2338</v>
      </c>
    </row>
    <row r="47" spans="1:26" x14ac:dyDescent="0.2">
      <c r="A47" s="1" t="s">
        <v>2089</v>
      </c>
      <c r="B47" s="1" t="s">
        <v>2339</v>
      </c>
      <c r="C47" s="1" t="s">
        <v>189</v>
      </c>
      <c r="D47" s="1" t="s">
        <v>593</v>
      </c>
      <c r="E47" s="1" t="s">
        <v>28</v>
      </c>
      <c r="F47" s="1" t="s">
        <v>1532</v>
      </c>
      <c r="G47" s="1" t="s">
        <v>30</v>
      </c>
      <c r="H47" s="1" t="s">
        <v>2074</v>
      </c>
      <c r="J47" s="1" t="s">
        <v>101</v>
      </c>
      <c r="K47" s="1" t="s">
        <v>101</v>
      </c>
      <c r="L47" s="1" t="s">
        <v>101</v>
      </c>
      <c r="M47" s="1">
        <v>6</v>
      </c>
      <c r="N47" s="1">
        <v>27775645</v>
      </c>
      <c r="O47" s="1">
        <v>27775645</v>
      </c>
      <c r="P47" s="1" t="s">
        <v>42</v>
      </c>
      <c r="Q47" s="1" t="s">
        <v>35</v>
      </c>
      <c r="R47" s="1">
        <v>0.08</v>
      </c>
      <c r="T47" s="1">
        <v>19</v>
      </c>
      <c r="U47" s="1">
        <v>211</v>
      </c>
      <c r="W47" s="1">
        <v>214</v>
      </c>
      <c r="X47" s="1">
        <v>43</v>
      </c>
      <c r="Y47" s="2">
        <v>43466</v>
      </c>
      <c r="Z47" s="1" t="s">
        <v>2340</v>
      </c>
    </row>
    <row r="48" spans="1:26" x14ac:dyDescent="0.2">
      <c r="A48" s="1" t="s">
        <v>2070</v>
      </c>
      <c r="B48" s="1" t="s">
        <v>2341</v>
      </c>
      <c r="C48" s="1" t="s">
        <v>291</v>
      </c>
      <c r="D48" s="1" t="s">
        <v>389</v>
      </c>
      <c r="E48" s="1" t="s">
        <v>28</v>
      </c>
      <c r="F48" s="1" t="s">
        <v>1532</v>
      </c>
      <c r="G48" s="1" t="s">
        <v>30</v>
      </c>
      <c r="H48" s="1" t="s">
        <v>2074</v>
      </c>
      <c r="J48" s="1" t="s">
        <v>101</v>
      </c>
      <c r="K48" s="1" t="s">
        <v>101</v>
      </c>
      <c r="L48" s="1" t="s">
        <v>101</v>
      </c>
      <c r="M48" s="1">
        <v>6</v>
      </c>
      <c r="N48" s="1">
        <v>27775637</v>
      </c>
      <c r="O48" s="1">
        <v>27775637</v>
      </c>
      <c r="P48" s="1" t="s">
        <v>42</v>
      </c>
      <c r="Q48" s="1" t="s">
        <v>34</v>
      </c>
      <c r="R48" s="1">
        <v>0.31</v>
      </c>
      <c r="T48" s="1">
        <v>30</v>
      </c>
      <c r="U48" s="1">
        <v>67</v>
      </c>
      <c r="W48" s="1">
        <v>101</v>
      </c>
      <c r="X48" s="1">
        <v>342</v>
      </c>
      <c r="Y48" s="2">
        <v>43466</v>
      </c>
      <c r="Z48" s="1" t="s">
        <v>2342</v>
      </c>
    </row>
    <row r="49" spans="1:26" x14ac:dyDescent="0.2">
      <c r="A49" s="1" t="s">
        <v>2116</v>
      </c>
      <c r="B49" s="1" t="s">
        <v>2343</v>
      </c>
      <c r="C49" s="1" t="s">
        <v>374</v>
      </c>
      <c r="D49" s="1" t="s">
        <v>443</v>
      </c>
      <c r="E49" s="1" t="s">
        <v>28</v>
      </c>
      <c r="F49" s="1" t="s">
        <v>1171</v>
      </c>
      <c r="G49" s="1" t="s">
        <v>30</v>
      </c>
      <c r="H49" s="1" t="s">
        <v>2067</v>
      </c>
      <c r="J49" s="1" t="s">
        <v>101</v>
      </c>
      <c r="K49" s="1" t="s">
        <v>101</v>
      </c>
      <c r="L49" s="1" t="s">
        <v>101</v>
      </c>
      <c r="M49" s="1">
        <v>6</v>
      </c>
      <c r="N49" s="1">
        <v>27775499</v>
      </c>
      <c r="O49" s="1">
        <v>27775499</v>
      </c>
      <c r="P49" s="1" t="s">
        <v>34</v>
      </c>
      <c r="Q49" s="1" t="s">
        <v>42</v>
      </c>
      <c r="R49" s="1">
        <v>0.21</v>
      </c>
      <c r="T49" s="1">
        <v>88</v>
      </c>
      <c r="U49" s="1">
        <v>323</v>
      </c>
      <c r="W49" s="1">
        <v>230</v>
      </c>
      <c r="X49" s="1">
        <v>104</v>
      </c>
      <c r="Y49" s="2">
        <v>43466</v>
      </c>
      <c r="Z49" s="1" t="s">
        <v>2344</v>
      </c>
    </row>
    <row r="50" spans="1:26" x14ac:dyDescent="0.2">
      <c r="A50" s="1" t="s">
        <v>2143</v>
      </c>
      <c r="B50" s="1" t="s">
        <v>2345</v>
      </c>
      <c r="C50" s="1" t="s">
        <v>39</v>
      </c>
      <c r="D50" s="1" t="s">
        <v>320</v>
      </c>
      <c r="E50" s="1" t="s">
        <v>28</v>
      </c>
      <c r="F50" s="1" t="s">
        <v>1560</v>
      </c>
      <c r="G50" s="1" t="s">
        <v>30</v>
      </c>
      <c r="I50" s="1">
        <v>1</v>
      </c>
      <c r="J50" s="1" t="s">
        <v>32</v>
      </c>
      <c r="K50" s="1" t="s">
        <v>32</v>
      </c>
      <c r="L50" s="1" t="s">
        <v>32</v>
      </c>
      <c r="M50" s="1">
        <v>6</v>
      </c>
      <c r="N50" s="1">
        <v>27775456</v>
      </c>
      <c r="O50" s="1">
        <v>27775456</v>
      </c>
      <c r="P50" s="1" t="s">
        <v>42</v>
      </c>
      <c r="Q50" s="1" t="s">
        <v>43</v>
      </c>
      <c r="R50" s="1">
        <v>0.1</v>
      </c>
      <c r="T50" s="1">
        <v>10</v>
      </c>
      <c r="U50" s="1">
        <v>88</v>
      </c>
      <c r="X50" s="1">
        <v>2290</v>
      </c>
      <c r="Y50" s="2">
        <v>43466</v>
      </c>
      <c r="Z50" s="1" t="s">
        <v>2346</v>
      </c>
    </row>
    <row r="51" spans="1:26" x14ac:dyDescent="0.2">
      <c r="A51" s="1" t="s">
        <v>2125</v>
      </c>
      <c r="B51" s="1" t="s">
        <v>1555</v>
      </c>
      <c r="C51" s="1" t="s">
        <v>58</v>
      </c>
      <c r="D51" s="1" t="s">
        <v>320</v>
      </c>
      <c r="E51" s="1" t="s">
        <v>28</v>
      </c>
      <c r="F51" s="1" t="s">
        <v>1560</v>
      </c>
      <c r="G51" s="1" t="s">
        <v>30</v>
      </c>
      <c r="H51" s="1" t="s">
        <v>2067</v>
      </c>
      <c r="I51" s="1">
        <v>1</v>
      </c>
      <c r="J51" s="1" t="s">
        <v>101</v>
      </c>
      <c r="K51" s="1" t="s">
        <v>101</v>
      </c>
      <c r="L51" s="1" t="s">
        <v>101</v>
      </c>
      <c r="M51" s="1">
        <v>6</v>
      </c>
      <c r="N51" s="1">
        <v>27775456</v>
      </c>
      <c r="O51" s="1">
        <v>27775456</v>
      </c>
      <c r="P51" s="1" t="s">
        <v>42</v>
      </c>
      <c r="Q51" s="1" t="s">
        <v>43</v>
      </c>
      <c r="R51" s="1">
        <v>0.3</v>
      </c>
      <c r="T51" s="1">
        <v>49</v>
      </c>
      <c r="U51" s="1">
        <v>115</v>
      </c>
      <c r="W51" s="1">
        <v>134</v>
      </c>
      <c r="X51" s="1">
        <v>206</v>
      </c>
      <c r="Y51" s="2">
        <v>43466</v>
      </c>
      <c r="Z51" s="1" t="s">
        <v>2346</v>
      </c>
    </row>
    <row r="52" spans="1:26" x14ac:dyDescent="0.2">
      <c r="A52" s="1" t="s">
        <v>2098</v>
      </c>
      <c r="B52" s="1" t="s">
        <v>2347</v>
      </c>
      <c r="C52" s="1" t="s">
        <v>357</v>
      </c>
      <c r="D52" s="1" t="s">
        <v>481</v>
      </c>
      <c r="E52" s="1" t="s">
        <v>28</v>
      </c>
      <c r="F52" s="1" t="s">
        <v>978</v>
      </c>
      <c r="G52" s="1" t="s">
        <v>30</v>
      </c>
      <c r="H52" s="1" t="s">
        <v>2067</v>
      </c>
      <c r="I52" s="1">
        <v>1</v>
      </c>
      <c r="J52" s="1" t="s">
        <v>101</v>
      </c>
      <c r="K52" s="1" t="s">
        <v>101</v>
      </c>
      <c r="L52" s="1" t="s">
        <v>101</v>
      </c>
      <c r="M52" s="1">
        <v>6</v>
      </c>
      <c r="N52" s="1">
        <v>27775456</v>
      </c>
      <c r="O52" s="1">
        <v>27775456</v>
      </c>
      <c r="P52" s="1" t="s">
        <v>42</v>
      </c>
      <c r="Q52" s="1" t="s">
        <v>34</v>
      </c>
      <c r="R52" s="1">
        <v>0.03</v>
      </c>
      <c r="T52" s="1">
        <v>6</v>
      </c>
      <c r="U52" s="1">
        <v>187</v>
      </c>
      <c r="W52" s="1">
        <v>183</v>
      </c>
      <c r="X52" s="1">
        <v>74</v>
      </c>
      <c r="Y52" s="2">
        <v>43466</v>
      </c>
      <c r="Z52" s="1" t="s">
        <v>2348</v>
      </c>
    </row>
    <row r="53" spans="1:26" x14ac:dyDescent="0.2">
      <c r="A53" s="1" t="s">
        <v>2131</v>
      </c>
      <c r="B53" s="1" t="s">
        <v>1109</v>
      </c>
      <c r="C53" s="1" t="s">
        <v>668</v>
      </c>
      <c r="D53" s="1" t="s">
        <v>338</v>
      </c>
      <c r="E53" s="1" t="s">
        <v>28</v>
      </c>
      <c r="F53" s="1" t="s">
        <v>2349</v>
      </c>
      <c r="G53" s="1" t="s">
        <v>30</v>
      </c>
      <c r="H53" s="1" t="s">
        <v>2067</v>
      </c>
      <c r="J53" s="1" t="s">
        <v>101</v>
      </c>
      <c r="K53" s="1" t="s">
        <v>101</v>
      </c>
      <c r="L53" s="1" t="s">
        <v>101</v>
      </c>
      <c r="M53" s="1">
        <v>6</v>
      </c>
      <c r="N53" s="1">
        <v>27775375</v>
      </c>
      <c r="O53" s="1">
        <v>27775375</v>
      </c>
      <c r="P53" s="1" t="s">
        <v>34</v>
      </c>
      <c r="Q53" s="1" t="s">
        <v>35</v>
      </c>
      <c r="R53" s="1">
        <v>0.27</v>
      </c>
      <c r="S53" s="1">
        <v>0.01</v>
      </c>
      <c r="T53" s="1">
        <v>29</v>
      </c>
      <c r="U53" s="1">
        <v>77</v>
      </c>
      <c r="V53" s="1">
        <v>1</v>
      </c>
      <c r="W53" s="1">
        <v>100</v>
      </c>
      <c r="X53" s="1">
        <v>165</v>
      </c>
      <c r="Y53" s="2">
        <v>43466</v>
      </c>
      <c r="Z53" s="1" t="s">
        <v>2350</v>
      </c>
    </row>
    <row r="54" spans="1:26" x14ac:dyDescent="0.2">
      <c r="A54" s="1" t="s">
        <v>2070</v>
      </c>
      <c r="B54" s="1" t="s">
        <v>2351</v>
      </c>
      <c r="C54" s="1" t="s">
        <v>2352</v>
      </c>
      <c r="D54" s="1" t="s">
        <v>542</v>
      </c>
      <c r="E54" s="1" t="s">
        <v>28</v>
      </c>
      <c r="F54" s="1" t="s">
        <v>2353</v>
      </c>
      <c r="G54" s="1" t="s">
        <v>30</v>
      </c>
      <c r="H54" s="1" t="s">
        <v>2074</v>
      </c>
      <c r="J54" s="1" t="s">
        <v>101</v>
      </c>
      <c r="K54" s="1" t="s">
        <v>101</v>
      </c>
      <c r="L54" s="1" t="s">
        <v>101</v>
      </c>
      <c r="M54" s="1">
        <v>6</v>
      </c>
      <c r="N54" s="1">
        <v>27775318</v>
      </c>
      <c r="O54" s="1">
        <v>27775318</v>
      </c>
      <c r="P54" s="1" t="s">
        <v>43</v>
      </c>
      <c r="Q54" s="1" t="s">
        <v>42</v>
      </c>
      <c r="R54" s="1">
        <v>0.26</v>
      </c>
      <c r="T54" s="1">
        <v>31</v>
      </c>
      <c r="U54" s="1">
        <v>89</v>
      </c>
      <c r="W54" s="1">
        <v>75</v>
      </c>
      <c r="X54" s="1">
        <v>7644</v>
      </c>
      <c r="Y54" s="2">
        <v>43466</v>
      </c>
      <c r="Z54" s="1" t="s">
        <v>2354</v>
      </c>
    </row>
  </sheetData>
  <autoFilter ref="A1:X4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opLeftCell="A25" workbookViewId="0">
      <selection activeCell="A52" sqref="A52:X52"/>
    </sheetView>
  </sheetViews>
  <sheetFormatPr defaultColWidth="11.5546875" defaultRowHeight="15" x14ac:dyDescent="0.2"/>
  <cols>
    <col min="1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435</v>
      </c>
      <c r="B2" s="1" t="s">
        <v>1598</v>
      </c>
      <c r="C2" s="1" t="s">
        <v>666</v>
      </c>
      <c r="D2" s="1" t="s">
        <v>358</v>
      </c>
      <c r="E2" s="1" t="s">
        <v>28</v>
      </c>
      <c r="F2" s="1" t="s">
        <v>1599</v>
      </c>
      <c r="G2" s="1" t="s">
        <v>30</v>
      </c>
      <c r="I2" s="1">
        <v>1</v>
      </c>
      <c r="J2" s="1" t="s">
        <v>31</v>
      </c>
      <c r="K2" s="1" t="s">
        <v>162</v>
      </c>
      <c r="L2" s="1" t="s">
        <v>32</v>
      </c>
      <c r="M2" s="1">
        <v>6</v>
      </c>
      <c r="N2" s="1">
        <v>27782828</v>
      </c>
      <c r="O2" s="1">
        <v>27782828</v>
      </c>
      <c r="P2" s="1" t="s">
        <v>34</v>
      </c>
      <c r="Q2" s="1" t="s">
        <v>42</v>
      </c>
      <c r="X2" s="1">
        <v>40</v>
      </c>
    </row>
    <row r="3" spans="1:24" x14ac:dyDescent="0.2">
      <c r="A3" s="1" t="s">
        <v>426</v>
      </c>
      <c r="B3" s="1" t="s">
        <v>1600</v>
      </c>
      <c r="C3" s="1" t="s">
        <v>668</v>
      </c>
      <c r="D3" s="1" t="s">
        <v>358</v>
      </c>
      <c r="E3" s="1" t="s">
        <v>28</v>
      </c>
      <c r="F3" s="1" t="s">
        <v>1599</v>
      </c>
      <c r="G3" s="1" t="s">
        <v>30</v>
      </c>
      <c r="I3" s="1">
        <v>1</v>
      </c>
      <c r="J3" s="1" t="s">
        <v>113</v>
      </c>
      <c r="K3" s="1" t="s">
        <v>32</v>
      </c>
      <c r="L3" s="1" t="s">
        <v>32</v>
      </c>
      <c r="M3" s="1">
        <v>6</v>
      </c>
      <c r="N3" s="1">
        <v>27782828</v>
      </c>
      <c r="O3" s="1">
        <v>27782828</v>
      </c>
      <c r="P3" s="1" t="s">
        <v>34</v>
      </c>
      <c r="Q3" s="1" t="s">
        <v>42</v>
      </c>
      <c r="X3" s="1">
        <v>53</v>
      </c>
    </row>
    <row r="4" spans="1:24" x14ac:dyDescent="0.2">
      <c r="A4" s="1" t="s">
        <v>56</v>
      </c>
      <c r="B4" s="1" t="s">
        <v>1601</v>
      </c>
      <c r="C4" s="1" t="s">
        <v>58</v>
      </c>
      <c r="D4" s="1" t="s">
        <v>1001</v>
      </c>
      <c r="E4" s="1" t="s">
        <v>28</v>
      </c>
      <c r="F4" s="1" t="s">
        <v>1602</v>
      </c>
      <c r="G4" s="1" t="s">
        <v>30</v>
      </c>
      <c r="I4" s="1">
        <v>1</v>
      </c>
      <c r="J4" s="1" t="s">
        <v>31</v>
      </c>
      <c r="K4" s="1" t="s">
        <v>61</v>
      </c>
      <c r="L4" s="1" t="s">
        <v>33</v>
      </c>
      <c r="M4" s="1">
        <v>6</v>
      </c>
      <c r="N4" s="1">
        <v>27782846</v>
      </c>
      <c r="O4" s="1">
        <v>27782846</v>
      </c>
      <c r="P4" s="1" t="s">
        <v>42</v>
      </c>
      <c r="Q4" s="1" t="s">
        <v>43</v>
      </c>
      <c r="U4" s="1">
        <v>37</v>
      </c>
      <c r="X4" s="1">
        <v>618</v>
      </c>
    </row>
    <row r="5" spans="1:24" x14ac:dyDescent="0.2">
      <c r="A5" s="1" t="s">
        <v>37</v>
      </c>
      <c r="B5" s="1" t="s">
        <v>1603</v>
      </c>
      <c r="C5" s="1" t="s">
        <v>39</v>
      </c>
      <c r="D5" s="1" t="s">
        <v>1001</v>
      </c>
      <c r="E5" s="1" t="s">
        <v>28</v>
      </c>
      <c r="F5" s="1" t="s">
        <v>1602</v>
      </c>
      <c r="G5" s="1" t="s">
        <v>30</v>
      </c>
      <c r="I5" s="1">
        <v>1</v>
      </c>
      <c r="J5" s="1" t="s">
        <v>31</v>
      </c>
      <c r="K5" s="1" t="s">
        <v>32</v>
      </c>
      <c r="L5" s="1" t="s">
        <v>33</v>
      </c>
      <c r="M5" s="1">
        <v>6</v>
      </c>
      <c r="N5" s="1">
        <v>27782846</v>
      </c>
      <c r="O5" s="1">
        <v>27782846</v>
      </c>
      <c r="P5" s="1" t="s">
        <v>42</v>
      </c>
      <c r="Q5" s="1" t="s">
        <v>43</v>
      </c>
      <c r="T5" s="1">
        <v>5</v>
      </c>
      <c r="U5" s="1">
        <v>51</v>
      </c>
      <c r="X5" s="1">
        <v>582</v>
      </c>
    </row>
    <row r="6" spans="1:24" x14ac:dyDescent="0.2">
      <c r="A6" s="1" t="s">
        <v>24</v>
      </c>
      <c r="B6" s="1" t="s">
        <v>434</v>
      </c>
      <c r="C6" s="1" t="s">
        <v>126</v>
      </c>
      <c r="D6" s="1" t="s">
        <v>1604</v>
      </c>
      <c r="E6" s="1" t="s">
        <v>28</v>
      </c>
      <c r="F6" s="1" t="s">
        <v>1605</v>
      </c>
      <c r="G6" s="1" t="s">
        <v>30</v>
      </c>
      <c r="J6" s="1" t="s">
        <v>31</v>
      </c>
      <c r="K6" s="1" t="s">
        <v>32</v>
      </c>
      <c r="L6" s="1" t="s">
        <v>33</v>
      </c>
      <c r="M6" s="1">
        <v>6</v>
      </c>
      <c r="N6" s="1">
        <v>27782880</v>
      </c>
      <c r="O6" s="1">
        <v>27782880</v>
      </c>
      <c r="P6" s="1" t="s">
        <v>35</v>
      </c>
      <c r="Q6" s="1" t="s">
        <v>34</v>
      </c>
      <c r="T6" s="1">
        <v>13</v>
      </c>
      <c r="U6" s="1">
        <v>184</v>
      </c>
      <c r="W6" s="1">
        <v>230</v>
      </c>
      <c r="X6" s="1">
        <v>1308</v>
      </c>
    </row>
    <row r="7" spans="1:24" x14ac:dyDescent="0.2">
      <c r="A7" s="1" t="s">
        <v>142</v>
      </c>
      <c r="B7" s="1" t="s">
        <v>983</v>
      </c>
      <c r="C7" s="1" t="s">
        <v>144</v>
      </c>
      <c r="D7" s="1" t="s">
        <v>1606</v>
      </c>
      <c r="E7" s="1" t="s">
        <v>28</v>
      </c>
      <c r="F7" s="1" t="s">
        <v>1607</v>
      </c>
      <c r="G7" s="1" t="s">
        <v>30</v>
      </c>
      <c r="I7" s="1">
        <v>1</v>
      </c>
      <c r="J7" s="1" t="s">
        <v>31</v>
      </c>
      <c r="K7" s="1" t="s">
        <v>67</v>
      </c>
      <c r="L7" s="1" t="s">
        <v>68</v>
      </c>
      <c r="M7" s="1">
        <v>6</v>
      </c>
      <c r="N7" s="1">
        <v>27782898</v>
      </c>
      <c r="O7" s="1">
        <v>27782898</v>
      </c>
      <c r="P7" s="1" t="s">
        <v>35</v>
      </c>
      <c r="Q7" s="1" t="s">
        <v>43</v>
      </c>
      <c r="T7" s="1">
        <v>8</v>
      </c>
      <c r="U7" s="1">
        <v>143</v>
      </c>
      <c r="W7" s="1">
        <v>193</v>
      </c>
      <c r="X7" s="1">
        <v>6541</v>
      </c>
    </row>
    <row r="8" spans="1:24" x14ac:dyDescent="0.2">
      <c r="A8" s="1" t="s">
        <v>395</v>
      </c>
      <c r="B8" s="1" t="s">
        <v>1608</v>
      </c>
      <c r="C8" s="1" t="s">
        <v>397</v>
      </c>
      <c r="D8" s="1" t="s">
        <v>1609</v>
      </c>
      <c r="E8" s="1" t="s">
        <v>28</v>
      </c>
      <c r="F8" s="1" t="s">
        <v>1610</v>
      </c>
      <c r="G8" s="1" t="s">
        <v>30</v>
      </c>
      <c r="J8" s="1" t="s">
        <v>32</v>
      </c>
      <c r="K8" s="1" t="s">
        <v>32</v>
      </c>
      <c r="L8" s="1" t="s">
        <v>399</v>
      </c>
      <c r="M8" s="1">
        <v>6</v>
      </c>
      <c r="N8" s="1">
        <v>27782901</v>
      </c>
      <c r="O8" s="1">
        <v>27782901</v>
      </c>
      <c r="P8" s="1" t="s">
        <v>34</v>
      </c>
      <c r="Q8" s="1" t="s">
        <v>35</v>
      </c>
      <c r="X8" s="1">
        <v>111</v>
      </c>
    </row>
    <row r="9" spans="1:24" x14ac:dyDescent="0.2">
      <c r="A9" s="1" t="s">
        <v>44</v>
      </c>
      <c r="B9" s="1" t="s">
        <v>1611</v>
      </c>
      <c r="C9" s="1" t="s">
        <v>46</v>
      </c>
      <c r="D9" s="1" t="s">
        <v>1148</v>
      </c>
      <c r="E9" s="1" t="s">
        <v>28</v>
      </c>
      <c r="F9" s="1" t="s">
        <v>984</v>
      </c>
      <c r="G9" s="1" t="s">
        <v>30</v>
      </c>
      <c r="J9" s="1" t="s">
        <v>32</v>
      </c>
      <c r="K9" s="1" t="s">
        <v>32</v>
      </c>
      <c r="L9" s="1" t="s">
        <v>47</v>
      </c>
      <c r="M9" s="1">
        <v>6</v>
      </c>
      <c r="N9" s="1">
        <v>27782909</v>
      </c>
      <c r="O9" s="1">
        <v>27782909</v>
      </c>
      <c r="P9" s="1" t="s">
        <v>42</v>
      </c>
      <c r="Q9" s="1" t="s">
        <v>43</v>
      </c>
      <c r="X9" s="1">
        <v>159</v>
      </c>
    </row>
    <row r="10" spans="1:24" x14ac:dyDescent="0.2">
      <c r="A10" s="1" t="s">
        <v>44</v>
      </c>
      <c r="B10" s="1" t="s">
        <v>382</v>
      </c>
      <c r="C10" s="1" t="s">
        <v>46</v>
      </c>
      <c r="D10" s="1" t="s">
        <v>1241</v>
      </c>
      <c r="E10" s="1" t="s">
        <v>28</v>
      </c>
      <c r="F10" s="1" t="s">
        <v>984</v>
      </c>
      <c r="G10" s="1" t="s">
        <v>30</v>
      </c>
      <c r="J10" s="1" t="s">
        <v>32</v>
      </c>
      <c r="K10" s="1" t="s">
        <v>32</v>
      </c>
      <c r="L10" s="1" t="s">
        <v>47</v>
      </c>
      <c r="M10" s="1">
        <v>6</v>
      </c>
      <c r="N10" s="1">
        <v>27782910</v>
      </c>
      <c r="O10" s="1">
        <v>27782910</v>
      </c>
      <c r="P10" s="1" t="s">
        <v>34</v>
      </c>
      <c r="Q10" s="1" t="s">
        <v>35</v>
      </c>
      <c r="X10" s="1">
        <v>1083</v>
      </c>
    </row>
    <row r="11" spans="1:24" x14ac:dyDescent="0.2">
      <c r="A11" s="1" t="s">
        <v>44</v>
      </c>
      <c r="B11" s="1" t="s">
        <v>1612</v>
      </c>
      <c r="C11" s="1" t="s">
        <v>46</v>
      </c>
      <c r="D11" s="1" t="s">
        <v>1024</v>
      </c>
      <c r="E11" s="1" t="s">
        <v>28</v>
      </c>
      <c r="F11" s="1" t="s">
        <v>1150</v>
      </c>
      <c r="G11" s="1" t="s">
        <v>30</v>
      </c>
      <c r="I11" s="1">
        <v>1</v>
      </c>
      <c r="J11" s="1" t="s">
        <v>32</v>
      </c>
      <c r="K11" s="1" t="s">
        <v>32</v>
      </c>
      <c r="L11" s="1" t="s">
        <v>47</v>
      </c>
      <c r="M11" s="1">
        <v>6</v>
      </c>
      <c r="N11" s="1">
        <v>27782921</v>
      </c>
      <c r="O11" s="1">
        <v>27782921</v>
      </c>
      <c r="P11" s="1" t="s">
        <v>42</v>
      </c>
      <c r="Q11" s="1" t="s">
        <v>43</v>
      </c>
      <c r="X11" s="1">
        <v>141</v>
      </c>
    </row>
    <row r="12" spans="1:24" x14ac:dyDescent="0.2">
      <c r="A12" s="1" t="s">
        <v>172</v>
      </c>
      <c r="B12" s="1" t="s">
        <v>1613</v>
      </c>
      <c r="C12" s="1" t="s">
        <v>126</v>
      </c>
      <c r="D12" s="1" t="s">
        <v>1027</v>
      </c>
      <c r="E12" s="1" t="s">
        <v>28</v>
      </c>
      <c r="F12" s="1" t="s">
        <v>1614</v>
      </c>
      <c r="G12" s="1" t="s">
        <v>30</v>
      </c>
      <c r="J12" s="1" t="s">
        <v>162</v>
      </c>
      <c r="K12" s="1" t="s">
        <v>32</v>
      </c>
      <c r="L12" s="1" t="s">
        <v>33</v>
      </c>
      <c r="M12" s="1">
        <v>6</v>
      </c>
      <c r="N12" s="1">
        <v>27782922</v>
      </c>
      <c r="O12" s="1">
        <v>27782922</v>
      </c>
      <c r="P12" s="1" t="s">
        <v>34</v>
      </c>
      <c r="Q12" s="1" t="s">
        <v>35</v>
      </c>
      <c r="X12" s="1">
        <v>1828</v>
      </c>
    </row>
    <row r="13" spans="1:24" x14ac:dyDescent="0.2">
      <c r="A13" s="1" t="s">
        <v>56</v>
      </c>
      <c r="B13" s="1" t="s">
        <v>1615</v>
      </c>
      <c r="C13" s="1" t="s">
        <v>58</v>
      </c>
      <c r="D13" s="1" t="s">
        <v>1616</v>
      </c>
      <c r="E13" s="1" t="s">
        <v>28</v>
      </c>
      <c r="F13" s="1" t="s">
        <v>1617</v>
      </c>
      <c r="G13" s="1" t="s">
        <v>30</v>
      </c>
      <c r="J13" s="1" t="s">
        <v>31</v>
      </c>
      <c r="K13" s="1" t="s">
        <v>61</v>
      </c>
      <c r="L13" s="1" t="s">
        <v>33</v>
      </c>
      <c r="M13" s="1">
        <v>6</v>
      </c>
      <c r="N13" s="1">
        <v>27782937</v>
      </c>
      <c r="O13" s="1">
        <v>27782937</v>
      </c>
      <c r="P13" s="1" t="s">
        <v>42</v>
      </c>
      <c r="Q13" s="1" t="s">
        <v>43</v>
      </c>
      <c r="U13" s="1">
        <v>108</v>
      </c>
      <c r="X13" s="1">
        <v>185</v>
      </c>
    </row>
    <row r="14" spans="1:24" x14ac:dyDescent="0.2">
      <c r="A14" s="1" t="s">
        <v>1323</v>
      </c>
      <c r="B14" s="1" t="s">
        <v>1618</v>
      </c>
      <c r="C14" s="1" t="s">
        <v>126</v>
      </c>
      <c r="D14" s="1" t="s">
        <v>1619</v>
      </c>
      <c r="E14" s="1" t="s">
        <v>28</v>
      </c>
      <c r="F14" s="1" t="s">
        <v>1620</v>
      </c>
      <c r="G14" s="1" t="s">
        <v>30</v>
      </c>
      <c r="J14" s="1" t="s">
        <v>32</v>
      </c>
      <c r="K14" s="1" t="s">
        <v>32</v>
      </c>
      <c r="L14" s="1" t="s">
        <v>32</v>
      </c>
      <c r="M14" s="1">
        <v>6</v>
      </c>
      <c r="N14" s="1">
        <v>27782940</v>
      </c>
      <c r="O14" s="1">
        <v>27782940</v>
      </c>
      <c r="P14" s="1" t="s">
        <v>43</v>
      </c>
      <c r="Q14" s="1" t="s">
        <v>42</v>
      </c>
      <c r="T14" s="1">
        <v>12</v>
      </c>
      <c r="U14" s="1">
        <v>257</v>
      </c>
      <c r="W14" s="1">
        <v>308</v>
      </c>
      <c r="X14" s="1">
        <v>363</v>
      </c>
    </row>
    <row r="15" spans="1:24" x14ac:dyDescent="0.2">
      <c r="A15" s="1" t="s">
        <v>44</v>
      </c>
      <c r="B15" s="1" t="s">
        <v>854</v>
      </c>
      <c r="C15" s="1" t="s">
        <v>46</v>
      </c>
      <c r="D15" s="1" t="s">
        <v>923</v>
      </c>
      <c r="E15" s="1" t="s">
        <v>28</v>
      </c>
      <c r="F15" s="1" t="s">
        <v>924</v>
      </c>
      <c r="G15" s="1" t="s">
        <v>30</v>
      </c>
      <c r="I15" s="1">
        <v>1</v>
      </c>
      <c r="J15" s="1" t="s">
        <v>32</v>
      </c>
      <c r="K15" s="1" t="s">
        <v>32</v>
      </c>
      <c r="L15" s="1" t="s">
        <v>47</v>
      </c>
      <c r="M15" s="1">
        <v>6</v>
      </c>
      <c r="N15" s="1">
        <v>27782949</v>
      </c>
      <c r="O15" s="1">
        <v>27782949</v>
      </c>
      <c r="P15" s="1" t="s">
        <v>35</v>
      </c>
      <c r="Q15" s="1" t="s">
        <v>34</v>
      </c>
      <c r="X15" s="1">
        <v>1990</v>
      </c>
    </row>
    <row r="16" spans="1:24" x14ac:dyDescent="0.2">
      <c r="A16" s="1" t="s">
        <v>325</v>
      </c>
      <c r="B16" s="1" t="s">
        <v>1621</v>
      </c>
      <c r="C16" s="1" t="s">
        <v>327</v>
      </c>
      <c r="D16" s="1" t="s">
        <v>1622</v>
      </c>
      <c r="E16" s="1" t="s">
        <v>28</v>
      </c>
      <c r="F16" s="1" t="s">
        <v>1623</v>
      </c>
      <c r="G16" s="1" t="s">
        <v>30</v>
      </c>
      <c r="J16" s="1" t="s">
        <v>31</v>
      </c>
      <c r="K16" s="1" t="s">
        <v>67</v>
      </c>
      <c r="L16" s="1" t="s">
        <v>72</v>
      </c>
      <c r="M16" s="1">
        <v>6</v>
      </c>
      <c r="N16" s="1">
        <v>27782957</v>
      </c>
      <c r="O16" s="1">
        <v>27782957</v>
      </c>
      <c r="P16" s="1" t="s">
        <v>42</v>
      </c>
      <c r="Q16" s="1" t="s">
        <v>34</v>
      </c>
      <c r="T16" s="1">
        <v>76</v>
      </c>
      <c r="U16" s="1">
        <v>116</v>
      </c>
      <c r="W16" s="1">
        <v>266</v>
      </c>
      <c r="X16" s="1">
        <v>234</v>
      </c>
    </row>
    <row r="17" spans="1:24" x14ac:dyDescent="0.2">
      <c r="A17" s="1" t="s">
        <v>134</v>
      </c>
      <c r="B17" s="1" t="s">
        <v>1624</v>
      </c>
      <c r="C17" s="1" t="s">
        <v>136</v>
      </c>
      <c r="D17" s="1" t="s">
        <v>1334</v>
      </c>
      <c r="E17" s="1" t="s">
        <v>28</v>
      </c>
      <c r="F17" s="1" t="s">
        <v>1625</v>
      </c>
      <c r="G17" s="1" t="s">
        <v>30</v>
      </c>
      <c r="J17" s="1" t="s">
        <v>32</v>
      </c>
      <c r="K17" s="1" t="s">
        <v>32</v>
      </c>
      <c r="L17" s="1" t="s">
        <v>203</v>
      </c>
      <c r="M17" s="1">
        <v>6</v>
      </c>
      <c r="N17" s="1">
        <v>27782965</v>
      </c>
      <c r="O17" s="1">
        <v>27782965</v>
      </c>
      <c r="P17" s="1" t="s">
        <v>34</v>
      </c>
      <c r="Q17" s="1" t="s">
        <v>42</v>
      </c>
      <c r="T17" s="1">
        <v>20</v>
      </c>
      <c r="U17" s="1">
        <v>178</v>
      </c>
      <c r="W17" s="1">
        <v>211</v>
      </c>
      <c r="X17" s="1">
        <v>30</v>
      </c>
    </row>
    <row r="18" spans="1:24" x14ac:dyDescent="0.2">
      <c r="A18" s="1" t="s">
        <v>120</v>
      </c>
      <c r="B18" s="1" t="s">
        <v>1626</v>
      </c>
      <c r="C18" s="1" t="s">
        <v>39</v>
      </c>
      <c r="D18" s="1" t="s">
        <v>1044</v>
      </c>
      <c r="E18" s="1" t="s">
        <v>28</v>
      </c>
      <c r="F18" s="1" t="s">
        <v>1627</v>
      </c>
      <c r="G18" s="1" t="s">
        <v>30</v>
      </c>
      <c r="I18" s="1">
        <v>1</v>
      </c>
      <c r="J18" s="1" t="s">
        <v>32</v>
      </c>
      <c r="K18" s="1" t="s">
        <v>32</v>
      </c>
      <c r="L18" s="1" t="s">
        <v>33</v>
      </c>
      <c r="M18" s="1">
        <v>6</v>
      </c>
      <c r="N18" s="1">
        <v>27782969</v>
      </c>
      <c r="O18" s="1">
        <v>27782969</v>
      </c>
      <c r="P18" s="1" t="s">
        <v>42</v>
      </c>
      <c r="Q18" s="1" t="s">
        <v>43</v>
      </c>
      <c r="X18" s="1">
        <v>353</v>
      </c>
    </row>
    <row r="19" spans="1:24" x14ac:dyDescent="0.2">
      <c r="A19" s="1" t="s">
        <v>469</v>
      </c>
      <c r="B19" s="1" t="s">
        <v>1628</v>
      </c>
      <c r="C19" s="1" t="s">
        <v>416</v>
      </c>
      <c r="D19" s="1" t="s">
        <v>1044</v>
      </c>
      <c r="E19" s="1" t="s">
        <v>28</v>
      </c>
      <c r="F19" s="1" t="s">
        <v>1627</v>
      </c>
      <c r="G19" s="1" t="s">
        <v>30</v>
      </c>
      <c r="I19" s="1">
        <v>1</v>
      </c>
      <c r="J19" s="1" t="s">
        <v>31</v>
      </c>
      <c r="K19" s="1" t="s">
        <v>67</v>
      </c>
      <c r="L19" s="1" t="s">
        <v>72</v>
      </c>
      <c r="M19" s="1">
        <v>6</v>
      </c>
      <c r="N19" s="1">
        <v>27782969</v>
      </c>
      <c r="O19" s="1">
        <v>27782969</v>
      </c>
      <c r="P19" s="1" t="s">
        <v>42</v>
      </c>
      <c r="Q19" s="1" t="s">
        <v>43</v>
      </c>
      <c r="T19" s="1">
        <v>17</v>
      </c>
      <c r="U19" s="1">
        <v>48</v>
      </c>
      <c r="W19" s="1">
        <v>108</v>
      </c>
      <c r="X19" s="1">
        <v>158</v>
      </c>
    </row>
    <row r="20" spans="1:24" x14ac:dyDescent="0.2">
      <c r="A20" s="1" t="s">
        <v>870</v>
      </c>
      <c r="B20" s="1" t="s">
        <v>1629</v>
      </c>
      <c r="C20" s="1" t="s">
        <v>241</v>
      </c>
      <c r="D20" s="1" t="s">
        <v>285</v>
      </c>
      <c r="E20" s="1" t="s">
        <v>28</v>
      </c>
      <c r="F20" s="1" t="s">
        <v>931</v>
      </c>
      <c r="G20" s="1" t="s">
        <v>30</v>
      </c>
      <c r="J20" s="1" t="s">
        <v>31</v>
      </c>
      <c r="K20" s="1" t="s">
        <v>67</v>
      </c>
      <c r="L20" s="1" t="s">
        <v>33</v>
      </c>
      <c r="M20" s="1">
        <v>6</v>
      </c>
      <c r="N20" s="1">
        <v>27782982</v>
      </c>
      <c r="O20" s="1">
        <v>27782982</v>
      </c>
      <c r="P20" s="1" t="s">
        <v>34</v>
      </c>
      <c r="Q20" s="1" t="s">
        <v>35</v>
      </c>
      <c r="T20" s="1">
        <v>7</v>
      </c>
      <c r="U20" s="1">
        <v>802</v>
      </c>
      <c r="W20" s="1">
        <v>207</v>
      </c>
      <c r="X20" s="1">
        <v>77</v>
      </c>
    </row>
    <row r="21" spans="1:24" x14ac:dyDescent="0.2">
      <c r="A21" s="1" t="s">
        <v>414</v>
      </c>
      <c r="B21" s="1" t="s">
        <v>1630</v>
      </c>
      <c r="C21" s="1" t="s">
        <v>416</v>
      </c>
      <c r="D21" s="1" t="s">
        <v>697</v>
      </c>
      <c r="E21" s="1" t="s">
        <v>28</v>
      </c>
      <c r="F21" s="1" t="s">
        <v>1631</v>
      </c>
      <c r="G21" s="1" t="s">
        <v>30</v>
      </c>
      <c r="J21" s="1" t="s">
        <v>32</v>
      </c>
      <c r="K21" s="1" t="s">
        <v>32</v>
      </c>
      <c r="L21" s="1" t="s">
        <v>33</v>
      </c>
      <c r="M21" s="1">
        <v>6</v>
      </c>
      <c r="N21" s="1">
        <v>27782986</v>
      </c>
      <c r="O21" s="1">
        <v>27782986</v>
      </c>
      <c r="P21" s="1" t="s">
        <v>42</v>
      </c>
      <c r="Q21" s="1" t="s">
        <v>34</v>
      </c>
      <c r="X21" s="1">
        <v>73</v>
      </c>
    </row>
    <row r="22" spans="1:24" x14ac:dyDescent="0.2">
      <c r="A22" s="1" t="s">
        <v>24</v>
      </c>
      <c r="B22" s="1" t="s">
        <v>1632</v>
      </c>
      <c r="C22" s="1" t="s">
        <v>26</v>
      </c>
      <c r="D22" s="1" t="s">
        <v>1633</v>
      </c>
      <c r="E22" s="1" t="s">
        <v>28</v>
      </c>
      <c r="F22" s="1" t="s">
        <v>1634</v>
      </c>
      <c r="G22" s="1" t="s">
        <v>30</v>
      </c>
      <c r="J22" s="1" t="s">
        <v>31</v>
      </c>
      <c r="K22" s="1" t="s">
        <v>32</v>
      </c>
      <c r="L22" s="1" t="s">
        <v>33</v>
      </c>
      <c r="M22" s="1">
        <v>6</v>
      </c>
      <c r="N22" s="1">
        <v>27782996</v>
      </c>
      <c r="O22" s="1">
        <v>27782996</v>
      </c>
      <c r="P22" s="1" t="s">
        <v>34</v>
      </c>
      <c r="Q22" s="1" t="s">
        <v>42</v>
      </c>
      <c r="T22" s="1">
        <v>9</v>
      </c>
      <c r="U22" s="1">
        <v>306</v>
      </c>
      <c r="W22" s="1">
        <v>330</v>
      </c>
      <c r="X22" s="1">
        <v>329</v>
      </c>
    </row>
    <row r="23" spans="1:24" x14ac:dyDescent="0.2">
      <c r="A23" s="1" t="s">
        <v>79</v>
      </c>
      <c r="B23" s="1" t="s">
        <v>1635</v>
      </c>
      <c r="C23" s="1" t="s">
        <v>81</v>
      </c>
      <c r="D23" s="1" t="s">
        <v>703</v>
      </c>
      <c r="E23" s="1" t="s">
        <v>28</v>
      </c>
      <c r="F23" s="1" t="s">
        <v>1163</v>
      </c>
      <c r="G23" s="1" t="s">
        <v>30</v>
      </c>
      <c r="J23" s="1" t="s">
        <v>32</v>
      </c>
      <c r="K23" s="1" t="s">
        <v>32</v>
      </c>
      <c r="L23" s="1" t="s">
        <v>84</v>
      </c>
      <c r="M23" s="1">
        <v>6</v>
      </c>
      <c r="N23" s="1">
        <v>27783001</v>
      </c>
      <c r="O23" s="1">
        <v>27783001</v>
      </c>
      <c r="P23" s="1" t="s">
        <v>34</v>
      </c>
      <c r="Q23" s="1" t="s">
        <v>35</v>
      </c>
      <c r="X23" s="1">
        <v>899</v>
      </c>
    </row>
    <row r="24" spans="1:24" x14ac:dyDescent="0.2">
      <c r="A24" s="1" t="s">
        <v>24</v>
      </c>
      <c r="B24" s="1" t="s">
        <v>1636</v>
      </c>
      <c r="C24" s="1" t="s">
        <v>126</v>
      </c>
      <c r="D24" s="1" t="s">
        <v>1637</v>
      </c>
      <c r="E24" s="1" t="s">
        <v>28</v>
      </c>
      <c r="F24" s="1" t="s">
        <v>1607</v>
      </c>
      <c r="G24" s="1" t="s">
        <v>30</v>
      </c>
      <c r="I24" s="1">
        <v>1</v>
      </c>
      <c r="J24" s="1" t="s">
        <v>31</v>
      </c>
      <c r="K24" s="1" t="s">
        <v>32</v>
      </c>
      <c r="L24" s="1" t="s">
        <v>33</v>
      </c>
      <c r="M24" s="1">
        <v>6</v>
      </c>
      <c r="N24" s="1">
        <v>27783005</v>
      </c>
      <c r="O24" s="1">
        <v>27783005</v>
      </c>
      <c r="P24" s="1" t="s">
        <v>35</v>
      </c>
      <c r="Q24" s="1" t="s">
        <v>34</v>
      </c>
      <c r="T24" s="1">
        <v>7</v>
      </c>
      <c r="U24" s="1">
        <v>142</v>
      </c>
      <c r="V24" s="1">
        <v>1</v>
      </c>
      <c r="W24" s="1">
        <v>330</v>
      </c>
      <c r="X24" s="1">
        <v>496</v>
      </c>
    </row>
    <row r="25" spans="1:24" x14ac:dyDescent="0.2">
      <c r="A25" s="1" t="s">
        <v>73</v>
      </c>
      <c r="B25" s="1" t="s">
        <v>164</v>
      </c>
      <c r="C25" s="1" t="s">
        <v>165</v>
      </c>
      <c r="D25" s="1" t="s">
        <v>1638</v>
      </c>
      <c r="E25" s="1" t="s">
        <v>28</v>
      </c>
      <c r="F25" s="1" t="s">
        <v>929</v>
      </c>
      <c r="G25" s="1" t="s">
        <v>30</v>
      </c>
      <c r="I25" s="1">
        <v>1</v>
      </c>
      <c r="J25" s="1" t="s">
        <v>31</v>
      </c>
      <c r="K25" s="1" t="s">
        <v>78</v>
      </c>
      <c r="L25" s="1" t="s">
        <v>33</v>
      </c>
      <c r="M25" s="1">
        <v>6</v>
      </c>
      <c r="N25" s="1">
        <v>27783011</v>
      </c>
      <c r="O25" s="1">
        <v>27783011</v>
      </c>
      <c r="P25" s="1" t="s">
        <v>35</v>
      </c>
      <c r="Q25" s="1" t="s">
        <v>42</v>
      </c>
      <c r="X25" s="1">
        <v>9925</v>
      </c>
    </row>
    <row r="26" spans="1:24" x14ac:dyDescent="0.2">
      <c r="A26" s="1" t="s">
        <v>51</v>
      </c>
      <c r="B26" s="1" t="s">
        <v>873</v>
      </c>
      <c r="C26" s="1" t="s">
        <v>53</v>
      </c>
      <c r="D26" s="1" t="s">
        <v>1639</v>
      </c>
      <c r="E26" s="1" t="s">
        <v>28</v>
      </c>
      <c r="F26" s="1" t="s">
        <v>1640</v>
      </c>
      <c r="G26" s="1" t="s">
        <v>30</v>
      </c>
      <c r="I26" s="1">
        <v>1</v>
      </c>
      <c r="J26" s="1" t="s">
        <v>31</v>
      </c>
      <c r="K26" s="1" t="s">
        <v>32</v>
      </c>
      <c r="L26" s="1" t="s">
        <v>33</v>
      </c>
      <c r="M26" s="1">
        <v>6</v>
      </c>
      <c r="N26" s="1">
        <v>27783013</v>
      </c>
      <c r="O26" s="1">
        <v>27783013</v>
      </c>
      <c r="P26" s="1" t="s">
        <v>42</v>
      </c>
      <c r="Q26" s="1" t="s">
        <v>34</v>
      </c>
      <c r="T26" s="1">
        <v>92</v>
      </c>
      <c r="U26" s="1">
        <v>119</v>
      </c>
      <c r="X26" s="1">
        <v>462</v>
      </c>
    </row>
    <row r="27" spans="1:24" x14ac:dyDescent="0.2">
      <c r="A27" s="1" t="s">
        <v>24</v>
      </c>
      <c r="B27" s="1" t="s">
        <v>1641</v>
      </c>
      <c r="C27" s="1" t="s">
        <v>26</v>
      </c>
      <c r="D27" s="1" t="s">
        <v>1255</v>
      </c>
      <c r="E27" s="1" t="s">
        <v>28</v>
      </c>
      <c r="F27" s="1" t="s">
        <v>1642</v>
      </c>
      <c r="G27" s="1" t="s">
        <v>30</v>
      </c>
      <c r="I27" s="1">
        <v>1</v>
      </c>
      <c r="J27" s="1" t="s">
        <v>31</v>
      </c>
      <c r="K27" s="1" t="s">
        <v>32</v>
      </c>
      <c r="L27" s="1" t="s">
        <v>33</v>
      </c>
      <c r="M27" s="1">
        <v>6</v>
      </c>
      <c r="N27" s="1">
        <v>27783015</v>
      </c>
      <c r="O27" s="1">
        <v>27783015</v>
      </c>
      <c r="P27" s="1" t="s">
        <v>42</v>
      </c>
      <c r="Q27" s="1" t="s">
        <v>34</v>
      </c>
      <c r="T27" s="1">
        <v>64</v>
      </c>
      <c r="U27" s="1">
        <v>76</v>
      </c>
      <c r="W27" s="1">
        <v>156</v>
      </c>
      <c r="X27" s="1">
        <v>264</v>
      </c>
    </row>
    <row r="28" spans="1:24" x14ac:dyDescent="0.2">
      <c r="A28" s="1" t="s">
        <v>62</v>
      </c>
      <c r="B28" s="1" t="s">
        <v>1643</v>
      </c>
      <c r="C28" s="1" t="s">
        <v>64</v>
      </c>
      <c r="D28" s="1" t="s">
        <v>1456</v>
      </c>
      <c r="E28" s="1" t="s">
        <v>28</v>
      </c>
      <c r="F28" s="1" t="s">
        <v>1644</v>
      </c>
      <c r="G28" s="1" t="s">
        <v>30</v>
      </c>
      <c r="I28" s="1">
        <v>1</v>
      </c>
      <c r="J28" s="1" t="s">
        <v>31</v>
      </c>
      <c r="K28" s="1" t="s">
        <v>67</v>
      </c>
      <c r="L28" s="1" t="s">
        <v>68</v>
      </c>
      <c r="M28" s="1">
        <v>6</v>
      </c>
      <c r="N28" s="1">
        <v>27783020</v>
      </c>
      <c r="O28" s="1">
        <v>27783020</v>
      </c>
      <c r="P28" s="1" t="s">
        <v>34</v>
      </c>
      <c r="Q28" s="1" t="s">
        <v>35</v>
      </c>
      <c r="T28" s="1">
        <v>98</v>
      </c>
      <c r="U28" s="1">
        <v>155</v>
      </c>
      <c r="W28" s="1">
        <v>328</v>
      </c>
      <c r="X28" s="1">
        <v>382</v>
      </c>
    </row>
    <row r="29" spans="1:24" x14ac:dyDescent="0.2">
      <c r="A29" s="1" t="s">
        <v>845</v>
      </c>
      <c r="B29" s="1" t="s">
        <v>1166</v>
      </c>
      <c r="C29" s="1" t="s">
        <v>846</v>
      </c>
      <c r="D29" s="1" t="s">
        <v>1645</v>
      </c>
      <c r="E29" s="1" t="s">
        <v>28</v>
      </c>
      <c r="F29" s="1" t="s">
        <v>1222</v>
      </c>
      <c r="G29" s="1" t="s">
        <v>30</v>
      </c>
      <c r="J29" s="1" t="s">
        <v>31</v>
      </c>
      <c r="K29" s="1" t="s">
        <v>67</v>
      </c>
      <c r="L29" s="1" t="s">
        <v>1169</v>
      </c>
      <c r="M29" s="1">
        <v>6</v>
      </c>
      <c r="N29" s="1">
        <v>27783029</v>
      </c>
      <c r="O29" s="1">
        <v>27783029</v>
      </c>
      <c r="P29" s="1" t="s">
        <v>35</v>
      </c>
      <c r="Q29" s="1" t="s">
        <v>43</v>
      </c>
      <c r="T29" s="1">
        <v>60</v>
      </c>
      <c r="U29" s="1">
        <v>133</v>
      </c>
      <c r="W29" s="1">
        <v>200</v>
      </c>
      <c r="X29" s="1">
        <v>1977</v>
      </c>
    </row>
    <row r="30" spans="1:24" x14ac:dyDescent="0.2">
      <c r="A30" s="1" t="s">
        <v>44</v>
      </c>
      <c r="B30" s="1" t="s">
        <v>45</v>
      </c>
      <c r="C30" s="1" t="s">
        <v>46</v>
      </c>
      <c r="D30" s="1" t="s">
        <v>311</v>
      </c>
      <c r="E30" s="1" t="s">
        <v>28</v>
      </c>
      <c r="F30" s="1" t="s">
        <v>1646</v>
      </c>
      <c r="G30" s="1" t="s">
        <v>30</v>
      </c>
      <c r="J30" s="1" t="s">
        <v>32</v>
      </c>
      <c r="K30" s="1" t="s">
        <v>32</v>
      </c>
      <c r="L30" s="1" t="s">
        <v>47</v>
      </c>
      <c r="M30" s="1">
        <v>6</v>
      </c>
      <c r="N30" s="1">
        <v>27783038</v>
      </c>
      <c r="O30" s="1">
        <v>27783038</v>
      </c>
      <c r="P30" s="1" t="s">
        <v>42</v>
      </c>
      <c r="Q30" s="1" t="s">
        <v>43</v>
      </c>
      <c r="X30" s="1">
        <v>725</v>
      </c>
    </row>
    <row r="31" spans="1:24" x14ac:dyDescent="0.2">
      <c r="A31" s="1" t="s">
        <v>168</v>
      </c>
      <c r="B31" s="1" t="s">
        <v>1525</v>
      </c>
      <c r="C31" s="1" t="s">
        <v>165</v>
      </c>
      <c r="D31" s="1" t="s">
        <v>1647</v>
      </c>
      <c r="E31" s="1" t="s">
        <v>28</v>
      </c>
      <c r="F31" s="1" t="s">
        <v>1576</v>
      </c>
      <c r="G31" s="1" t="s">
        <v>30</v>
      </c>
      <c r="I31" s="1">
        <v>2</v>
      </c>
      <c r="J31" s="1" t="s">
        <v>101</v>
      </c>
      <c r="K31" s="1" t="s">
        <v>101</v>
      </c>
      <c r="L31" s="1" t="s">
        <v>101</v>
      </c>
      <c r="M31" s="1">
        <v>6</v>
      </c>
      <c r="N31" s="1">
        <v>27783059</v>
      </c>
      <c r="O31" s="1">
        <v>27783059</v>
      </c>
      <c r="P31" s="1" t="s">
        <v>42</v>
      </c>
      <c r="Q31" s="1" t="s">
        <v>43</v>
      </c>
      <c r="T31" s="1">
        <v>34</v>
      </c>
      <c r="U31" s="1">
        <v>99</v>
      </c>
      <c r="W31" s="1">
        <v>123</v>
      </c>
      <c r="X31" s="1">
        <v>921</v>
      </c>
    </row>
    <row r="32" spans="1:24" x14ac:dyDescent="0.2">
      <c r="A32" s="1" t="s">
        <v>168</v>
      </c>
      <c r="B32" s="1" t="s">
        <v>1648</v>
      </c>
      <c r="C32" s="1" t="s">
        <v>165</v>
      </c>
      <c r="D32" s="1" t="s">
        <v>1268</v>
      </c>
      <c r="E32" s="1" t="s">
        <v>28</v>
      </c>
      <c r="F32" s="1" t="s">
        <v>1120</v>
      </c>
      <c r="G32" s="1" t="s">
        <v>30</v>
      </c>
      <c r="I32" s="1">
        <v>2</v>
      </c>
      <c r="J32" s="1" t="s">
        <v>101</v>
      </c>
      <c r="K32" s="1" t="s">
        <v>101</v>
      </c>
      <c r="L32" s="1" t="s">
        <v>101</v>
      </c>
      <c r="M32" s="1">
        <v>6</v>
      </c>
      <c r="N32" s="1">
        <v>27783060</v>
      </c>
      <c r="O32" s="1">
        <v>27783060</v>
      </c>
      <c r="P32" s="1" t="s">
        <v>34</v>
      </c>
      <c r="Q32" s="1" t="s">
        <v>35</v>
      </c>
      <c r="T32" s="1">
        <v>10</v>
      </c>
      <c r="U32" s="1">
        <v>28</v>
      </c>
      <c r="W32" s="1">
        <v>70</v>
      </c>
      <c r="X32" s="1">
        <v>9460</v>
      </c>
    </row>
    <row r="33" spans="1:26" x14ac:dyDescent="0.2">
      <c r="A33" s="1" t="s">
        <v>359</v>
      </c>
      <c r="B33" s="1" t="s">
        <v>1649</v>
      </c>
      <c r="C33" s="1" t="s">
        <v>159</v>
      </c>
      <c r="D33" s="1" t="s">
        <v>1650</v>
      </c>
      <c r="E33" s="1" t="s">
        <v>28</v>
      </c>
      <c r="F33" s="1" t="s">
        <v>1651</v>
      </c>
      <c r="G33" s="1" t="s">
        <v>30</v>
      </c>
      <c r="I33" s="1">
        <v>2</v>
      </c>
      <c r="J33" s="1" t="s">
        <v>32</v>
      </c>
      <c r="K33" s="1" t="s">
        <v>32</v>
      </c>
      <c r="L33" s="1" t="s">
        <v>33</v>
      </c>
      <c r="M33" s="1">
        <v>6</v>
      </c>
      <c r="N33" s="1">
        <v>27783060</v>
      </c>
      <c r="O33" s="1">
        <v>27783060</v>
      </c>
      <c r="P33" s="1" t="s">
        <v>34</v>
      </c>
      <c r="Q33" s="1" t="s">
        <v>42</v>
      </c>
      <c r="T33" s="1">
        <v>16</v>
      </c>
      <c r="U33" s="1">
        <v>65</v>
      </c>
      <c r="X33" s="1">
        <v>23</v>
      </c>
    </row>
    <row r="34" spans="1:26" x14ac:dyDescent="0.2">
      <c r="A34" s="1" t="s">
        <v>62</v>
      </c>
      <c r="B34" s="1" t="s">
        <v>1652</v>
      </c>
      <c r="C34" s="1" t="s">
        <v>64</v>
      </c>
      <c r="D34" s="1" t="s">
        <v>490</v>
      </c>
      <c r="E34" s="1" t="s">
        <v>28</v>
      </c>
      <c r="F34" s="1" t="s">
        <v>491</v>
      </c>
      <c r="G34" s="1" t="s">
        <v>30</v>
      </c>
      <c r="I34" s="1">
        <v>1</v>
      </c>
      <c r="J34" s="1" t="s">
        <v>31</v>
      </c>
      <c r="K34" s="1" t="s">
        <v>67</v>
      </c>
      <c r="L34" s="1" t="s">
        <v>68</v>
      </c>
      <c r="M34" s="1">
        <v>6</v>
      </c>
      <c r="N34" s="1">
        <v>27783066</v>
      </c>
      <c r="O34" s="1">
        <v>27783066</v>
      </c>
      <c r="P34" s="1" t="s">
        <v>42</v>
      </c>
      <c r="Q34" s="1" t="s">
        <v>43</v>
      </c>
      <c r="T34" s="1">
        <v>72</v>
      </c>
      <c r="U34" s="1">
        <v>104</v>
      </c>
      <c r="W34" s="1">
        <v>266</v>
      </c>
      <c r="X34" s="1">
        <v>288</v>
      </c>
    </row>
    <row r="35" spans="1:26" x14ac:dyDescent="0.2">
      <c r="A35" s="1" t="s">
        <v>44</v>
      </c>
      <c r="B35" s="1" t="s">
        <v>1653</v>
      </c>
      <c r="C35" s="1" t="s">
        <v>46</v>
      </c>
      <c r="D35" s="1" t="s">
        <v>490</v>
      </c>
      <c r="E35" s="1" t="s">
        <v>28</v>
      </c>
      <c r="F35" s="1" t="s">
        <v>491</v>
      </c>
      <c r="G35" s="1" t="s">
        <v>30</v>
      </c>
      <c r="I35" s="1">
        <v>1</v>
      </c>
      <c r="J35" s="1" t="s">
        <v>32</v>
      </c>
      <c r="K35" s="1" t="s">
        <v>32</v>
      </c>
      <c r="L35" s="1" t="s">
        <v>47</v>
      </c>
      <c r="M35" s="1">
        <v>6</v>
      </c>
      <c r="N35" s="1">
        <v>27783066</v>
      </c>
      <c r="O35" s="1">
        <v>27783066</v>
      </c>
      <c r="P35" s="1" t="s">
        <v>42</v>
      </c>
      <c r="Q35" s="1" t="s">
        <v>43</v>
      </c>
      <c r="X35" s="1">
        <v>3734</v>
      </c>
    </row>
    <row r="36" spans="1:26" x14ac:dyDescent="0.2">
      <c r="A36" s="1" t="s">
        <v>73</v>
      </c>
      <c r="B36" s="1" t="s">
        <v>1654</v>
      </c>
      <c r="C36" s="1" t="s">
        <v>246</v>
      </c>
      <c r="D36" s="1" t="s">
        <v>1274</v>
      </c>
      <c r="E36" s="1" t="s">
        <v>28</v>
      </c>
      <c r="F36" s="1" t="s">
        <v>901</v>
      </c>
      <c r="G36" s="1" t="s">
        <v>30</v>
      </c>
      <c r="I36" s="1">
        <v>2</v>
      </c>
      <c r="J36" s="1" t="s">
        <v>31</v>
      </c>
      <c r="K36" s="1" t="s">
        <v>162</v>
      </c>
      <c r="L36" s="1" t="s">
        <v>72</v>
      </c>
      <c r="M36" s="1">
        <v>6</v>
      </c>
      <c r="N36" s="1">
        <v>27783080</v>
      </c>
      <c r="O36" s="1">
        <v>27783080</v>
      </c>
      <c r="P36" s="1" t="s">
        <v>42</v>
      </c>
      <c r="Q36" s="1" t="s">
        <v>43</v>
      </c>
      <c r="X36" s="1">
        <v>689</v>
      </c>
    </row>
    <row r="37" spans="1:26" x14ac:dyDescent="0.2">
      <c r="A37" s="1" t="s">
        <v>142</v>
      </c>
      <c r="B37" s="1" t="s">
        <v>821</v>
      </c>
      <c r="C37" s="1" t="s">
        <v>144</v>
      </c>
      <c r="D37" s="1" t="s">
        <v>1655</v>
      </c>
      <c r="E37" s="1" t="s">
        <v>28</v>
      </c>
      <c r="F37" s="1" t="s">
        <v>1656</v>
      </c>
      <c r="G37" s="1" t="s">
        <v>30</v>
      </c>
      <c r="I37" s="1">
        <v>2</v>
      </c>
      <c r="J37" s="1" t="s">
        <v>31</v>
      </c>
      <c r="K37" s="1" t="s">
        <v>67</v>
      </c>
      <c r="L37" s="1" t="s">
        <v>68</v>
      </c>
      <c r="M37" s="1">
        <v>6</v>
      </c>
      <c r="N37" s="1">
        <v>27783081</v>
      </c>
      <c r="O37" s="1">
        <v>27783081</v>
      </c>
      <c r="P37" s="1" t="s">
        <v>34</v>
      </c>
      <c r="Q37" s="1" t="s">
        <v>35</v>
      </c>
      <c r="T37" s="1">
        <v>32</v>
      </c>
      <c r="U37" s="1">
        <v>99</v>
      </c>
      <c r="W37" s="1">
        <v>126</v>
      </c>
      <c r="X37" s="1">
        <v>1525</v>
      </c>
    </row>
    <row r="38" spans="1:26" x14ac:dyDescent="0.2">
      <c r="A38" s="1" t="s">
        <v>355</v>
      </c>
      <c r="B38" s="1" t="s">
        <v>1657</v>
      </c>
      <c r="C38" s="1" t="s">
        <v>357</v>
      </c>
      <c r="D38" s="1" t="s">
        <v>1658</v>
      </c>
      <c r="E38" s="1" t="s">
        <v>28</v>
      </c>
      <c r="F38" s="1" t="s">
        <v>1659</v>
      </c>
      <c r="G38" s="1" t="s">
        <v>30</v>
      </c>
      <c r="J38" s="1" t="s">
        <v>31</v>
      </c>
      <c r="K38" s="1" t="s">
        <v>67</v>
      </c>
      <c r="L38" s="1" t="s">
        <v>68</v>
      </c>
      <c r="M38" s="1">
        <v>6</v>
      </c>
      <c r="N38" s="1">
        <v>27783096</v>
      </c>
      <c r="O38" s="1">
        <v>27783096</v>
      </c>
      <c r="P38" s="1" t="s">
        <v>42</v>
      </c>
      <c r="Q38" s="1" t="s">
        <v>43</v>
      </c>
      <c r="U38" s="1">
        <v>57</v>
      </c>
      <c r="W38" s="1">
        <v>101</v>
      </c>
      <c r="X38" s="1">
        <v>596</v>
      </c>
    </row>
    <row r="39" spans="1:26" x14ac:dyDescent="0.2">
      <c r="A39" s="1" t="s">
        <v>24</v>
      </c>
      <c r="B39" s="1" t="s">
        <v>1660</v>
      </c>
      <c r="C39" s="1" t="s">
        <v>126</v>
      </c>
      <c r="D39" s="1" t="s">
        <v>1370</v>
      </c>
      <c r="E39" s="1" t="s">
        <v>28</v>
      </c>
      <c r="F39" s="1" t="s">
        <v>1199</v>
      </c>
      <c r="G39" s="1" t="s">
        <v>30</v>
      </c>
      <c r="I39" s="1">
        <v>1</v>
      </c>
      <c r="J39" s="1" t="s">
        <v>31</v>
      </c>
      <c r="K39" s="1" t="s">
        <v>32</v>
      </c>
      <c r="L39" s="1" t="s">
        <v>33</v>
      </c>
      <c r="M39" s="1">
        <v>6</v>
      </c>
      <c r="N39" s="1">
        <v>27783099</v>
      </c>
      <c r="O39" s="1">
        <v>27783099</v>
      </c>
      <c r="P39" s="1" t="s">
        <v>34</v>
      </c>
      <c r="Q39" s="1" t="s">
        <v>42</v>
      </c>
      <c r="T39" s="1">
        <v>4</v>
      </c>
      <c r="U39" s="1">
        <v>82</v>
      </c>
      <c r="W39" s="1">
        <v>88</v>
      </c>
      <c r="X39" s="1">
        <v>445</v>
      </c>
    </row>
    <row r="40" spans="1:26" x14ac:dyDescent="0.2">
      <c r="A40" s="1" t="s">
        <v>56</v>
      </c>
      <c r="B40" s="1" t="s">
        <v>1661</v>
      </c>
      <c r="C40" s="1" t="s">
        <v>58</v>
      </c>
      <c r="D40" s="1" t="s">
        <v>323</v>
      </c>
      <c r="E40" s="1" t="s">
        <v>28</v>
      </c>
      <c r="F40" s="1" t="s">
        <v>961</v>
      </c>
      <c r="G40" s="1" t="s">
        <v>30</v>
      </c>
      <c r="J40" s="1" t="s">
        <v>31</v>
      </c>
      <c r="K40" s="1" t="s">
        <v>61</v>
      </c>
      <c r="L40" s="1" t="s">
        <v>33</v>
      </c>
      <c r="M40" s="1">
        <v>6</v>
      </c>
      <c r="N40" s="1">
        <v>27783103</v>
      </c>
      <c r="O40" s="1">
        <v>27783103</v>
      </c>
      <c r="P40" s="1" t="s">
        <v>34</v>
      </c>
      <c r="Q40" s="1" t="s">
        <v>43</v>
      </c>
      <c r="U40" s="1">
        <v>42</v>
      </c>
      <c r="X40" s="1">
        <v>62</v>
      </c>
    </row>
    <row r="41" spans="1:26" x14ac:dyDescent="0.2">
      <c r="A41" s="1" t="s">
        <v>168</v>
      </c>
      <c r="B41" s="1" t="s">
        <v>1662</v>
      </c>
      <c r="C41" s="1" t="s">
        <v>165</v>
      </c>
      <c r="D41" s="1" t="s">
        <v>1101</v>
      </c>
      <c r="E41" s="1" t="s">
        <v>28</v>
      </c>
      <c r="F41" s="1" t="s">
        <v>1663</v>
      </c>
      <c r="G41" s="1" t="s">
        <v>30</v>
      </c>
      <c r="I41" s="1">
        <v>2</v>
      </c>
      <c r="J41" s="1" t="s">
        <v>101</v>
      </c>
      <c r="K41" s="1" t="s">
        <v>101</v>
      </c>
      <c r="L41" s="1" t="s">
        <v>101</v>
      </c>
      <c r="M41" s="1">
        <v>6</v>
      </c>
      <c r="N41" s="1">
        <v>27783120</v>
      </c>
      <c r="O41" s="1">
        <v>27783120</v>
      </c>
      <c r="P41" s="1" t="s">
        <v>34</v>
      </c>
      <c r="Q41" s="1" t="s">
        <v>35</v>
      </c>
      <c r="T41" s="1">
        <v>11</v>
      </c>
      <c r="U41" s="1">
        <v>28</v>
      </c>
      <c r="W41" s="1">
        <v>40</v>
      </c>
      <c r="X41" s="1">
        <v>85</v>
      </c>
    </row>
    <row r="42" spans="1:26" x14ac:dyDescent="0.2">
      <c r="A42" s="1" t="s">
        <v>51</v>
      </c>
      <c r="B42" s="1" t="s">
        <v>1664</v>
      </c>
      <c r="C42" s="1" t="s">
        <v>53</v>
      </c>
      <c r="D42" s="1" t="s">
        <v>794</v>
      </c>
      <c r="E42" s="1" t="s">
        <v>28</v>
      </c>
      <c r="F42" s="1" t="s">
        <v>1209</v>
      </c>
      <c r="G42" s="1" t="s">
        <v>30</v>
      </c>
      <c r="J42" s="1" t="s">
        <v>31</v>
      </c>
      <c r="K42" s="1" t="s">
        <v>32</v>
      </c>
      <c r="L42" s="1" t="s">
        <v>33</v>
      </c>
      <c r="M42" s="1">
        <v>6</v>
      </c>
      <c r="N42" s="1">
        <v>27783137</v>
      </c>
      <c r="O42" s="1">
        <v>27783137</v>
      </c>
      <c r="P42" s="1" t="s">
        <v>34</v>
      </c>
      <c r="Q42" s="1" t="s">
        <v>35</v>
      </c>
      <c r="T42" s="1">
        <v>7</v>
      </c>
      <c r="U42" s="1">
        <v>60</v>
      </c>
      <c r="X42" s="1">
        <v>47</v>
      </c>
    </row>
    <row r="43" spans="1:26" x14ac:dyDescent="0.2">
      <c r="A43" s="1" t="s">
        <v>325</v>
      </c>
      <c r="B43" s="1" t="s">
        <v>1665</v>
      </c>
      <c r="C43" s="1" t="s">
        <v>327</v>
      </c>
      <c r="D43" s="1" t="s">
        <v>1210</v>
      </c>
      <c r="E43" s="1" t="s">
        <v>28</v>
      </c>
      <c r="F43" s="1" t="s">
        <v>1211</v>
      </c>
      <c r="G43" s="1" t="s">
        <v>30</v>
      </c>
      <c r="J43" s="1" t="s">
        <v>31</v>
      </c>
      <c r="K43" s="1" t="s">
        <v>67</v>
      </c>
      <c r="L43" s="1" t="s">
        <v>72</v>
      </c>
      <c r="M43" s="1">
        <v>6</v>
      </c>
      <c r="N43" s="1">
        <v>27783152</v>
      </c>
      <c r="O43" s="1">
        <v>27783152</v>
      </c>
      <c r="P43" s="1" t="s">
        <v>34</v>
      </c>
      <c r="Q43" s="1" t="s">
        <v>35</v>
      </c>
      <c r="T43" s="1">
        <v>8</v>
      </c>
      <c r="U43" s="1">
        <v>47</v>
      </c>
      <c r="W43" s="1">
        <v>62</v>
      </c>
      <c r="X43" s="1">
        <v>71</v>
      </c>
    </row>
    <row r="44" spans="1:26" x14ac:dyDescent="0.2">
      <c r="A44" s="1" t="s">
        <v>142</v>
      </c>
      <c r="B44" s="1" t="s">
        <v>541</v>
      </c>
      <c r="C44" s="1" t="s">
        <v>144</v>
      </c>
      <c r="D44" s="1" t="s">
        <v>818</v>
      </c>
      <c r="E44" s="1" t="s">
        <v>28</v>
      </c>
      <c r="F44" s="1" t="s">
        <v>980</v>
      </c>
      <c r="G44" s="1" t="s">
        <v>30</v>
      </c>
      <c r="I44" s="1">
        <v>1</v>
      </c>
      <c r="J44" s="1" t="s">
        <v>31</v>
      </c>
      <c r="K44" s="1" t="s">
        <v>67</v>
      </c>
      <c r="L44" s="1" t="s">
        <v>68</v>
      </c>
      <c r="M44" s="1">
        <v>6</v>
      </c>
      <c r="N44" s="1">
        <v>27783176</v>
      </c>
      <c r="O44" s="1">
        <v>27783176</v>
      </c>
      <c r="P44" s="1" t="s">
        <v>34</v>
      </c>
      <c r="Q44" s="1" t="s">
        <v>35</v>
      </c>
      <c r="T44" s="1">
        <v>31</v>
      </c>
      <c r="U44" s="1">
        <v>57</v>
      </c>
      <c r="W44" s="1">
        <v>91</v>
      </c>
      <c r="X44" s="1">
        <v>2994</v>
      </c>
    </row>
    <row r="45" spans="1:26" x14ac:dyDescent="0.2">
      <c r="A45" s="1" t="s">
        <v>2094</v>
      </c>
      <c r="B45" s="1" t="s">
        <v>2296</v>
      </c>
      <c r="C45" s="1" t="s">
        <v>39</v>
      </c>
      <c r="D45" s="1" t="s">
        <v>553</v>
      </c>
      <c r="E45" s="1" t="s">
        <v>28</v>
      </c>
      <c r="F45" s="1" t="s">
        <v>2297</v>
      </c>
      <c r="G45" s="1" t="s">
        <v>30</v>
      </c>
      <c r="H45" s="1" t="s">
        <v>2067</v>
      </c>
      <c r="I45" s="1">
        <v>1</v>
      </c>
      <c r="J45" s="1" t="s">
        <v>101</v>
      </c>
      <c r="K45" s="1" t="s">
        <v>101</v>
      </c>
      <c r="L45" s="1" t="s">
        <v>101</v>
      </c>
      <c r="M45" s="1">
        <v>6</v>
      </c>
      <c r="N45" s="1">
        <v>27782828</v>
      </c>
      <c r="O45" s="1">
        <v>27782828</v>
      </c>
      <c r="P45" s="1" t="s">
        <v>34</v>
      </c>
      <c r="Q45" s="1" t="s">
        <v>35</v>
      </c>
      <c r="R45" s="1">
        <v>0.48</v>
      </c>
      <c r="T45" s="1">
        <v>56</v>
      </c>
      <c r="U45" s="1">
        <v>60</v>
      </c>
      <c r="W45" s="1">
        <v>102</v>
      </c>
      <c r="X45" s="1">
        <v>168</v>
      </c>
      <c r="Y45" s="2">
        <v>43466</v>
      </c>
      <c r="Z45" s="1" t="s">
        <v>2298</v>
      </c>
    </row>
    <row r="46" spans="1:26" x14ac:dyDescent="0.2">
      <c r="A46" s="1" t="s">
        <v>2070</v>
      </c>
      <c r="B46" s="1" t="s">
        <v>2299</v>
      </c>
      <c r="C46" s="1" t="s">
        <v>64</v>
      </c>
      <c r="D46" s="1" t="s">
        <v>1148</v>
      </c>
      <c r="E46" s="1" t="s">
        <v>28</v>
      </c>
      <c r="F46" s="1" t="s">
        <v>984</v>
      </c>
      <c r="G46" s="1" t="s">
        <v>30</v>
      </c>
      <c r="H46" s="1" t="s">
        <v>2074</v>
      </c>
      <c r="J46" s="1" t="s">
        <v>101</v>
      </c>
      <c r="K46" s="1" t="s">
        <v>101</v>
      </c>
      <c r="L46" s="1" t="s">
        <v>101</v>
      </c>
      <c r="M46" s="1">
        <v>6</v>
      </c>
      <c r="N46" s="1">
        <v>27782909</v>
      </c>
      <c r="O46" s="1">
        <v>27782909</v>
      </c>
      <c r="P46" s="1" t="s">
        <v>42</v>
      </c>
      <c r="Q46" s="1" t="s">
        <v>43</v>
      </c>
      <c r="R46" s="1">
        <v>0.24</v>
      </c>
      <c r="T46" s="1">
        <v>20</v>
      </c>
      <c r="U46" s="1">
        <v>65</v>
      </c>
      <c r="W46" s="1">
        <v>85</v>
      </c>
      <c r="X46" s="1">
        <v>12696</v>
      </c>
      <c r="Y46" s="2">
        <v>43466</v>
      </c>
      <c r="Z46" s="1" t="s">
        <v>2300</v>
      </c>
    </row>
    <row r="47" spans="1:26" x14ac:dyDescent="0.2">
      <c r="A47" s="1" t="s">
        <v>2070</v>
      </c>
      <c r="B47" s="1" t="s">
        <v>2301</v>
      </c>
      <c r="C47" s="1" t="s">
        <v>64</v>
      </c>
      <c r="D47" s="1" t="s">
        <v>1027</v>
      </c>
      <c r="E47" s="1" t="s">
        <v>28</v>
      </c>
      <c r="F47" s="1" t="s">
        <v>1614</v>
      </c>
      <c r="G47" s="1" t="s">
        <v>30</v>
      </c>
      <c r="H47" s="1" t="s">
        <v>2074</v>
      </c>
      <c r="J47" s="1" t="s">
        <v>101</v>
      </c>
      <c r="K47" s="1" t="s">
        <v>101</v>
      </c>
      <c r="L47" s="1" t="s">
        <v>101</v>
      </c>
      <c r="M47" s="1">
        <v>6</v>
      </c>
      <c r="N47" s="1">
        <v>27782922</v>
      </c>
      <c r="O47" s="1">
        <v>27782922</v>
      </c>
      <c r="P47" s="1" t="s">
        <v>34</v>
      </c>
      <c r="Q47" s="1" t="s">
        <v>35</v>
      </c>
      <c r="R47" s="1">
        <v>0.38</v>
      </c>
      <c r="T47" s="1">
        <v>49</v>
      </c>
      <c r="U47" s="1">
        <v>81</v>
      </c>
      <c r="W47" s="1">
        <v>96</v>
      </c>
      <c r="X47" s="1">
        <v>1281</v>
      </c>
      <c r="Y47" s="2">
        <v>43466</v>
      </c>
      <c r="Z47" s="1" t="s">
        <v>2302</v>
      </c>
    </row>
    <row r="48" spans="1:26" x14ac:dyDescent="0.2">
      <c r="A48" s="1" t="s">
        <v>2070</v>
      </c>
      <c r="B48" s="1" t="s">
        <v>2292</v>
      </c>
      <c r="C48" s="1" t="s">
        <v>64</v>
      </c>
      <c r="D48" s="1" t="s">
        <v>1027</v>
      </c>
      <c r="E48" s="1" t="s">
        <v>28</v>
      </c>
      <c r="F48" s="1" t="s">
        <v>1614</v>
      </c>
      <c r="G48" s="1" t="s">
        <v>30</v>
      </c>
      <c r="H48" s="1" t="s">
        <v>2074</v>
      </c>
      <c r="J48" s="1" t="s">
        <v>101</v>
      </c>
      <c r="K48" s="1" t="s">
        <v>101</v>
      </c>
      <c r="L48" s="1" t="s">
        <v>101</v>
      </c>
      <c r="M48" s="1">
        <v>6</v>
      </c>
      <c r="N48" s="1">
        <v>27782922</v>
      </c>
      <c r="O48" s="1">
        <v>27782922</v>
      </c>
      <c r="P48" s="1" t="s">
        <v>34</v>
      </c>
      <c r="Q48" s="1" t="s">
        <v>35</v>
      </c>
      <c r="R48" s="1">
        <v>0.43</v>
      </c>
      <c r="T48" s="1">
        <v>47</v>
      </c>
      <c r="U48" s="1">
        <v>63</v>
      </c>
      <c r="W48" s="1">
        <v>110</v>
      </c>
      <c r="X48" s="1">
        <v>12783</v>
      </c>
      <c r="Y48" s="2">
        <v>43466</v>
      </c>
      <c r="Z48" s="1" t="s">
        <v>2302</v>
      </c>
    </row>
    <row r="49" spans="1:26" x14ac:dyDescent="0.2">
      <c r="A49" s="1" t="s">
        <v>172</v>
      </c>
      <c r="B49" s="1" t="s">
        <v>1613</v>
      </c>
      <c r="C49" s="1" t="s">
        <v>126</v>
      </c>
      <c r="D49" s="1" t="s">
        <v>1027</v>
      </c>
      <c r="E49" s="1" t="s">
        <v>28</v>
      </c>
      <c r="F49" s="1" t="s">
        <v>1614</v>
      </c>
      <c r="G49" s="1" t="s">
        <v>30</v>
      </c>
      <c r="H49" s="1" t="s">
        <v>2074</v>
      </c>
      <c r="J49" s="1" t="s">
        <v>162</v>
      </c>
      <c r="K49" s="1" t="s">
        <v>32</v>
      </c>
      <c r="L49" s="1" t="s">
        <v>33</v>
      </c>
      <c r="M49" s="1">
        <v>6</v>
      </c>
      <c r="N49" s="1">
        <v>27782922</v>
      </c>
      <c r="O49" s="1">
        <v>27782922</v>
      </c>
      <c r="P49" s="1" t="s">
        <v>34</v>
      </c>
      <c r="Q49" s="1" t="s">
        <v>35</v>
      </c>
      <c r="X49" s="1">
        <v>1831</v>
      </c>
      <c r="Y49" s="2">
        <v>43466</v>
      </c>
      <c r="Z49" s="1" t="s">
        <v>2302</v>
      </c>
    </row>
    <row r="50" spans="1:26" x14ac:dyDescent="0.2">
      <c r="A50" s="1" t="s">
        <v>2070</v>
      </c>
      <c r="B50" s="1" t="s">
        <v>2303</v>
      </c>
      <c r="C50" s="1" t="s">
        <v>64</v>
      </c>
      <c r="D50" s="1" t="s">
        <v>2304</v>
      </c>
      <c r="E50" s="1" t="s">
        <v>28</v>
      </c>
      <c r="F50" s="1" t="s">
        <v>2305</v>
      </c>
      <c r="G50" s="1" t="s">
        <v>30</v>
      </c>
      <c r="H50" s="1" t="s">
        <v>2074</v>
      </c>
      <c r="J50" s="1" t="s">
        <v>101</v>
      </c>
      <c r="K50" s="1" t="s">
        <v>101</v>
      </c>
      <c r="L50" s="1" t="s">
        <v>101</v>
      </c>
      <c r="M50" s="1">
        <v>6</v>
      </c>
      <c r="N50" s="1">
        <v>27782928</v>
      </c>
      <c r="O50" s="1">
        <v>27782928</v>
      </c>
      <c r="P50" s="1" t="s">
        <v>35</v>
      </c>
      <c r="Q50" s="1" t="s">
        <v>34</v>
      </c>
      <c r="R50" s="1">
        <v>0.4</v>
      </c>
      <c r="T50" s="1">
        <v>44</v>
      </c>
      <c r="U50" s="1">
        <v>67</v>
      </c>
      <c r="W50" s="1">
        <v>108</v>
      </c>
      <c r="X50" s="1">
        <v>9661</v>
      </c>
      <c r="Y50" s="2">
        <v>43466</v>
      </c>
      <c r="Z50" s="1" t="s">
        <v>2306</v>
      </c>
    </row>
    <row r="51" spans="1:26" x14ac:dyDescent="0.2">
      <c r="A51" s="1" t="s">
        <v>2089</v>
      </c>
      <c r="B51" s="1" t="s">
        <v>2307</v>
      </c>
      <c r="C51" s="1" t="s">
        <v>189</v>
      </c>
      <c r="D51" s="1" t="s">
        <v>636</v>
      </c>
      <c r="E51" s="1" t="s">
        <v>28</v>
      </c>
      <c r="F51" s="1" t="s">
        <v>2100</v>
      </c>
      <c r="G51" s="1" t="s">
        <v>30</v>
      </c>
      <c r="H51" s="1" t="s">
        <v>2148</v>
      </c>
      <c r="J51" s="1" t="s">
        <v>101</v>
      </c>
      <c r="K51" s="1" t="s">
        <v>101</v>
      </c>
      <c r="L51" s="1" t="s">
        <v>101</v>
      </c>
      <c r="M51" s="1">
        <v>6</v>
      </c>
      <c r="N51" s="1">
        <v>27782930</v>
      </c>
      <c r="O51" s="1">
        <v>27782930</v>
      </c>
      <c r="P51" s="1" t="s">
        <v>35</v>
      </c>
      <c r="Q51" s="1" t="s">
        <v>43</v>
      </c>
      <c r="R51" s="1">
        <v>0.1</v>
      </c>
      <c r="T51" s="1">
        <v>20</v>
      </c>
      <c r="U51" s="1">
        <v>172</v>
      </c>
      <c r="W51" s="1">
        <v>90</v>
      </c>
      <c r="X51" s="1">
        <v>139</v>
      </c>
      <c r="Y51" s="2">
        <v>43466</v>
      </c>
      <c r="Z51" s="1" t="s">
        <v>2308</v>
      </c>
    </row>
    <row r="52" spans="1:26" x14ac:dyDescent="0.2">
      <c r="A52" s="1" t="s">
        <v>2309</v>
      </c>
      <c r="B52" s="1" t="s">
        <v>2310</v>
      </c>
      <c r="C52" s="1" t="s">
        <v>221</v>
      </c>
      <c r="D52" s="1" t="s">
        <v>2311</v>
      </c>
      <c r="E52" s="1" t="s">
        <v>28</v>
      </c>
      <c r="F52" s="1" t="s">
        <v>2312</v>
      </c>
      <c r="G52" s="1" t="s">
        <v>30</v>
      </c>
      <c r="H52" s="1" t="s">
        <v>2074</v>
      </c>
      <c r="J52" s="1" t="s">
        <v>101</v>
      </c>
      <c r="K52" s="1" t="s">
        <v>101</v>
      </c>
      <c r="L52" s="1" t="s">
        <v>101</v>
      </c>
      <c r="M52" s="1">
        <v>6</v>
      </c>
      <c r="N52" s="1">
        <v>27782981</v>
      </c>
      <c r="O52" s="1">
        <v>27782981</v>
      </c>
      <c r="P52" s="1" t="s">
        <v>34</v>
      </c>
      <c r="Q52" s="1" t="s">
        <v>35</v>
      </c>
      <c r="R52" s="1">
        <v>0.04</v>
      </c>
      <c r="T52" s="1">
        <v>14</v>
      </c>
      <c r="U52" s="1">
        <v>371</v>
      </c>
      <c r="W52" s="1">
        <v>315</v>
      </c>
      <c r="X52" s="1">
        <v>243</v>
      </c>
      <c r="Y52" s="2">
        <v>43466</v>
      </c>
      <c r="Z52" s="1" t="s">
        <v>2313</v>
      </c>
    </row>
    <row r="53" spans="1:26" x14ac:dyDescent="0.2">
      <c r="A53" s="1" t="s">
        <v>2098</v>
      </c>
      <c r="B53" s="1" t="s">
        <v>2314</v>
      </c>
      <c r="C53" s="1" t="s">
        <v>357</v>
      </c>
      <c r="D53" s="1" t="s">
        <v>1549</v>
      </c>
      <c r="E53" s="1" t="s">
        <v>28</v>
      </c>
      <c r="F53" s="1" t="s">
        <v>937</v>
      </c>
      <c r="G53" s="1" t="s">
        <v>30</v>
      </c>
      <c r="H53" s="1" t="s">
        <v>2067</v>
      </c>
      <c r="J53" s="1" t="s">
        <v>101</v>
      </c>
      <c r="K53" s="1" t="s">
        <v>101</v>
      </c>
      <c r="L53" s="1" t="s">
        <v>101</v>
      </c>
      <c r="M53" s="1">
        <v>6</v>
      </c>
      <c r="N53" s="1">
        <v>27782988</v>
      </c>
      <c r="O53" s="1">
        <v>27782988</v>
      </c>
      <c r="P53" s="1" t="s">
        <v>42</v>
      </c>
      <c r="Q53" s="1" t="s">
        <v>43</v>
      </c>
      <c r="R53" s="1">
        <v>0.2</v>
      </c>
      <c r="T53" s="1">
        <v>18</v>
      </c>
      <c r="U53" s="1">
        <v>72</v>
      </c>
      <c r="W53" s="1">
        <v>96</v>
      </c>
      <c r="X53" s="1">
        <v>232</v>
      </c>
      <c r="Y53" s="2">
        <v>43466</v>
      </c>
      <c r="Z53" s="1" t="s">
        <v>2315</v>
      </c>
    </row>
    <row r="54" spans="1:26" x14ac:dyDescent="0.2">
      <c r="A54" s="1" t="s">
        <v>2098</v>
      </c>
      <c r="B54" s="1" t="s">
        <v>2316</v>
      </c>
      <c r="C54" s="1" t="s">
        <v>357</v>
      </c>
      <c r="D54" s="1" t="s">
        <v>2317</v>
      </c>
      <c r="E54" s="1" t="s">
        <v>28</v>
      </c>
      <c r="F54" s="1" t="s">
        <v>1980</v>
      </c>
      <c r="G54" s="1" t="s">
        <v>30</v>
      </c>
      <c r="H54" s="1" t="s">
        <v>2074</v>
      </c>
      <c r="J54" s="1" t="s">
        <v>101</v>
      </c>
      <c r="K54" s="1" t="s">
        <v>101</v>
      </c>
      <c r="L54" s="1" t="s">
        <v>101</v>
      </c>
      <c r="M54" s="1">
        <v>6</v>
      </c>
      <c r="N54" s="1">
        <v>27782987</v>
      </c>
      <c r="O54" s="1">
        <v>27782987</v>
      </c>
      <c r="P54" s="1" t="s">
        <v>43</v>
      </c>
      <c r="Q54" s="1" t="s">
        <v>42</v>
      </c>
      <c r="R54" s="1">
        <v>0.35</v>
      </c>
      <c r="T54" s="1">
        <v>39</v>
      </c>
      <c r="U54" s="1">
        <v>72</v>
      </c>
      <c r="W54" s="1">
        <v>142</v>
      </c>
      <c r="X54" s="1">
        <v>11313</v>
      </c>
      <c r="Y54" s="2">
        <v>43466</v>
      </c>
      <c r="Z54" s="1" t="s">
        <v>2318</v>
      </c>
    </row>
    <row r="55" spans="1:26" x14ac:dyDescent="0.2">
      <c r="A55" s="1" t="s">
        <v>2143</v>
      </c>
      <c r="B55" s="1" t="s">
        <v>2319</v>
      </c>
      <c r="C55" s="1" t="s">
        <v>126</v>
      </c>
      <c r="D55" s="1" t="s">
        <v>473</v>
      </c>
      <c r="E55" s="1" t="s">
        <v>28</v>
      </c>
      <c r="F55" s="1" t="s">
        <v>1978</v>
      </c>
      <c r="G55" s="1" t="s">
        <v>30</v>
      </c>
      <c r="J55" s="1" t="s">
        <v>32</v>
      </c>
      <c r="K55" s="1" t="s">
        <v>32</v>
      </c>
      <c r="L55" s="1" t="s">
        <v>32</v>
      </c>
      <c r="M55" s="1">
        <v>6</v>
      </c>
      <c r="N55" s="1">
        <v>27783043</v>
      </c>
      <c r="O55" s="1">
        <v>27783043</v>
      </c>
      <c r="P55" s="1" t="s">
        <v>42</v>
      </c>
      <c r="Q55" s="1" t="s">
        <v>34</v>
      </c>
      <c r="R55" s="1">
        <v>7.0000000000000007E-2</v>
      </c>
      <c r="T55" s="1">
        <v>8</v>
      </c>
      <c r="U55" s="1">
        <v>114</v>
      </c>
      <c r="X55" s="1">
        <v>394</v>
      </c>
      <c r="Y55" s="2">
        <v>43466</v>
      </c>
      <c r="Z55" s="1" t="s">
        <v>2320</v>
      </c>
    </row>
    <row r="56" spans="1:26" x14ac:dyDescent="0.2">
      <c r="A56" s="1" t="s">
        <v>2070</v>
      </c>
      <c r="B56" s="1" t="s">
        <v>2185</v>
      </c>
      <c r="C56" s="1" t="s">
        <v>64</v>
      </c>
      <c r="D56" s="1" t="s">
        <v>2321</v>
      </c>
      <c r="E56" s="1" t="s">
        <v>28</v>
      </c>
      <c r="F56" s="1" t="s">
        <v>1916</v>
      </c>
      <c r="G56" s="1" t="s">
        <v>30</v>
      </c>
      <c r="H56" s="1" t="s">
        <v>2074</v>
      </c>
      <c r="J56" s="1" t="s">
        <v>101</v>
      </c>
      <c r="K56" s="1" t="s">
        <v>101</v>
      </c>
      <c r="L56" s="1" t="s">
        <v>101</v>
      </c>
      <c r="M56" s="1">
        <v>6</v>
      </c>
      <c r="N56" s="1">
        <v>27783044</v>
      </c>
      <c r="O56" s="1">
        <v>27783044</v>
      </c>
      <c r="P56" s="1" t="s">
        <v>34</v>
      </c>
      <c r="Q56" s="1" t="s">
        <v>35</v>
      </c>
      <c r="R56" s="1">
        <v>0.27</v>
      </c>
      <c r="T56" s="1">
        <v>35</v>
      </c>
      <c r="U56" s="1">
        <v>93</v>
      </c>
      <c r="W56" s="1">
        <v>203</v>
      </c>
      <c r="X56" s="1">
        <v>12217</v>
      </c>
      <c r="Y56" s="2">
        <v>43466</v>
      </c>
      <c r="Z56" s="1" t="s">
        <v>2322</v>
      </c>
    </row>
    <row r="57" spans="1:26" x14ac:dyDescent="0.2">
      <c r="A57" s="1" t="s">
        <v>2094</v>
      </c>
      <c r="B57" s="1" t="s">
        <v>2323</v>
      </c>
      <c r="C57" s="1" t="s">
        <v>39</v>
      </c>
      <c r="D57" s="1" t="s">
        <v>885</v>
      </c>
      <c r="E57" s="1" t="s">
        <v>28</v>
      </c>
      <c r="F57" s="1" t="s">
        <v>1152</v>
      </c>
      <c r="G57" s="1" t="s">
        <v>30</v>
      </c>
      <c r="H57" s="1" t="s">
        <v>2258</v>
      </c>
      <c r="J57" s="1" t="s">
        <v>101</v>
      </c>
      <c r="K57" s="1" t="s">
        <v>101</v>
      </c>
      <c r="L57" s="1" t="s">
        <v>101</v>
      </c>
      <c r="M57" s="1">
        <v>6</v>
      </c>
      <c r="N57" s="1">
        <v>27783084</v>
      </c>
      <c r="O57" s="1">
        <v>27783084</v>
      </c>
      <c r="P57" s="1" t="s">
        <v>42</v>
      </c>
      <c r="Q57" s="1" t="s">
        <v>43</v>
      </c>
      <c r="R57" s="1">
        <v>0.16</v>
      </c>
      <c r="T57" s="1">
        <v>9</v>
      </c>
      <c r="U57" s="1">
        <v>46</v>
      </c>
      <c r="W57" s="1">
        <v>79</v>
      </c>
      <c r="X57" s="1">
        <v>654</v>
      </c>
      <c r="Y57" s="2">
        <v>43466</v>
      </c>
      <c r="Z57" s="1" t="s">
        <v>2324</v>
      </c>
    </row>
    <row r="58" spans="1:26" x14ac:dyDescent="0.2">
      <c r="A58" s="1" t="s">
        <v>2089</v>
      </c>
      <c r="B58" s="1" t="s">
        <v>2325</v>
      </c>
      <c r="C58" s="1" t="s">
        <v>189</v>
      </c>
      <c r="D58" s="1" t="s">
        <v>885</v>
      </c>
      <c r="E58" s="1" t="s">
        <v>28</v>
      </c>
      <c r="F58" s="1" t="s">
        <v>1152</v>
      </c>
      <c r="G58" s="1" t="s">
        <v>30</v>
      </c>
      <c r="H58" s="1" t="s">
        <v>2067</v>
      </c>
      <c r="J58" s="1" t="s">
        <v>101</v>
      </c>
      <c r="K58" s="1" t="s">
        <v>101</v>
      </c>
      <c r="L58" s="1" t="s">
        <v>101</v>
      </c>
      <c r="M58" s="1">
        <v>6</v>
      </c>
      <c r="N58" s="1">
        <v>27783084</v>
      </c>
      <c r="O58" s="1">
        <v>27783084</v>
      </c>
      <c r="P58" s="1" t="s">
        <v>42</v>
      </c>
      <c r="Q58" s="1" t="s">
        <v>43</v>
      </c>
      <c r="R58" s="1">
        <v>0.12</v>
      </c>
      <c r="T58" s="1">
        <v>17</v>
      </c>
      <c r="U58" s="1">
        <v>128</v>
      </c>
      <c r="W58" s="1">
        <v>71</v>
      </c>
      <c r="X58" s="1">
        <v>131</v>
      </c>
      <c r="Y58" s="2">
        <v>43466</v>
      </c>
      <c r="Z58" s="1" t="s">
        <v>2324</v>
      </c>
    </row>
    <row r="59" spans="1:26" x14ac:dyDescent="0.2">
      <c r="A59" s="1" t="s">
        <v>2326</v>
      </c>
      <c r="B59" s="1" t="s">
        <v>1648</v>
      </c>
      <c r="C59" s="1" t="s">
        <v>165</v>
      </c>
      <c r="D59" s="1" t="s">
        <v>1101</v>
      </c>
      <c r="E59" s="1" t="s">
        <v>28</v>
      </c>
      <c r="F59" s="1" t="s">
        <v>1663</v>
      </c>
      <c r="G59" s="1" t="s">
        <v>30</v>
      </c>
      <c r="H59" s="1" t="s">
        <v>2074</v>
      </c>
      <c r="I59" s="1">
        <v>2</v>
      </c>
      <c r="J59" s="1" t="s">
        <v>101</v>
      </c>
      <c r="K59" s="1" t="s">
        <v>101</v>
      </c>
      <c r="L59" s="1" t="s">
        <v>101</v>
      </c>
      <c r="M59" s="1">
        <v>6</v>
      </c>
      <c r="N59" s="1">
        <v>27783120</v>
      </c>
      <c r="O59" s="1">
        <v>27783120</v>
      </c>
      <c r="P59" s="1" t="s">
        <v>34</v>
      </c>
      <c r="Q59" s="1" t="s">
        <v>35</v>
      </c>
      <c r="R59" s="1">
        <v>0.53</v>
      </c>
      <c r="T59" s="1">
        <v>10</v>
      </c>
      <c r="U59" s="1">
        <v>9</v>
      </c>
      <c r="W59" s="1">
        <v>32</v>
      </c>
      <c r="X59" s="1">
        <v>9457</v>
      </c>
      <c r="Y59" s="2">
        <v>43466</v>
      </c>
      <c r="Z59" s="1" t="s">
        <v>2327</v>
      </c>
    </row>
    <row r="60" spans="1:26" x14ac:dyDescent="0.2">
      <c r="A60" s="1" t="s">
        <v>2098</v>
      </c>
      <c r="B60" s="1" t="s">
        <v>2328</v>
      </c>
      <c r="C60" s="1" t="s">
        <v>357</v>
      </c>
      <c r="D60" s="1" t="s">
        <v>342</v>
      </c>
      <c r="E60" s="1" t="s">
        <v>28</v>
      </c>
      <c r="F60" s="1" t="s">
        <v>1213</v>
      </c>
      <c r="G60" s="1" t="s">
        <v>30</v>
      </c>
      <c r="H60" s="1" t="s">
        <v>2074</v>
      </c>
      <c r="J60" s="1" t="s">
        <v>101</v>
      </c>
      <c r="K60" s="1" t="s">
        <v>101</v>
      </c>
      <c r="L60" s="1" t="s">
        <v>101</v>
      </c>
      <c r="M60" s="1">
        <v>6</v>
      </c>
      <c r="N60" s="1">
        <v>27783161</v>
      </c>
      <c r="O60" s="1">
        <v>27783161</v>
      </c>
      <c r="P60" s="1" t="s">
        <v>34</v>
      </c>
      <c r="Q60" s="1" t="s">
        <v>35</v>
      </c>
      <c r="R60" s="1">
        <v>0.28000000000000003</v>
      </c>
      <c r="T60" s="1">
        <v>19</v>
      </c>
      <c r="U60" s="1">
        <v>48</v>
      </c>
      <c r="W60" s="1">
        <v>51</v>
      </c>
      <c r="X60" s="1">
        <v>162</v>
      </c>
      <c r="Y60" s="2">
        <v>43466</v>
      </c>
      <c r="Z60" s="1" t="s">
        <v>2329</v>
      </c>
    </row>
    <row r="61" spans="1:26" x14ac:dyDescent="0.2">
      <c r="A61" s="1" t="s">
        <v>2070</v>
      </c>
      <c r="B61" s="1" t="s">
        <v>2330</v>
      </c>
      <c r="C61" s="1" t="s">
        <v>64</v>
      </c>
      <c r="D61" s="1" t="s">
        <v>818</v>
      </c>
      <c r="E61" s="1" t="s">
        <v>28</v>
      </c>
      <c r="F61" s="1" t="s">
        <v>980</v>
      </c>
      <c r="G61" s="1" t="s">
        <v>30</v>
      </c>
      <c r="H61" s="1" t="s">
        <v>2074</v>
      </c>
      <c r="I61" s="1">
        <v>1</v>
      </c>
      <c r="J61" s="1" t="s">
        <v>101</v>
      </c>
      <c r="K61" s="1" t="s">
        <v>101</v>
      </c>
      <c r="L61" s="1" t="s">
        <v>101</v>
      </c>
      <c r="M61" s="1">
        <v>6</v>
      </c>
      <c r="N61" s="1">
        <v>27783176</v>
      </c>
      <c r="O61" s="1">
        <v>27783176</v>
      </c>
      <c r="P61" s="1" t="s">
        <v>34</v>
      </c>
      <c r="Q61" s="1" t="s">
        <v>35</v>
      </c>
      <c r="R61" s="1">
        <v>0.2</v>
      </c>
      <c r="S61" s="1">
        <v>0.01</v>
      </c>
      <c r="T61" s="1">
        <v>15</v>
      </c>
      <c r="U61" s="1">
        <v>60</v>
      </c>
      <c r="V61" s="1">
        <v>1</v>
      </c>
      <c r="W61" s="1">
        <v>68</v>
      </c>
      <c r="X61" s="1">
        <v>329</v>
      </c>
      <c r="Y61" s="2">
        <v>43466</v>
      </c>
      <c r="Z61" s="1" t="s">
        <v>2331</v>
      </c>
    </row>
    <row r="62" spans="1:26" x14ac:dyDescent="0.2">
      <c r="A62" s="1" t="s">
        <v>2116</v>
      </c>
      <c r="B62" s="1" t="s">
        <v>2332</v>
      </c>
      <c r="C62" s="1" t="s">
        <v>374</v>
      </c>
      <c r="D62" s="1" t="s">
        <v>2333</v>
      </c>
      <c r="E62" s="1" t="s">
        <v>28</v>
      </c>
      <c r="F62" s="1" t="s">
        <v>1711</v>
      </c>
      <c r="G62" s="1" t="s">
        <v>30</v>
      </c>
      <c r="H62" s="1" t="s">
        <v>2067</v>
      </c>
      <c r="I62" s="1">
        <v>1</v>
      </c>
      <c r="J62" s="1" t="s">
        <v>101</v>
      </c>
      <c r="K62" s="1" t="s">
        <v>101</v>
      </c>
      <c r="L62" s="1" t="s">
        <v>101</v>
      </c>
      <c r="M62" s="1">
        <v>6</v>
      </c>
      <c r="N62" s="1">
        <v>27783192</v>
      </c>
      <c r="O62" s="1">
        <v>27783192</v>
      </c>
      <c r="P62" s="1" t="s">
        <v>34</v>
      </c>
      <c r="Q62" s="1" t="s">
        <v>43</v>
      </c>
      <c r="R62" s="1">
        <v>0.15</v>
      </c>
      <c r="T62" s="1">
        <v>19</v>
      </c>
      <c r="U62" s="1">
        <v>111</v>
      </c>
      <c r="W62" s="1">
        <v>43</v>
      </c>
      <c r="X62" s="1">
        <v>95</v>
      </c>
      <c r="Y62" s="2">
        <v>43466</v>
      </c>
      <c r="Z62" s="1" t="s">
        <v>2334</v>
      </c>
    </row>
  </sheetData>
  <autoFilter ref="A1:X44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opLeftCell="A16" workbookViewId="0">
      <selection activeCell="A20" sqref="A20:X21"/>
    </sheetView>
  </sheetViews>
  <sheetFormatPr defaultColWidth="11.5546875" defaultRowHeight="15" x14ac:dyDescent="0.2"/>
  <cols>
    <col min="1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1537</v>
      </c>
      <c r="B2" s="1">
        <v>587376</v>
      </c>
      <c r="C2" s="1" t="s">
        <v>46</v>
      </c>
      <c r="D2" s="1" t="s">
        <v>1232</v>
      </c>
      <c r="E2" s="1" t="s">
        <v>28</v>
      </c>
      <c r="F2" s="1" t="s">
        <v>1521</v>
      </c>
      <c r="G2" s="1" t="s">
        <v>30</v>
      </c>
      <c r="I2" s="1">
        <v>1</v>
      </c>
      <c r="J2" s="1" t="s">
        <v>32</v>
      </c>
      <c r="K2" s="1" t="s">
        <v>32</v>
      </c>
      <c r="L2" s="1" t="s">
        <v>1539</v>
      </c>
      <c r="M2" s="1">
        <v>6</v>
      </c>
      <c r="N2" s="1">
        <v>27806475</v>
      </c>
      <c r="O2" s="1">
        <v>27806475</v>
      </c>
      <c r="P2" s="1" t="s">
        <v>34</v>
      </c>
      <c r="Q2" s="1" t="s">
        <v>43</v>
      </c>
      <c r="X2" s="1">
        <v>9362</v>
      </c>
    </row>
    <row r="3" spans="1:24" x14ac:dyDescent="0.2">
      <c r="A3" s="1" t="s">
        <v>359</v>
      </c>
      <c r="B3" s="1" t="s">
        <v>1666</v>
      </c>
      <c r="C3" s="1" t="s">
        <v>159</v>
      </c>
      <c r="D3" s="1" t="s">
        <v>1667</v>
      </c>
      <c r="E3" s="1" t="s">
        <v>28</v>
      </c>
      <c r="F3" s="1" t="s">
        <v>1139</v>
      </c>
      <c r="G3" s="1" t="s">
        <v>30</v>
      </c>
      <c r="I3" s="1">
        <v>1</v>
      </c>
      <c r="J3" s="1" t="s">
        <v>32</v>
      </c>
      <c r="K3" s="1" t="s">
        <v>32</v>
      </c>
      <c r="L3" s="1" t="s">
        <v>33</v>
      </c>
      <c r="M3" s="1">
        <v>6</v>
      </c>
      <c r="N3" s="1">
        <v>27806476</v>
      </c>
      <c r="O3" s="1">
        <v>27806476</v>
      </c>
      <c r="P3" s="1" t="s">
        <v>35</v>
      </c>
      <c r="Q3" s="1" t="s">
        <v>42</v>
      </c>
      <c r="T3" s="1">
        <v>5</v>
      </c>
      <c r="U3" s="1">
        <v>202</v>
      </c>
      <c r="X3" s="1">
        <v>26</v>
      </c>
    </row>
    <row r="4" spans="1:24" x14ac:dyDescent="0.2">
      <c r="A4" s="1" t="s">
        <v>51</v>
      </c>
      <c r="B4" s="1" t="s">
        <v>1690</v>
      </c>
      <c r="C4" s="1" t="s">
        <v>53</v>
      </c>
      <c r="D4" s="1" t="s">
        <v>242</v>
      </c>
      <c r="E4" s="1" t="s">
        <v>28</v>
      </c>
      <c r="F4" s="1" t="s">
        <v>1691</v>
      </c>
      <c r="G4" s="1" t="s">
        <v>30</v>
      </c>
      <c r="J4" s="1" t="s">
        <v>31</v>
      </c>
      <c r="K4" s="1" t="s">
        <v>32</v>
      </c>
      <c r="L4" s="1" t="s">
        <v>33</v>
      </c>
      <c r="M4" s="1">
        <v>6</v>
      </c>
      <c r="N4" s="1">
        <v>27806511</v>
      </c>
      <c r="O4" s="1">
        <v>27806511</v>
      </c>
      <c r="P4" s="1" t="s">
        <v>34</v>
      </c>
      <c r="Q4" s="1" t="s">
        <v>43</v>
      </c>
      <c r="T4" s="1">
        <v>51</v>
      </c>
      <c r="U4" s="1">
        <v>208</v>
      </c>
      <c r="X4" s="1">
        <v>179</v>
      </c>
    </row>
    <row r="5" spans="1:24" x14ac:dyDescent="0.2">
      <c r="A5" s="1" t="s">
        <v>56</v>
      </c>
      <c r="B5" s="1" t="s">
        <v>1196</v>
      </c>
      <c r="C5" s="1" t="s">
        <v>58</v>
      </c>
      <c r="D5" s="1" t="s">
        <v>253</v>
      </c>
      <c r="E5" s="1" t="s">
        <v>28</v>
      </c>
      <c r="F5" s="1" t="s">
        <v>1675</v>
      </c>
      <c r="G5" s="1" t="s">
        <v>30</v>
      </c>
      <c r="J5" s="1" t="s">
        <v>31</v>
      </c>
      <c r="K5" s="1" t="s">
        <v>61</v>
      </c>
      <c r="L5" s="1" t="s">
        <v>33</v>
      </c>
      <c r="M5" s="1">
        <v>6</v>
      </c>
      <c r="N5" s="1">
        <v>27806523</v>
      </c>
      <c r="O5" s="1">
        <v>27806523</v>
      </c>
      <c r="P5" s="1" t="s">
        <v>34</v>
      </c>
      <c r="Q5" s="1" t="s">
        <v>43</v>
      </c>
      <c r="U5" s="1">
        <v>228</v>
      </c>
      <c r="X5" s="1">
        <v>499</v>
      </c>
    </row>
    <row r="6" spans="1:24" x14ac:dyDescent="0.2">
      <c r="A6" s="1" t="s">
        <v>1692</v>
      </c>
      <c r="B6" s="1" t="s">
        <v>1693</v>
      </c>
      <c r="C6" s="1" t="s">
        <v>1245</v>
      </c>
      <c r="D6" s="1" t="s">
        <v>1694</v>
      </c>
      <c r="E6" s="1" t="s">
        <v>28</v>
      </c>
      <c r="F6" s="1" t="s">
        <v>1695</v>
      </c>
      <c r="G6" s="1" t="s">
        <v>30</v>
      </c>
      <c r="I6" s="1">
        <v>1</v>
      </c>
      <c r="J6" s="1" t="s">
        <v>32</v>
      </c>
      <c r="K6" s="1" t="s">
        <v>32</v>
      </c>
      <c r="L6" s="1" t="s">
        <v>68</v>
      </c>
      <c r="M6" s="1">
        <v>6</v>
      </c>
      <c r="N6" s="1">
        <v>27806525</v>
      </c>
      <c r="O6" s="1">
        <v>27806525</v>
      </c>
      <c r="P6" s="1" t="s">
        <v>35</v>
      </c>
      <c r="Q6" s="1" t="s">
        <v>34</v>
      </c>
      <c r="X6" s="1">
        <v>11</v>
      </c>
    </row>
    <row r="7" spans="1:24" x14ac:dyDescent="0.2">
      <c r="A7" s="1" t="s">
        <v>414</v>
      </c>
      <c r="B7" s="1" t="s">
        <v>492</v>
      </c>
      <c r="C7" s="1" t="s">
        <v>416</v>
      </c>
      <c r="D7" s="1" t="s">
        <v>1680</v>
      </c>
      <c r="E7" s="1" t="s">
        <v>28</v>
      </c>
      <c r="F7" s="1" t="s">
        <v>1610</v>
      </c>
      <c r="G7" s="1" t="s">
        <v>30</v>
      </c>
      <c r="J7" s="1" t="s">
        <v>32</v>
      </c>
      <c r="K7" s="1" t="s">
        <v>32</v>
      </c>
      <c r="L7" s="1" t="s">
        <v>33</v>
      </c>
      <c r="M7" s="1">
        <v>6</v>
      </c>
      <c r="N7" s="1">
        <v>27806537</v>
      </c>
      <c r="O7" s="1">
        <v>27806537</v>
      </c>
      <c r="P7" s="1" t="s">
        <v>34</v>
      </c>
      <c r="Q7" s="1" t="s">
        <v>43</v>
      </c>
      <c r="X7" s="1">
        <v>3894</v>
      </c>
    </row>
    <row r="8" spans="1:24" x14ac:dyDescent="0.2">
      <c r="A8" s="1" t="s">
        <v>187</v>
      </c>
      <c r="B8" s="1" t="s">
        <v>1685</v>
      </c>
      <c r="C8" s="1" t="s">
        <v>340</v>
      </c>
      <c r="D8" s="1" t="s">
        <v>271</v>
      </c>
      <c r="E8" s="1" t="s">
        <v>28</v>
      </c>
      <c r="F8" s="1" t="s">
        <v>1120</v>
      </c>
      <c r="G8" s="1" t="s">
        <v>30</v>
      </c>
      <c r="I8" s="1">
        <v>1</v>
      </c>
      <c r="J8" s="1" t="s">
        <v>31</v>
      </c>
      <c r="K8" s="1" t="s">
        <v>67</v>
      </c>
      <c r="L8" s="1" t="s">
        <v>68</v>
      </c>
      <c r="M8" s="1">
        <v>6</v>
      </c>
      <c r="N8" s="1">
        <v>27806549</v>
      </c>
      <c r="O8" s="1">
        <v>27806549</v>
      </c>
      <c r="P8" s="1" t="s">
        <v>34</v>
      </c>
      <c r="Q8" s="1" t="s">
        <v>35</v>
      </c>
      <c r="T8" s="1">
        <v>10</v>
      </c>
      <c r="U8" s="1">
        <v>56</v>
      </c>
      <c r="X8" s="1">
        <v>59</v>
      </c>
    </row>
    <row r="9" spans="1:24" x14ac:dyDescent="0.2">
      <c r="A9" s="1" t="s">
        <v>100</v>
      </c>
      <c r="B9" s="1" t="s">
        <v>1597</v>
      </c>
      <c r="C9" s="1" t="s">
        <v>75</v>
      </c>
      <c r="D9" s="1" t="s">
        <v>861</v>
      </c>
      <c r="E9" s="1" t="s">
        <v>28</v>
      </c>
      <c r="F9" s="1" t="s">
        <v>1703</v>
      </c>
      <c r="G9" s="1" t="s">
        <v>30</v>
      </c>
      <c r="J9" s="1" t="s">
        <v>101</v>
      </c>
      <c r="K9" s="1" t="s">
        <v>101</v>
      </c>
      <c r="L9" s="1" t="s">
        <v>101</v>
      </c>
      <c r="M9" s="1">
        <v>6</v>
      </c>
      <c r="N9" s="1">
        <v>27806585</v>
      </c>
      <c r="O9" s="1">
        <v>27806585</v>
      </c>
      <c r="P9" s="1" t="s">
        <v>43</v>
      </c>
      <c r="Q9" s="1" t="s">
        <v>42</v>
      </c>
      <c r="T9" s="1">
        <v>44</v>
      </c>
      <c r="U9" s="1">
        <v>102</v>
      </c>
      <c r="V9" s="1">
        <v>1</v>
      </c>
      <c r="W9" s="1">
        <v>135</v>
      </c>
      <c r="X9" s="1">
        <v>1119</v>
      </c>
    </row>
    <row r="10" spans="1:24" x14ac:dyDescent="0.2">
      <c r="A10" s="1" t="s">
        <v>51</v>
      </c>
      <c r="B10" s="1" t="s">
        <v>1676</v>
      </c>
      <c r="C10" s="1" t="s">
        <v>53</v>
      </c>
      <c r="D10" s="1" t="s">
        <v>1677</v>
      </c>
      <c r="E10" s="1" t="s">
        <v>28</v>
      </c>
      <c r="F10" s="1" t="s">
        <v>1678</v>
      </c>
      <c r="G10" s="1" t="s">
        <v>30</v>
      </c>
      <c r="J10" s="1" t="s">
        <v>31</v>
      </c>
      <c r="K10" s="1" t="s">
        <v>32</v>
      </c>
      <c r="L10" s="1" t="s">
        <v>33</v>
      </c>
      <c r="M10" s="1">
        <v>6</v>
      </c>
      <c r="N10" s="1">
        <v>27806588</v>
      </c>
      <c r="O10" s="1">
        <v>27806588</v>
      </c>
      <c r="P10" s="1" t="s">
        <v>35</v>
      </c>
      <c r="Q10" s="1" t="s">
        <v>34</v>
      </c>
      <c r="T10" s="1">
        <v>89</v>
      </c>
      <c r="U10" s="1">
        <v>305</v>
      </c>
      <c r="X10" s="1">
        <v>197</v>
      </c>
    </row>
    <row r="11" spans="1:24" x14ac:dyDescent="0.2">
      <c r="A11" s="1" t="s">
        <v>147</v>
      </c>
      <c r="B11" s="1" t="s">
        <v>1674</v>
      </c>
      <c r="C11" s="1" t="s">
        <v>144</v>
      </c>
      <c r="D11" s="1" t="s">
        <v>282</v>
      </c>
      <c r="E11" s="1" t="s">
        <v>28</v>
      </c>
      <c r="F11" s="1" t="s">
        <v>1675</v>
      </c>
      <c r="G11" s="1" t="s">
        <v>30</v>
      </c>
      <c r="I11" s="1">
        <v>1</v>
      </c>
      <c r="J11" s="1" t="s">
        <v>31</v>
      </c>
      <c r="K11" s="1" t="s">
        <v>67</v>
      </c>
      <c r="L11" s="1" t="s">
        <v>68</v>
      </c>
      <c r="M11" s="1">
        <v>6</v>
      </c>
      <c r="N11" s="1">
        <v>27806590</v>
      </c>
      <c r="O11" s="1">
        <v>27806590</v>
      </c>
      <c r="P11" s="1" t="s">
        <v>42</v>
      </c>
      <c r="Q11" s="1" t="s">
        <v>43</v>
      </c>
      <c r="X11" s="1">
        <v>987</v>
      </c>
    </row>
    <row r="12" spans="1:24" x14ac:dyDescent="0.2">
      <c r="A12" s="1" t="s">
        <v>142</v>
      </c>
      <c r="B12" s="1" t="s">
        <v>1540</v>
      </c>
      <c r="C12" s="1" t="s">
        <v>144</v>
      </c>
      <c r="D12" s="1" t="s">
        <v>1673</v>
      </c>
      <c r="E12" s="1" t="s">
        <v>28</v>
      </c>
      <c r="F12" s="1" t="s">
        <v>931</v>
      </c>
      <c r="G12" s="1" t="s">
        <v>30</v>
      </c>
      <c r="I12" s="1">
        <v>1</v>
      </c>
      <c r="J12" s="1" t="s">
        <v>31</v>
      </c>
      <c r="K12" s="1" t="s">
        <v>67</v>
      </c>
      <c r="L12" s="1" t="s">
        <v>68</v>
      </c>
      <c r="M12" s="1">
        <v>6</v>
      </c>
      <c r="N12" s="1">
        <v>27806599</v>
      </c>
      <c r="O12" s="1">
        <v>27806599</v>
      </c>
      <c r="P12" s="1" t="s">
        <v>34</v>
      </c>
      <c r="Q12" s="1" t="s">
        <v>43</v>
      </c>
      <c r="T12" s="1">
        <v>49</v>
      </c>
      <c r="U12" s="1">
        <v>223</v>
      </c>
      <c r="W12" s="1">
        <v>288</v>
      </c>
      <c r="X12" s="1">
        <v>1452</v>
      </c>
    </row>
    <row r="13" spans="1:24" x14ac:dyDescent="0.2">
      <c r="A13" s="1" t="s">
        <v>44</v>
      </c>
      <c r="B13" s="1" t="s">
        <v>1707</v>
      </c>
      <c r="C13" s="1" t="s">
        <v>46</v>
      </c>
      <c r="D13" s="1" t="s">
        <v>431</v>
      </c>
      <c r="E13" s="1" t="s">
        <v>28</v>
      </c>
      <c r="F13" s="1" t="s">
        <v>1708</v>
      </c>
      <c r="G13" s="1" t="s">
        <v>30</v>
      </c>
      <c r="J13" s="1" t="s">
        <v>32</v>
      </c>
      <c r="K13" s="1" t="s">
        <v>32</v>
      </c>
      <c r="L13" s="1" t="s">
        <v>47</v>
      </c>
      <c r="M13" s="1">
        <v>6</v>
      </c>
      <c r="N13" s="1">
        <v>27806602</v>
      </c>
      <c r="O13" s="1">
        <v>27806602</v>
      </c>
      <c r="P13" s="1" t="s">
        <v>35</v>
      </c>
      <c r="Q13" s="1" t="s">
        <v>34</v>
      </c>
      <c r="X13" s="1">
        <v>141</v>
      </c>
    </row>
    <row r="14" spans="1:24" x14ac:dyDescent="0.2">
      <c r="A14" s="1" t="s">
        <v>56</v>
      </c>
      <c r="B14" s="1" t="s">
        <v>1688</v>
      </c>
      <c r="C14" s="1" t="s">
        <v>58</v>
      </c>
      <c r="D14" s="1" t="s">
        <v>288</v>
      </c>
      <c r="E14" s="1" t="s">
        <v>28</v>
      </c>
      <c r="F14" s="1" t="s">
        <v>937</v>
      </c>
      <c r="G14" s="1" t="s">
        <v>30</v>
      </c>
      <c r="J14" s="1" t="s">
        <v>31</v>
      </c>
      <c r="K14" s="1" t="s">
        <v>61</v>
      </c>
      <c r="L14" s="1" t="s">
        <v>33</v>
      </c>
      <c r="M14" s="1">
        <v>6</v>
      </c>
      <c r="N14" s="1">
        <v>27806606</v>
      </c>
      <c r="O14" s="1">
        <v>27806606</v>
      </c>
      <c r="P14" s="1" t="s">
        <v>42</v>
      </c>
      <c r="Q14" s="1" t="s">
        <v>43</v>
      </c>
      <c r="U14" s="1">
        <v>386</v>
      </c>
      <c r="X14" s="1">
        <v>211</v>
      </c>
    </row>
    <row r="15" spans="1:24" x14ac:dyDescent="0.2">
      <c r="A15" s="1" t="s">
        <v>51</v>
      </c>
      <c r="B15" s="1" t="s">
        <v>1689</v>
      </c>
      <c r="C15" s="1" t="s">
        <v>53</v>
      </c>
      <c r="D15" s="1" t="s">
        <v>288</v>
      </c>
      <c r="E15" s="1" t="s">
        <v>28</v>
      </c>
      <c r="F15" s="1" t="s">
        <v>937</v>
      </c>
      <c r="G15" s="1" t="s">
        <v>30</v>
      </c>
      <c r="J15" s="1" t="s">
        <v>31</v>
      </c>
      <c r="K15" s="1" t="s">
        <v>32</v>
      </c>
      <c r="L15" s="1" t="s">
        <v>33</v>
      </c>
      <c r="M15" s="1">
        <v>6</v>
      </c>
      <c r="N15" s="1">
        <v>27806606</v>
      </c>
      <c r="O15" s="1">
        <v>27806606</v>
      </c>
      <c r="P15" s="1" t="s">
        <v>42</v>
      </c>
      <c r="Q15" s="1" t="s">
        <v>43</v>
      </c>
      <c r="T15" s="1">
        <v>78</v>
      </c>
      <c r="U15" s="1">
        <v>247</v>
      </c>
      <c r="X15" s="1">
        <v>255</v>
      </c>
    </row>
    <row r="16" spans="1:24" x14ac:dyDescent="0.2">
      <c r="A16" s="1" t="s">
        <v>44</v>
      </c>
      <c r="B16" s="1" t="s">
        <v>1686</v>
      </c>
      <c r="C16" s="1" t="s">
        <v>46</v>
      </c>
      <c r="D16" s="1" t="s">
        <v>438</v>
      </c>
      <c r="E16" s="1" t="s">
        <v>28</v>
      </c>
      <c r="F16" s="1" t="s">
        <v>1527</v>
      </c>
      <c r="G16" s="1" t="s">
        <v>30</v>
      </c>
      <c r="J16" s="1" t="s">
        <v>32</v>
      </c>
      <c r="K16" s="1" t="s">
        <v>32</v>
      </c>
      <c r="L16" s="1" t="s">
        <v>47</v>
      </c>
      <c r="M16" s="1">
        <v>6</v>
      </c>
      <c r="N16" s="1">
        <v>27806621</v>
      </c>
      <c r="O16" s="1">
        <v>27806621</v>
      </c>
      <c r="P16" s="1" t="s">
        <v>34</v>
      </c>
      <c r="Q16" s="1" t="s">
        <v>35</v>
      </c>
      <c r="X16" s="1">
        <v>97</v>
      </c>
    </row>
    <row r="17" spans="1:26" x14ac:dyDescent="0.2">
      <c r="A17" s="1" t="s">
        <v>44</v>
      </c>
      <c r="B17" s="1" t="s">
        <v>115</v>
      </c>
      <c r="C17" s="1" t="s">
        <v>46</v>
      </c>
      <c r="D17" s="1" t="s">
        <v>295</v>
      </c>
      <c r="E17" s="1" t="s">
        <v>28</v>
      </c>
      <c r="F17" s="1" t="s">
        <v>1706</v>
      </c>
      <c r="G17" s="1" t="s">
        <v>30</v>
      </c>
      <c r="J17" s="1" t="s">
        <v>32</v>
      </c>
      <c r="K17" s="1" t="s">
        <v>32</v>
      </c>
      <c r="L17" s="1" t="s">
        <v>47</v>
      </c>
      <c r="M17" s="1">
        <v>6</v>
      </c>
      <c r="N17" s="1">
        <v>27806628</v>
      </c>
      <c r="O17" s="1">
        <v>27806628</v>
      </c>
      <c r="P17" s="1" t="s">
        <v>34</v>
      </c>
      <c r="Q17" s="1" t="s">
        <v>43</v>
      </c>
      <c r="X17" s="1">
        <v>3753</v>
      </c>
    </row>
    <row r="18" spans="1:26" x14ac:dyDescent="0.2">
      <c r="A18" s="1" t="s">
        <v>1336</v>
      </c>
      <c r="B18" s="1" t="s">
        <v>1712</v>
      </c>
      <c r="C18" s="1" t="s">
        <v>1337</v>
      </c>
      <c r="D18" s="1" t="s">
        <v>295</v>
      </c>
      <c r="E18" s="1" t="s">
        <v>28</v>
      </c>
      <c r="F18" s="1" t="s">
        <v>1706</v>
      </c>
      <c r="G18" s="1" t="s">
        <v>30</v>
      </c>
      <c r="J18" s="1" t="s">
        <v>32</v>
      </c>
      <c r="K18" s="1" t="s">
        <v>67</v>
      </c>
      <c r="L18" s="1" t="s">
        <v>101</v>
      </c>
      <c r="M18" s="1">
        <v>6</v>
      </c>
      <c r="N18" s="1">
        <v>27806628</v>
      </c>
      <c r="O18" s="1">
        <v>27806628</v>
      </c>
      <c r="P18" s="1" t="s">
        <v>34</v>
      </c>
      <c r="Q18" s="1" t="s">
        <v>42</v>
      </c>
      <c r="X18" s="1">
        <v>19</v>
      </c>
    </row>
    <row r="19" spans="1:26" x14ac:dyDescent="0.2">
      <c r="A19" s="1" t="s">
        <v>62</v>
      </c>
      <c r="B19" s="1" t="s">
        <v>1679</v>
      </c>
      <c r="C19" s="1" t="s">
        <v>64</v>
      </c>
      <c r="D19" s="1" t="s">
        <v>1173</v>
      </c>
      <c r="E19" s="1" t="s">
        <v>28</v>
      </c>
      <c r="F19" s="1" t="s">
        <v>1174</v>
      </c>
      <c r="G19" s="1" t="s">
        <v>30</v>
      </c>
      <c r="I19" s="1">
        <v>1</v>
      </c>
      <c r="J19" s="1" t="s">
        <v>31</v>
      </c>
      <c r="K19" s="1" t="s">
        <v>67</v>
      </c>
      <c r="L19" s="1" t="s">
        <v>68</v>
      </c>
      <c r="M19" s="1">
        <v>6</v>
      </c>
      <c r="N19" s="1">
        <v>27806644</v>
      </c>
      <c r="O19" s="1">
        <v>27806644</v>
      </c>
      <c r="P19" s="1" t="s">
        <v>34</v>
      </c>
      <c r="Q19" s="1" t="s">
        <v>35</v>
      </c>
      <c r="T19" s="1">
        <v>77</v>
      </c>
      <c r="U19" s="1">
        <v>104</v>
      </c>
      <c r="W19" s="1">
        <v>216</v>
      </c>
      <c r="X19" s="1">
        <v>41</v>
      </c>
    </row>
    <row r="20" spans="1:26" x14ac:dyDescent="0.2">
      <c r="A20" s="1" t="s">
        <v>157</v>
      </c>
      <c r="B20" s="1" t="s">
        <v>1668</v>
      </c>
      <c r="C20" s="1" t="s">
        <v>159</v>
      </c>
      <c r="D20" s="1" t="s">
        <v>1669</v>
      </c>
      <c r="E20" s="1" t="s">
        <v>28</v>
      </c>
      <c r="F20" s="1" t="s">
        <v>1670</v>
      </c>
      <c r="G20" s="1" t="s">
        <v>30</v>
      </c>
      <c r="I20" s="1">
        <v>1</v>
      </c>
      <c r="J20" s="1" t="s">
        <v>31</v>
      </c>
      <c r="K20" s="1" t="s">
        <v>162</v>
      </c>
      <c r="L20" s="1" t="s">
        <v>33</v>
      </c>
      <c r="M20" s="1">
        <v>6</v>
      </c>
      <c r="N20" s="1">
        <v>27806651</v>
      </c>
      <c r="O20" s="1">
        <v>27806651</v>
      </c>
      <c r="P20" s="1" t="s">
        <v>43</v>
      </c>
      <c r="Q20" s="1" t="s">
        <v>34</v>
      </c>
      <c r="X20" s="1">
        <v>17</v>
      </c>
    </row>
    <row r="21" spans="1:26" x14ac:dyDescent="0.2">
      <c r="A21" s="1" t="s">
        <v>37</v>
      </c>
      <c r="B21" s="1" t="s">
        <v>1697</v>
      </c>
      <c r="C21" s="1" t="s">
        <v>39</v>
      </c>
      <c r="D21" s="1" t="s">
        <v>1467</v>
      </c>
      <c r="E21" s="1" t="s">
        <v>28</v>
      </c>
      <c r="F21" s="1" t="s">
        <v>1670</v>
      </c>
      <c r="G21" s="1" t="s">
        <v>30</v>
      </c>
      <c r="I21" s="1">
        <v>1</v>
      </c>
      <c r="J21" s="1" t="s">
        <v>31</v>
      </c>
      <c r="K21" s="1" t="s">
        <v>32</v>
      </c>
      <c r="L21" s="1" t="s">
        <v>33</v>
      </c>
      <c r="M21" s="1">
        <v>6</v>
      </c>
      <c r="N21" s="1">
        <v>27806651</v>
      </c>
      <c r="O21" s="1">
        <v>27806651</v>
      </c>
      <c r="P21" s="1" t="s">
        <v>43</v>
      </c>
      <c r="Q21" s="1" t="s">
        <v>42</v>
      </c>
      <c r="T21" s="1">
        <v>123</v>
      </c>
      <c r="U21" s="1">
        <v>125</v>
      </c>
      <c r="X21" s="1">
        <v>3890</v>
      </c>
    </row>
    <row r="22" spans="1:26" x14ac:dyDescent="0.2">
      <c r="A22" s="1" t="s">
        <v>1699</v>
      </c>
      <c r="B22" s="1" t="s">
        <v>1700</v>
      </c>
      <c r="C22" s="1" t="s">
        <v>159</v>
      </c>
      <c r="D22" s="1" t="s">
        <v>1701</v>
      </c>
      <c r="E22" s="1" t="s">
        <v>28</v>
      </c>
      <c r="F22" s="1" t="s">
        <v>1702</v>
      </c>
      <c r="G22" s="1" t="s">
        <v>30</v>
      </c>
      <c r="J22" s="1" t="s">
        <v>31</v>
      </c>
      <c r="K22" s="1" t="s">
        <v>32</v>
      </c>
      <c r="L22" s="1" t="s">
        <v>32</v>
      </c>
      <c r="M22" s="1">
        <v>6</v>
      </c>
      <c r="N22" s="1">
        <v>27806660</v>
      </c>
      <c r="O22" s="1">
        <v>27806660</v>
      </c>
      <c r="P22" s="1" t="s">
        <v>43</v>
      </c>
      <c r="Q22" s="1" t="s">
        <v>42</v>
      </c>
      <c r="X22" s="1">
        <v>69</v>
      </c>
    </row>
    <row r="23" spans="1:26" x14ac:dyDescent="0.2">
      <c r="A23" s="1" t="s">
        <v>44</v>
      </c>
      <c r="B23" s="1" t="s">
        <v>1710</v>
      </c>
      <c r="C23" s="1" t="s">
        <v>46</v>
      </c>
      <c r="D23" s="1" t="s">
        <v>1091</v>
      </c>
      <c r="E23" s="1" t="s">
        <v>28</v>
      </c>
      <c r="F23" s="1" t="s">
        <v>1711</v>
      </c>
      <c r="G23" s="1" t="s">
        <v>30</v>
      </c>
      <c r="J23" s="1" t="s">
        <v>32</v>
      </c>
      <c r="K23" s="1" t="s">
        <v>32</v>
      </c>
      <c r="L23" s="1" t="s">
        <v>47</v>
      </c>
      <c r="M23" s="1">
        <v>6</v>
      </c>
      <c r="N23" s="1">
        <v>27806705</v>
      </c>
      <c r="O23" s="1">
        <v>27806705</v>
      </c>
      <c r="P23" s="1" t="s">
        <v>42</v>
      </c>
      <c r="Q23" s="1" t="s">
        <v>43</v>
      </c>
      <c r="X23" s="1">
        <v>60</v>
      </c>
    </row>
    <row r="24" spans="1:26" x14ac:dyDescent="0.2">
      <c r="A24" s="1" t="s">
        <v>24</v>
      </c>
      <c r="B24" s="1" t="s">
        <v>1684</v>
      </c>
      <c r="C24" s="1" t="s">
        <v>26</v>
      </c>
      <c r="D24" s="1" t="s">
        <v>778</v>
      </c>
      <c r="E24" s="1" t="s">
        <v>28</v>
      </c>
      <c r="F24" s="1" t="s">
        <v>1204</v>
      </c>
      <c r="G24" s="1" t="s">
        <v>30</v>
      </c>
      <c r="J24" s="1" t="s">
        <v>31</v>
      </c>
      <c r="K24" s="1" t="s">
        <v>32</v>
      </c>
      <c r="L24" s="1" t="s">
        <v>33</v>
      </c>
      <c r="M24" s="1">
        <v>6</v>
      </c>
      <c r="N24" s="1">
        <v>27806734</v>
      </c>
      <c r="O24" s="1">
        <v>27806734</v>
      </c>
      <c r="P24" s="1" t="s">
        <v>34</v>
      </c>
      <c r="Q24" s="1" t="s">
        <v>43</v>
      </c>
      <c r="T24" s="1">
        <v>45</v>
      </c>
      <c r="U24" s="1">
        <v>98</v>
      </c>
      <c r="W24" s="1">
        <v>130</v>
      </c>
      <c r="X24" s="1">
        <v>160</v>
      </c>
    </row>
    <row r="25" spans="1:26" x14ac:dyDescent="0.2">
      <c r="A25" s="1" t="s">
        <v>44</v>
      </c>
      <c r="B25" s="1" t="s">
        <v>1709</v>
      </c>
      <c r="C25" s="1" t="s">
        <v>46</v>
      </c>
      <c r="D25" s="1" t="s">
        <v>974</v>
      </c>
      <c r="E25" s="1" t="s">
        <v>28</v>
      </c>
      <c r="F25" s="1" t="s">
        <v>975</v>
      </c>
      <c r="G25" s="1" t="s">
        <v>30</v>
      </c>
      <c r="J25" s="1" t="s">
        <v>32</v>
      </c>
      <c r="K25" s="1" t="s">
        <v>32</v>
      </c>
      <c r="L25" s="1" t="s">
        <v>47</v>
      </c>
      <c r="M25" s="1">
        <v>6</v>
      </c>
      <c r="N25" s="1">
        <v>27806752</v>
      </c>
      <c r="O25" s="1">
        <v>27806752</v>
      </c>
      <c r="P25" s="1" t="s">
        <v>34</v>
      </c>
      <c r="Q25" s="1" t="s">
        <v>43</v>
      </c>
      <c r="X25" s="1">
        <v>179</v>
      </c>
    </row>
    <row r="26" spans="1:26" x14ac:dyDescent="0.2">
      <c r="A26" s="1" t="s">
        <v>208</v>
      </c>
      <c r="B26" s="1" t="s">
        <v>1696</v>
      </c>
      <c r="C26" s="1" t="s">
        <v>209</v>
      </c>
      <c r="D26" s="1" t="s">
        <v>794</v>
      </c>
      <c r="E26" s="1" t="s">
        <v>28</v>
      </c>
      <c r="F26" s="1" t="s">
        <v>1209</v>
      </c>
      <c r="G26" s="1" t="s">
        <v>30</v>
      </c>
      <c r="I26" s="1">
        <v>1</v>
      </c>
      <c r="J26" s="1" t="s">
        <v>31</v>
      </c>
      <c r="K26" s="1" t="s">
        <v>67</v>
      </c>
      <c r="L26" s="1" t="s">
        <v>72</v>
      </c>
      <c r="M26" s="1">
        <v>6</v>
      </c>
      <c r="N26" s="1">
        <v>27806755</v>
      </c>
      <c r="O26" s="1">
        <v>27806755</v>
      </c>
      <c r="P26" s="1" t="s">
        <v>34</v>
      </c>
      <c r="Q26" s="1" t="s">
        <v>35</v>
      </c>
      <c r="T26" s="1">
        <v>23</v>
      </c>
      <c r="U26" s="1">
        <v>39</v>
      </c>
      <c r="W26" s="1">
        <v>51</v>
      </c>
      <c r="X26" s="1">
        <v>53</v>
      </c>
    </row>
    <row r="27" spans="1:26" x14ac:dyDescent="0.2">
      <c r="A27" s="1" t="s">
        <v>147</v>
      </c>
      <c r="B27" s="1" t="s">
        <v>1671</v>
      </c>
      <c r="C27" s="1" t="s">
        <v>144</v>
      </c>
      <c r="D27" s="1" t="s">
        <v>532</v>
      </c>
      <c r="E27" s="1" t="s">
        <v>28</v>
      </c>
      <c r="F27" s="1" t="s">
        <v>1672</v>
      </c>
      <c r="G27" s="1" t="s">
        <v>30</v>
      </c>
      <c r="I27" s="1">
        <v>1</v>
      </c>
      <c r="J27" s="1" t="s">
        <v>31</v>
      </c>
      <c r="K27" s="1" t="s">
        <v>67</v>
      </c>
      <c r="L27" s="1" t="s">
        <v>68</v>
      </c>
      <c r="M27" s="1">
        <v>6</v>
      </c>
      <c r="N27" s="1">
        <v>27806762</v>
      </c>
      <c r="O27" s="1">
        <v>27806762</v>
      </c>
      <c r="P27" s="1" t="s">
        <v>42</v>
      </c>
      <c r="Q27" s="1" t="s">
        <v>43</v>
      </c>
      <c r="X27" s="1">
        <v>3530</v>
      </c>
    </row>
    <row r="28" spans="1:26" x14ac:dyDescent="0.2">
      <c r="A28" s="1" t="s">
        <v>24</v>
      </c>
      <c r="B28" s="1" t="s">
        <v>1681</v>
      </c>
      <c r="C28" s="1" t="s">
        <v>26</v>
      </c>
      <c r="D28" s="1" t="s">
        <v>1682</v>
      </c>
      <c r="E28" s="1" t="s">
        <v>28</v>
      </c>
      <c r="F28" s="1" t="s">
        <v>1683</v>
      </c>
      <c r="G28" s="1" t="s">
        <v>30</v>
      </c>
      <c r="J28" s="1" t="s">
        <v>31</v>
      </c>
      <c r="K28" s="1" t="s">
        <v>32</v>
      </c>
      <c r="L28" s="1" t="s">
        <v>33</v>
      </c>
      <c r="M28" s="1">
        <v>6</v>
      </c>
      <c r="N28" s="1">
        <v>27806771</v>
      </c>
      <c r="O28" s="1">
        <v>27806771</v>
      </c>
      <c r="P28" s="1" t="s">
        <v>42</v>
      </c>
      <c r="Q28" s="1" t="s">
        <v>35</v>
      </c>
      <c r="T28" s="1">
        <v>30</v>
      </c>
      <c r="U28" s="1">
        <v>36</v>
      </c>
      <c r="W28" s="1">
        <v>83</v>
      </c>
      <c r="X28" s="1">
        <v>308</v>
      </c>
    </row>
    <row r="29" spans="1:26" x14ac:dyDescent="0.2">
      <c r="A29" s="1" t="s">
        <v>845</v>
      </c>
      <c r="B29" s="1" t="s">
        <v>1687</v>
      </c>
      <c r="C29" s="1" t="s">
        <v>846</v>
      </c>
      <c r="D29" s="1" t="s">
        <v>342</v>
      </c>
      <c r="E29" s="1" t="s">
        <v>28</v>
      </c>
      <c r="F29" s="1" t="s">
        <v>1213</v>
      </c>
      <c r="G29" s="1" t="s">
        <v>30</v>
      </c>
      <c r="J29" s="1" t="s">
        <v>31</v>
      </c>
      <c r="K29" s="1" t="s">
        <v>67</v>
      </c>
      <c r="L29" s="1" t="s">
        <v>1169</v>
      </c>
      <c r="M29" s="1">
        <v>6</v>
      </c>
      <c r="N29" s="1">
        <v>27806779</v>
      </c>
      <c r="O29" s="1">
        <v>27806779</v>
      </c>
      <c r="P29" s="1" t="s">
        <v>34</v>
      </c>
      <c r="Q29" s="1" t="s">
        <v>35</v>
      </c>
      <c r="T29" s="1">
        <v>74</v>
      </c>
      <c r="U29" s="1">
        <v>137</v>
      </c>
      <c r="W29" s="1">
        <v>84</v>
      </c>
      <c r="X29" s="1">
        <v>337</v>
      </c>
    </row>
    <row r="30" spans="1:26" x14ac:dyDescent="0.2">
      <c r="A30" s="1" t="s">
        <v>152</v>
      </c>
      <c r="B30" s="1" t="s">
        <v>1704</v>
      </c>
      <c r="C30" s="1" t="s">
        <v>154</v>
      </c>
      <c r="D30" s="1" t="s">
        <v>804</v>
      </c>
      <c r="E30" s="1" t="s">
        <v>28</v>
      </c>
      <c r="F30" s="1" t="s">
        <v>1705</v>
      </c>
      <c r="G30" s="1" t="s">
        <v>30</v>
      </c>
      <c r="J30" s="1" t="s">
        <v>32</v>
      </c>
      <c r="K30" s="1" t="s">
        <v>32</v>
      </c>
      <c r="L30" s="1" t="s">
        <v>33</v>
      </c>
      <c r="M30" s="1">
        <v>6</v>
      </c>
      <c r="N30" s="1">
        <v>27806783</v>
      </c>
      <c r="O30" s="1">
        <v>27806783</v>
      </c>
      <c r="P30" s="1" t="s">
        <v>34</v>
      </c>
      <c r="Q30" s="1" t="s">
        <v>35</v>
      </c>
      <c r="T30" s="1">
        <v>51</v>
      </c>
      <c r="U30" s="1">
        <v>347</v>
      </c>
      <c r="X30" s="1">
        <v>1089</v>
      </c>
    </row>
    <row r="31" spans="1:26" x14ac:dyDescent="0.2">
      <c r="A31" s="1" t="s">
        <v>2070</v>
      </c>
      <c r="B31" s="1" t="s">
        <v>2266</v>
      </c>
      <c r="C31" s="1" t="s">
        <v>64</v>
      </c>
      <c r="D31" s="1" t="s">
        <v>589</v>
      </c>
      <c r="E31" s="1" t="s">
        <v>28</v>
      </c>
      <c r="F31" s="1" t="s">
        <v>1120</v>
      </c>
      <c r="G31" s="1" t="s">
        <v>30</v>
      </c>
      <c r="H31" s="1" t="s">
        <v>2074</v>
      </c>
      <c r="J31" s="1" t="s">
        <v>101</v>
      </c>
      <c r="K31" s="1" t="s">
        <v>101</v>
      </c>
      <c r="L31" s="1" t="s">
        <v>101</v>
      </c>
      <c r="M31" s="1">
        <v>6</v>
      </c>
      <c r="N31" s="1">
        <v>27806468</v>
      </c>
      <c r="O31" s="1">
        <v>27806468</v>
      </c>
      <c r="P31" s="1" t="s">
        <v>42</v>
      </c>
      <c r="Q31" s="1" t="s">
        <v>43</v>
      </c>
      <c r="R31" s="1">
        <v>0.35</v>
      </c>
      <c r="T31" s="1">
        <v>26</v>
      </c>
      <c r="U31" s="1">
        <v>49</v>
      </c>
      <c r="W31" s="1">
        <v>67</v>
      </c>
      <c r="X31" s="1">
        <v>10318</v>
      </c>
      <c r="Y31" s="2">
        <v>43466</v>
      </c>
      <c r="Z31" s="1" t="s">
        <v>2267</v>
      </c>
    </row>
    <row r="32" spans="1:26" x14ac:dyDescent="0.2">
      <c r="A32" s="1" t="s">
        <v>2082</v>
      </c>
      <c r="B32" s="1" t="s">
        <v>2268</v>
      </c>
      <c r="C32" s="1" t="s">
        <v>2084</v>
      </c>
      <c r="D32" s="1" t="s">
        <v>2269</v>
      </c>
      <c r="E32" s="1" t="s">
        <v>28</v>
      </c>
      <c r="F32" s="1" t="s">
        <v>1675</v>
      </c>
      <c r="G32" s="1" t="s">
        <v>30</v>
      </c>
      <c r="H32" s="1" t="s">
        <v>2074</v>
      </c>
      <c r="J32" s="1" t="s">
        <v>31</v>
      </c>
      <c r="K32" s="1" t="s">
        <v>32</v>
      </c>
      <c r="L32" s="1" t="s">
        <v>33</v>
      </c>
      <c r="M32" s="1">
        <v>6</v>
      </c>
      <c r="N32" s="1">
        <v>27806480</v>
      </c>
      <c r="O32" s="1">
        <v>27806480</v>
      </c>
      <c r="P32" s="1" t="s">
        <v>34</v>
      </c>
      <c r="Q32" s="1" t="s">
        <v>42</v>
      </c>
      <c r="X32" s="1">
        <v>50</v>
      </c>
      <c r="Y32" s="2">
        <v>43466</v>
      </c>
      <c r="Z32" s="1" t="s">
        <v>2270</v>
      </c>
    </row>
    <row r="33" spans="1:26" x14ac:dyDescent="0.2">
      <c r="A33" s="1" t="s">
        <v>2143</v>
      </c>
      <c r="B33" s="1" t="s">
        <v>2271</v>
      </c>
      <c r="C33" s="1" t="s">
        <v>39</v>
      </c>
      <c r="D33" s="1" t="s">
        <v>2272</v>
      </c>
      <c r="E33" s="1" t="s">
        <v>28</v>
      </c>
      <c r="F33" s="1" t="s">
        <v>2273</v>
      </c>
      <c r="G33" s="1" t="s">
        <v>30</v>
      </c>
      <c r="J33" s="1" t="s">
        <v>32</v>
      </c>
      <c r="K33" s="1" t="s">
        <v>32</v>
      </c>
      <c r="L33" s="1" t="s">
        <v>32</v>
      </c>
      <c r="M33" s="1">
        <v>6</v>
      </c>
      <c r="N33" s="1">
        <v>27806584</v>
      </c>
      <c r="O33" s="1">
        <v>27806584</v>
      </c>
      <c r="P33" s="1" t="s">
        <v>34</v>
      </c>
      <c r="Q33" s="1" t="s">
        <v>35</v>
      </c>
      <c r="R33" s="1">
        <v>0.01</v>
      </c>
      <c r="T33" s="1">
        <v>9</v>
      </c>
      <c r="U33" s="1">
        <v>901</v>
      </c>
      <c r="X33" s="1">
        <v>2581</v>
      </c>
      <c r="Y33" s="2">
        <v>43466</v>
      </c>
      <c r="Z33" s="1" t="s">
        <v>2274</v>
      </c>
    </row>
    <row r="34" spans="1:26" x14ac:dyDescent="0.2">
      <c r="A34" s="1" t="s">
        <v>2150</v>
      </c>
      <c r="B34" s="1" t="s">
        <v>492</v>
      </c>
      <c r="C34" s="1" t="s">
        <v>437</v>
      </c>
      <c r="D34" s="1" t="s">
        <v>2275</v>
      </c>
      <c r="E34" s="1" t="s">
        <v>28</v>
      </c>
      <c r="F34" s="1" t="s">
        <v>1168</v>
      </c>
      <c r="G34" s="1" t="s">
        <v>30</v>
      </c>
      <c r="J34" s="1" t="s">
        <v>32</v>
      </c>
      <c r="K34" s="1" t="s">
        <v>32</v>
      </c>
      <c r="L34" s="1" t="s">
        <v>33</v>
      </c>
      <c r="M34" s="1">
        <v>6</v>
      </c>
      <c r="N34" s="1">
        <v>27806594</v>
      </c>
      <c r="O34" s="1">
        <v>27806594</v>
      </c>
      <c r="P34" s="1" t="s">
        <v>35</v>
      </c>
      <c r="Q34" s="1" t="s">
        <v>43</v>
      </c>
      <c r="R34" s="1">
        <v>0.52</v>
      </c>
      <c r="T34" s="1">
        <v>125</v>
      </c>
      <c r="U34" s="1">
        <v>116</v>
      </c>
      <c r="X34" s="1">
        <v>4284</v>
      </c>
      <c r="Y34" s="2">
        <v>43466</v>
      </c>
      <c r="Z34" s="1" t="s">
        <v>2276</v>
      </c>
    </row>
    <row r="35" spans="1:26" x14ac:dyDescent="0.2">
      <c r="A35" s="1" t="s">
        <v>2089</v>
      </c>
      <c r="B35" s="1" t="s">
        <v>2277</v>
      </c>
      <c r="C35" s="1" t="s">
        <v>189</v>
      </c>
      <c r="D35" s="1" t="s">
        <v>288</v>
      </c>
      <c r="E35" s="1" t="s">
        <v>28</v>
      </c>
      <c r="F35" s="1" t="s">
        <v>937</v>
      </c>
      <c r="G35" s="1" t="s">
        <v>30</v>
      </c>
      <c r="H35" s="1" t="s">
        <v>2067</v>
      </c>
      <c r="J35" s="1" t="s">
        <v>101</v>
      </c>
      <c r="K35" s="1" t="s">
        <v>101</v>
      </c>
      <c r="L35" s="1" t="s">
        <v>101</v>
      </c>
      <c r="M35" s="1">
        <v>6</v>
      </c>
      <c r="N35" s="1">
        <v>27806606</v>
      </c>
      <c r="O35" s="1">
        <v>27806606</v>
      </c>
      <c r="P35" s="1" t="s">
        <v>42</v>
      </c>
      <c r="Q35" s="1" t="s">
        <v>43</v>
      </c>
      <c r="R35" s="1">
        <v>0.04</v>
      </c>
      <c r="T35" s="1">
        <v>5</v>
      </c>
      <c r="U35" s="1">
        <v>137</v>
      </c>
      <c r="W35" s="1">
        <v>187</v>
      </c>
      <c r="X35" s="1">
        <v>227</v>
      </c>
      <c r="Y35" s="2">
        <v>43466</v>
      </c>
      <c r="Z35" s="1" t="s">
        <v>2278</v>
      </c>
    </row>
    <row r="36" spans="1:26" x14ac:dyDescent="0.2">
      <c r="A36" s="1" t="s">
        <v>2070</v>
      </c>
      <c r="B36" s="1" t="s">
        <v>2172</v>
      </c>
      <c r="C36" s="1" t="s">
        <v>291</v>
      </c>
      <c r="D36" s="1" t="s">
        <v>438</v>
      </c>
      <c r="E36" s="1" t="s">
        <v>28</v>
      </c>
      <c r="F36" s="1" t="s">
        <v>1527</v>
      </c>
      <c r="G36" s="1" t="s">
        <v>30</v>
      </c>
      <c r="H36" s="1" t="s">
        <v>2074</v>
      </c>
      <c r="J36" s="1" t="s">
        <v>101</v>
      </c>
      <c r="K36" s="1" t="s">
        <v>101</v>
      </c>
      <c r="L36" s="1" t="s">
        <v>101</v>
      </c>
      <c r="M36" s="1">
        <v>6</v>
      </c>
      <c r="N36" s="1">
        <v>27806621</v>
      </c>
      <c r="O36" s="1">
        <v>27806621</v>
      </c>
      <c r="P36" s="1" t="s">
        <v>34</v>
      </c>
      <c r="Q36" s="1" t="s">
        <v>35</v>
      </c>
      <c r="R36" s="1">
        <v>0.39</v>
      </c>
      <c r="T36" s="1">
        <v>61</v>
      </c>
      <c r="U36" s="1">
        <v>95</v>
      </c>
      <c r="W36" s="1">
        <v>201</v>
      </c>
      <c r="X36" s="1">
        <v>25730</v>
      </c>
      <c r="Y36" s="2">
        <v>43466</v>
      </c>
      <c r="Z36" s="1" t="s">
        <v>2279</v>
      </c>
    </row>
    <row r="37" spans="1:26" x14ac:dyDescent="0.2">
      <c r="A37" s="1" t="s">
        <v>2280</v>
      </c>
      <c r="B37" s="1" t="s">
        <v>1712</v>
      </c>
      <c r="C37" s="1" t="s">
        <v>2281</v>
      </c>
      <c r="D37" s="1" t="s">
        <v>295</v>
      </c>
      <c r="E37" s="1" t="s">
        <v>28</v>
      </c>
      <c r="F37" s="1" t="s">
        <v>1706</v>
      </c>
      <c r="G37" s="1" t="s">
        <v>30</v>
      </c>
      <c r="J37" s="1" t="s">
        <v>32</v>
      </c>
      <c r="K37" s="1" t="s">
        <v>67</v>
      </c>
      <c r="L37" s="1" t="s">
        <v>101</v>
      </c>
      <c r="M37" s="1">
        <v>6</v>
      </c>
      <c r="N37" s="1">
        <v>27806628</v>
      </c>
      <c r="O37" s="1">
        <v>27806628</v>
      </c>
      <c r="P37" s="1" t="s">
        <v>34</v>
      </c>
      <c r="Q37" s="1" t="s">
        <v>42</v>
      </c>
      <c r="X37" s="1">
        <v>20</v>
      </c>
      <c r="Y37" s="2">
        <v>43466</v>
      </c>
      <c r="Z37" s="1" t="s">
        <v>2282</v>
      </c>
    </row>
    <row r="38" spans="1:26" x14ac:dyDescent="0.2">
      <c r="A38" s="1" t="s">
        <v>2070</v>
      </c>
      <c r="B38" s="1" t="s">
        <v>2283</v>
      </c>
      <c r="C38" s="1" t="s">
        <v>64</v>
      </c>
      <c r="D38" s="1" t="s">
        <v>866</v>
      </c>
      <c r="E38" s="1" t="s">
        <v>28</v>
      </c>
      <c r="F38" s="1" t="s">
        <v>2284</v>
      </c>
      <c r="G38" s="1" t="s">
        <v>30</v>
      </c>
      <c r="H38" s="1" t="s">
        <v>2074</v>
      </c>
      <c r="J38" s="1" t="s">
        <v>101</v>
      </c>
      <c r="K38" s="1" t="s">
        <v>101</v>
      </c>
      <c r="L38" s="1" t="s">
        <v>101</v>
      </c>
      <c r="M38" s="1">
        <v>6</v>
      </c>
      <c r="N38" s="1">
        <v>27806627</v>
      </c>
      <c r="O38" s="1">
        <v>27806627</v>
      </c>
      <c r="P38" s="1" t="s">
        <v>43</v>
      </c>
      <c r="Q38" s="1" t="s">
        <v>42</v>
      </c>
      <c r="R38" s="1">
        <v>0.42</v>
      </c>
      <c r="T38" s="1">
        <v>64</v>
      </c>
      <c r="U38" s="1">
        <v>89</v>
      </c>
      <c r="W38" s="1">
        <v>179</v>
      </c>
      <c r="X38" s="1">
        <v>1908</v>
      </c>
      <c r="Y38" s="2">
        <v>43466</v>
      </c>
      <c r="Z38" s="1" t="s">
        <v>2285</v>
      </c>
    </row>
    <row r="39" spans="1:26" x14ac:dyDescent="0.2">
      <c r="A39" s="1" t="s">
        <v>2070</v>
      </c>
      <c r="B39" s="1" t="s">
        <v>2155</v>
      </c>
      <c r="C39" s="1" t="s">
        <v>64</v>
      </c>
      <c r="D39" s="1" t="s">
        <v>1173</v>
      </c>
      <c r="E39" s="1" t="s">
        <v>28</v>
      </c>
      <c r="F39" s="1" t="s">
        <v>1174</v>
      </c>
      <c r="G39" s="1" t="s">
        <v>30</v>
      </c>
      <c r="H39" s="1" t="s">
        <v>2074</v>
      </c>
      <c r="I39" s="1">
        <v>1</v>
      </c>
      <c r="J39" s="1" t="s">
        <v>101</v>
      </c>
      <c r="K39" s="1" t="s">
        <v>101</v>
      </c>
      <c r="L39" s="1" t="s">
        <v>101</v>
      </c>
      <c r="M39" s="1">
        <v>6</v>
      </c>
      <c r="N39" s="1">
        <v>27806644</v>
      </c>
      <c r="O39" s="1">
        <v>27806644</v>
      </c>
      <c r="P39" s="1" t="s">
        <v>34</v>
      </c>
      <c r="Q39" s="1" t="s">
        <v>35</v>
      </c>
      <c r="R39" s="1">
        <v>0.28000000000000003</v>
      </c>
      <c r="T39" s="1">
        <v>16</v>
      </c>
      <c r="U39" s="1">
        <v>41</v>
      </c>
      <c r="W39" s="1">
        <v>63</v>
      </c>
      <c r="X39" s="1">
        <v>11449</v>
      </c>
      <c r="Y39" s="2">
        <v>43466</v>
      </c>
      <c r="Z39" s="1" t="s">
        <v>2286</v>
      </c>
    </row>
    <row r="40" spans="1:26" x14ac:dyDescent="0.2">
      <c r="A40" s="1" t="s">
        <v>2116</v>
      </c>
      <c r="B40" s="1" t="s">
        <v>2287</v>
      </c>
      <c r="C40" s="1" t="s">
        <v>374</v>
      </c>
      <c r="D40" s="1" t="s">
        <v>2288</v>
      </c>
      <c r="E40" s="1" t="s">
        <v>28</v>
      </c>
      <c r="F40" s="1" t="s">
        <v>2289</v>
      </c>
      <c r="G40" s="1" t="s">
        <v>30</v>
      </c>
      <c r="H40" s="1" t="s">
        <v>2074</v>
      </c>
      <c r="J40" s="1" t="s">
        <v>101</v>
      </c>
      <c r="K40" s="1" t="s">
        <v>101</v>
      </c>
      <c r="L40" s="1" t="s">
        <v>101</v>
      </c>
      <c r="M40" s="1">
        <v>6</v>
      </c>
      <c r="N40" s="1">
        <v>27806753</v>
      </c>
      <c r="O40" s="1">
        <v>27806753</v>
      </c>
      <c r="P40" s="1" t="s">
        <v>34</v>
      </c>
      <c r="Q40" s="1" t="s">
        <v>35</v>
      </c>
      <c r="R40" s="1">
        <v>0.21</v>
      </c>
      <c r="T40" s="1">
        <v>39</v>
      </c>
      <c r="U40" s="1">
        <v>143</v>
      </c>
      <c r="W40" s="1">
        <v>89</v>
      </c>
      <c r="X40" s="1">
        <v>287</v>
      </c>
      <c r="Y40" s="2">
        <v>43466</v>
      </c>
      <c r="Z40" s="1" t="s">
        <v>2290</v>
      </c>
    </row>
    <row r="41" spans="1:26" x14ac:dyDescent="0.2">
      <c r="A41" s="1" t="s">
        <v>2070</v>
      </c>
      <c r="B41" s="1" t="s">
        <v>2172</v>
      </c>
      <c r="C41" s="1" t="s">
        <v>291</v>
      </c>
      <c r="D41" s="1" t="s">
        <v>837</v>
      </c>
      <c r="E41" s="1" t="s">
        <v>28</v>
      </c>
      <c r="F41" s="1" t="s">
        <v>1936</v>
      </c>
      <c r="G41" s="1" t="s">
        <v>30</v>
      </c>
      <c r="H41" s="1" t="s">
        <v>2074</v>
      </c>
      <c r="I41" s="1">
        <v>1</v>
      </c>
      <c r="J41" s="1" t="s">
        <v>101</v>
      </c>
      <c r="K41" s="1" t="s">
        <v>101</v>
      </c>
      <c r="L41" s="1" t="s">
        <v>101</v>
      </c>
      <c r="M41" s="1">
        <v>6</v>
      </c>
      <c r="N41" s="1">
        <v>27806817</v>
      </c>
      <c r="O41" s="1">
        <v>27806817</v>
      </c>
      <c r="P41" s="1" t="s">
        <v>34</v>
      </c>
      <c r="Q41" s="1" t="s">
        <v>43</v>
      </c>
      <c r="R41" s="1">
        <v>0.47</v>
      </c>
      <c r="T41" s="1">
        <v>21</v>
      </c>
      <c r="U41" s="1">
        <v>24</v>
      </c>
      <c r="W41" s="1">
        <v>68</v>
      </c>
      <c r="X41" s="1">
        <v>25730</v>
      </c>
      <c r="Y41" s="2">
        <v>43466</v>
      </c>
      <c r="Z41" s="1" t="s">
        <v>2291</v>
      </c>
    </row>
    <row r="42" spans="1:26" x14ac:dyDescent="0.2">
      <c r="A42" s="1" t="s">
        <v>2070</v>
      </c>
      <c r="B42" s="1" t="s">
        <v>2292</v>
      </c>
      <c r="C42" s="1" t="s">
        <v>64</v>
      </c>
      <c r="D42" s="1" t="s">
        <v>2293</v>
      </c>
      <c r="E42" s="1" t="s">
        <v>28</v>
      </c>
      <c r="F42" s="1" t="s">
        <v>2294</v>
      </c>
      <c r="G42" s="1" t="s">
        <v>30</v>
      </c>
      <c r="H42" s="1" t="s">
        <v>2074</v>
      </c>
      <c r="J42" s="1" t="s">
        <v>101</v>
      </c>
      <c r="K42" s="1" t="s">
        <v>101</v>
      </c>
      <c r="L42" s="1" t="s">
        <v>101</v>
      </c>
      <c r="M42" s="1">
        <v>6</v>
      </c>
      <c r="N42" s="1">
        <v>27819890</v>
      </c>
      <c r="O42" s="1">
        <v>27819890</v>
      </c>
      <c r="P42" s="1" t="s">
        <v>35</v>
      </c>
      <c r="Q42" s="1" t="s">
        <v>34</v>
      </c>
      <c r="R42" s="1">
        <v>0.48</v>
      </c>
      <c r="T42" s="1">
        <v>24</v>
      </c>
      <c r="U42" s="1">
        <v>26</v>
      </c>
      <c r="W42" s="1">
        <v>52</v>
      </c>
      <c r="X42" s="1">
        <v>12783</v>
      </c>
      <c r="Y42" s="2">
        <v>43527</v>
      </c>
      <c r="Z42" s="1" t="s">
        <v>2295</v>
      </c>
    </row>
  </sheetData>
  <autoFilter ref="A1:X30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opLeftCell="A28" workbookViewId="0">
      <selection activeCell="D35" sqref="D35"/>
    </sheetView>
  </sheetViews>
  <sheetFormatPr defaultColWidth="11.5546875" defaultRowHeight="15" x14ac:dyDescent="0.2"/>
  <cols>
    <col min="1" max="1" width="11.5546875" style="1"/>
    <col min="2" max="2" width="17.33203125" style="1" customWidth="1"/>
    <col min="3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849</v>
      </c>
      <c r="B2" s="1" t="s">
        <v>1760</v>
      </c>
      <c r="C2" s="1" t="s">
        <v>159</v>
      </c>
      <c r="D2" s="1" t="s">
        <v>369</v>
      </c>
      <c r="E2" s="1" t="s">
        <v>28</v>
      </c>
      <c r="F2" s="1" t="s">
        <v>1761</v>
      </c>
      <c r="G2" s="1" t="s">
        <v>30</v>
      </c>
      <c r="J2" s="1" t="s">
        <v>31</v>
      </c>
      <c r="K2" s="1" t="s">
        <v>32</v>
      </c>
      <c r="L2" s="1" t="s">
        <v>33</v>
      </c>
      <c r="M2" s="1">
        <v>6</v>
      </c>
      <c r="N2" s="1">
        <v>27861251</v>
      </c>
      <c r="O2" s="1">
        <v>27861251</v>
      </c>
      <c r="P2" s="1" t="s">
        <v>42</v>
      </c>
      <c r="Q2" s="1" t="s">
        <v>35</v>
      </c>
      <c r="T2" s="1">
        <v>4</v>
      </c>
      <c r="U2" s="1">
        <v>58</v>
      </c>
      <c r="X2" s="1">
        <v>56</v>
      </c>
    </row>
    <row r="3" spans="1:24" x14ac:dyDescent="0.2">
      <c r="A3" s="1" t="s">
        <v>728</v>
      </c>
      <c r="B3" s="1" t="s">
        <v>1768</v>
      </c>
      <c r="C3" s="1" t="s">
        <v>730</v>
      </c>
      <c r="D3" s="1" t="s">
        <v>379</v>
      </c>
      <c r="E3" s="1" t="s">
        <v>28</v>
      </c>
      <c r="F3" s="1" t="s">
        <v>1769</v>
      </c>
      <c r="G3" s="1" t="s">
        <v>30</v>
      </c>
      <c r="J3" s="1" t="s">
        <v>31</v>
      </c>
      <c r="K3" s="1" t="s">
        <v>67</v>
      </c>
      <c r="L3" s="1" t="s">
        <v>1770</v>
      </c>
      <c r="M3" s="1">
        <v>6</v>
      </c>
      <c r="N3" s="1">
        <v>27861260</v>
      </c>
      <c r="O3" s="1">
        <v>27861260</v>
      </c>
      <c r="P3" s="1" t="s">
        <v>42</v>
      </c>
      <c r="Q3" s="1" t="s">
        <v>34</v>
      </c>
      <c r="X3" s="1">
        <v>88</v>
      </c>
    </row>
    <row r="4" spans="1:24" x14ac:dyDescent="0.2">
      <c r="A4" s="1" t="s">
        <v>966</v>
      </c>
      <c r="B4" s="1" t="s">
        <v>1793</v>
      </c>
      <c r="C4" s="1" t="s">
        <v>1305</v>
      </c>
      <c r="D4" s="1" t="s">
        <v>848</v>
      </c>
      <c r="E4" s="1" t="s">
        <v>28</v>
      </c>
      <c r="F4" s="1" t="s">
        <v>1794</v>
      </c>
      <c r="G4" s="1" t="s">
        <v>30</v>
      </c>
      <c r="J4" s="1" t="s">
        <v>31</v>
      </c>
      <c r="K4" s="1" t="s">
        <v>67</v>
      </c>
      <c r="L4" s="1" t="s">
        <v>1795</v>
      </c>
      <c r="M4" s="1">
        <v>6</v>
      </c>
      <c r="N4" s="1">
        <v>27861278</v>
      </c>
      <c r="O4" s="1">
        <v>27861278</v>
      </c>
      <c r="P4" s="1" t="s">
        <v>35</v>
      </c>
      <c r="Q4" s="1" t="s">
        <v>34</v>
      </c>
      <c r="X4" s="1">
        <v>34</v>
      </c>
    </row>
    <row r="5" spans="1:24" x14ac:dyDescent="0.2">
      <c r="A5" s="1" t="s">
        <v>142</v>
      </c>
      <c r="B5" s="1" t="s">
        <v>1754</v>
      </c>
      <c r="C5" s="1" t="s">
        <v>345</v>
      </c>
      <c r="D5" s="1" t="s">
        <v>596</v>
      </c>
      <c r="E5" s="1" t="s">
        <v>28</v>
      </c>
      <c r="F5" s="1" t="s">
        <v>1755</v>
      </c>
      <c r="G5" s="1" t="s">
        <v>30</v>
      </c>
      <c r="J5" s="1" t="s">
        <v>31</v>
      </c>
      <c r="K5" s="1" t="s">
        <v>67</v>
      </c>
      <c r="L5" s="1" t="s">
        <v>68</v>
      </c>
      <c r="M5" s="1">
        <v>6</v>
      </c>
      <c r="N5" s="1">
        <v>27861281</v>
      </c>
      <c r="O5" s="1">
        <v>27861281</v>
      </c>
      <c r="P5" s="1" t="s">
        <v>34</v>
      </c>
      <c r="Q5" s="1" t="s">
        <v>35</v>
      </c>
      <c r="T5" s="1">
        <v>4</v>
      </c>
      <c r="U5" s="1">
        <v>53</v>
      </c>
      <c r="W5" s="1">
        <v>45</v>
      </c>
      <c r="X5" s="1">
        <v>251</v>
      </c>
    </row>
    <row r="6" spans="1:24" x14ac:dyDescent="0.2">
      <c r="A6" s="1" t="s">
        <v>152</v>
      </c>
      <c r="B6" s="1" t="s">
        <v>1704</v>
      </c>
      <c r="C6" s="1" t="s">
        <v>154</v>
      </c>
      <c r="D6" s="1" t="s">
        <v>231</v>
      </c>
      <c r="E6" s="1" t="s">
        <v>28</v>
      </c>
      <c r="F6" s="1" t="s">
        <v>1801</v>
      </c>
      <c r="G6" s="1" t="s">
        <v>30</v>
      </c>
      <c r="J6" s="1" t="s">
        <v>32</v>
      </c>
      <c r="K6" s="1" t="s">
        <v>32</v>
      </c>
      <c r="L6" s="1" t="s">
        <v>33</v>
      </c>
      <c r="M6" s="1">
        <v>6</v>
      </c>
      <c r="N6" s="1">
        <v>27861284</v>
      </c>
      <c r="O6" s="1">
        <v>27861284</v>
      </c>
      <c r="P6" s="1" t="s">
        <v>42</v>
      </c>
      <c r="Q6" s="1" t="s">
        <v>43</v>
      </c>
      <c r="T6" s="1">
        <v>19</v>
      </c>
      <c r="U6" s="1">
        <v>169</v>
      </c>
      <c r="X6" s="1">
        <v>1089</v>
      </c>
    </row>
    <row r="7" spans="1:24" x14ac:dyDescent="0.2">
      <c r="A7" s="1" t="s">
        <v>435</v>
      </c>
      <c r="B7" s="1" t="s">
        <v>1798</v>
      </c>
      <c r="C7" s="1" t="s">
        <v>437</v>
      </c>
      <c r="D7" s="1" t="s">
        <v>601</v>
      </c>
      <c r="E7" s="1" t="s">
        <v>28</v>
      </c>
      <c r="F7" s="1" t="s">
        <v>1799</v>
      </c>
      <c r="G7" s="1" t="s">
        <v>30</v>
      </c>
      <c r="J7" s="1" t="s">
        <v>31</v>
      </c>
      <c r="K7" s="1" t="s">
        <v>78</v>
      </c>
      <c r="L7" s="1" t="s">
        <v>32</v>
      </c>
      <c r="M7" s="1">
        <v>6</v>
      </c>
      <c r="N7" s="1">
        <v>27861295</v>
      </c>
      <c r="O7" s="1">
        <v>27861295</v>
      </c>
      <c r="P7" s="1" t="s">
        <v>34</v>
      </c>
      <c r="Q7" s="1" t="s">
        <v>42</v>
      </c>
      <c r="X7" s="1">
        <v>124</v>
      </c>
    </row>
    <row r="8" spans="1:24" x14ac:dyDescent="0.2">
      <c r="A8" s="1" t="s">
        <v>426</v>
      </c>
      <c r="B8" s="1" t="s">
        <v>1800</v>
      </c>
      <c r="C8" s="1" t="s">
        <v>437</v>
      </c>
      <c r="D8" s="1" t="s">
        <v>601</v>
      </c>
      <c r="E8" s="1" t="s">
        <v>28</v>
      </c>
      <c r="F8" s="1" t="s">
        <v>1799</v>
      </c>
      <c r="G8" s="1" t="s">
        <v>30</v>
      </c>
      <c r="J8" s="1" t="s">
        <v>113</v>
      </c>
      <c r="K8" s="1" t="s">
        <v>32</v>
      </c>
      <c r="L8" s="1" t="s">
        <v>32</v>
      </c>
      <c r="M8" s="1">
        <v>6</v>
      </c>
      <c r="N8" s="1">
        <v>27861295</v>
      </c>
      <c r="O8" s="1">
        <v>27861295</v>
      </c>
      <c r="P8" s="1" t="s">
        <v>34</v>
      </c>
      <c r="Q8" s="1" t="s">
        <v>42</v>
      </c>
      <c r="X8" s="1">
        <v>134</v>
      </c>
    </row>
    <row r="9" spans="1:24" x14ac:dyDescent="0.2">
      <c r="A9" s="1" t="s">
        <v>147</v>
      </c>
      <c r="B9" s="1" t="s">
        <v>1788</v>
      </c>
      <c r="C9" s="1" t="s">
        <v>144</v>
      </c>
      <c r="D9" s="1" t="s">
        <v>609</v>
      </c>
      <c r="E9" s="1" t="s">
        <v>28</v>
      </c>
      <c r="F9" s="1" t="s">
        <v>1789</v>
      </c>
      <c r="G9" s="1" t="s">
        <v>30</v>
      </c>
      <c r="J9" s="1" t="s">
        <v>31</v>
      </c>
      <c r="K9" s="1" t="s">
        <v>67</v>
      </c>
      <c r="L9" s="1" t="s">
        <v>68</v>
      </c>
      <c r="M9" s="1">
        <v>6</v>
      </c>
      <c r="N9" s="1">
        <v>27861305</v>
      </c>
      <c r="O9" s="1">
        <v>27861305</v>
      </c>
      <c r="P9" s="1" t="s">
        <v>42</v>
      </c>
      <c r="Q9" s="1" t="s">
        <v>34</v>
      </c>
      <c r="X9" s="1">
        <v>153</v>
      </c>
    </row>
    <row r="10" spans="1:24" x14ac:dyDescent="0.2">
      <c r="A10" s="1" t="s">
        <v>1318</v>
      </c>
      <c r="B10" s="1" t="s">
        <v>1737</v>
      </c>
      <c r="C10" s="1" t="s">
        <v>662</v>
      </c>
      <c r="D10" s="1" t="s">
        <v>910</v>
      </c>
      <c r="E10" s="1" t="s">
        <v>28</v>
      </c>
      <c r="F10" s="1" t="s">
        <v>1738</v>
      </c>
      <c r="G10" s="1" t="s">
        <v>30</v>
      </c>
      <c r="J10" s="1" t="s">
        <v>31</v>
      </c>
      <c r="K10" s="1" t="s">
        <v>67</v>
      </c>
      <c r="L10" s="1" t="s">
        <v>1739</v>
      </c>
      <c r="M10" s="1">
        <v>6</v>
      </c>
      <c r="N10" s="1">
        <v>27861305</v>
      </c>
      <c r="O10" s="1">
        <v>27861305</v>
      </c>
      <c r="P10" s="1" t="s">
        <v>42</v>
      </c>
      <c r="Q10" s="1" t="s">
        <v>43</v>
      </c>
      <c r="X10" s="1">
        <v>31</v>
      </c>
    </row>
    <row r="11" spans="1:24" x14ac:dyDescent="0.2">
      <c r="A11" s="1" t="s">
        <v>1742</v>
      </c>
      <c r="B11" s="1" t="s">
        <v>1743</v>
      </c>
      <c r="C11" s="1" t="s">
        <v>828</v>
      </c>
      <c r="D11" s="1" t="s">
        <v>1744</v>
      </c>
      <c r="E11" s="1" t="s">
        <v>28</v>
      </c>
      <c r="F11" s="1" t="s">
        <v>1745</v>
      </c>
      <c r="G11" s="1" t="s">
        <v>30</v>
      </c>
      <c r="J11" s="1" t="s">
        <v>32</v>
      </c>
      <c r="K11" s="1" t="s">
        <v>32</v>
      </c>
      <c r="L11" s="1" t="s">
        <v>354</v>
      </c>
      <c r="M11" s="1">
        <v>6</v>
      </c>
      <c r="N11" s="1">
        <v>27861316</v>
      </c>
      <c r="O11" s="1">
        <v>27861316</v>
      </c>
      <c r="P11" s="1" t="s">
        <v>34</v>
      </c>
      <c r="Q11" s="1" t="s">
        <v>42</v>
      </c>
      <c r="X11" s="1">
        <v>10</v>
      </c>
    </row>
    <row r="12" spans="1:24" x14ac:dyDescent="0.2">
      <c r="A12" s="1" t="s">
        <v>367</v>
      </c>
      <c r="B12" s="1" t="s">
        <v>1766</v>
      </c>
      <c r="C12" s="1" t="s">
        <v>58</v>
      </c>
      <c r="D12" s="1" t="s">
        <v>260</v>
      </c>
      <c r="E12" s="1" t="s">
        <v>28</v>
      </c>
      <c r="F12" s="1" t="s">
        <v>1767</v>
      </c>
      <c r="G12" s="1" t="s">
        <v>30</v>
      </c>
      <c r="J12" s="1" t="s">
        <v>32</v>
      </c>
      <c r="K12" s="1" t="s">
        <v>32</v>
      </c>
      <c r="L12" s="1" t="s">
        <v>370</v>
      </c>
      <c r="M12" s="1">
        <v>6</v>
      </c>
      <c r="N12" s="1">
        <v>27861348</v>
      </c>
      <c r="O12" s="1">
        <v>27861348</v>
      </c>
      <c r="P12" s="1" t="s">
        <v>34</v>
      </c>
      <c r="Q12" s="1" t="s">
        <v>42</v>
      </c>
      <c r="X12" s="1">
        <v>59</v>
      </c>
    </row>
    <row r="13" spans="1:24" x14ac:dyDescent="0.2">
      <c r="A13" s="1" t="s">
        <v>372</v>
      </c>
      <c r="B13" s="1" t="s">
        <v>1765</v>
      </c>
      <c r="C13" s="1" t="s">
        <v>374</v>
      </c>
      <c r="D13" s="1" t="s">
        <v>263</v>
      </c>
      <c r="E13" s="1" t="s">
        <v>28</v>
      </c>
      <c r="F13" s="1" t="s">
        <v>264</v>
      </c>
      <c r="G13" s="1" t="s">
        <v>30</v>
      </c>
      <c r="J13" s="1" t="s">
        <v>31</v>
      </c>
      <c r="K13" s="1" t="s">
        <v>162</v>
      </c>
      <c r="L13" s="1" t="s">
        <v>68</v>
      </c>
      <c r="M13" s="1">
        <v>6</v>
      </c>
      <c r="N13" s="1">
        <v>27861346</v>
      </c>
      <c r="O13" s="1">
        <v>27861346</v>
      </c>
      <c r="P13" s="1" t="s">
        <v>34</v>
      </c>
      <c r="Q13" s="1" t="s">
        <v>35</v>
      </c>
      <c r="X13" s="1">
        <v>114</v>
      </c>
    </row>
    <row r="14" spans="1:24" x14ac:dyDescent="0.2">
      <c r="A14" s="1" t="s">
        <v>24</v>
      </c>
      <c r="B14" s="1" t="s">
        <v>1727</v>
      </c>
      <c r="C14" s="1" t="s">
        <v>126</v>
      </c>
      <c r="D14" s="1" t="s">
        <v>639</v>
      </c>
      <c r="E14" s="1" t="s">
        <v>28</v>
      </c>
      <c r="F14" s="1" t="s">
        <v>1728</v>
      </c>
      <c r="G14" s="1" t="s">
        <v>30</v>
      </c>
      <c r="J14" s="1" t="s">
        <v>31</v>
      </c>
      <c r="K14" s="1" t="s">
        <v>32</v>
      </c>
      <c r="L14" s="1" t="s">
        <v>33</v>
      </c>
      <c r="M14" s="1">
        <v>6</v>
      </c>
      <c r="N14" s="1">
        <v>27861351</v>
      </c>
      <c r="O14" s="1">
        <v>27861351</v>
      </c>
      <c r="P14" s="1" t="s">
        <v>43</v>
      </c>
      <c r="Q14" s="1" t="s">
        <v>34</v>
      </c>
      <c r="T14" s="1">
        <v>58</v>
      </c>
      <c r="U14" s="1">
        <v>200</v>
      </c>
      <c r="W14" s="1">
        <v>223</v>
      </c>
      <c r="X14" s="1">
        <v>404</v>
      </c>
    </row>
    <row r="15" spans="1:24" x14ac:dyDescent="0.2">
      <c r="A15" s="1" t="s">
        <v>100</v>
      </c>
      <c r="B15" s="1" t="s">
        <v>1796</v>
      </c>
      <c r="C15" s="1" t="s">
        <v>75</v>
      </c>
      <c r="D15" s="1" t="s">
        <v>1154</v>
      </c>
      <c r="E15" s="1" t="s">
        <v>28</v>
      </c>
      <c r="F15" s="1" t="s">
        <v>1797</v>
      </c>
      <c r="G15" s="1" t="s">
        <v>30</v>
      </c>
      <c r="J15" s="1" t="s">
        <v>101</v>
      </c>
      <c r="K15" s="1" t="s">
        <v>101</v>
      </c>
      <c r="L15" s="1" t="s">
        <v>101</v>
      </c>
      <c r="M15" s="1">
        <v>6</v>
      </c>
      <c r="N15" s="1">
        <v>27861356</v>
      </c>
      <c r="O15" s="1">
        <v>27861356</v>
      </c>
      <c r="P15" s="1" t="s">
        <v>42</v>
      </c>
      <c r="Q15" s="1" t="s">
        <v>34</v>
      </c>
      <c r="T15" s="1">
        <v>8</v>
      </c>
      <c r="U15" s="1">
        <v>141</v>
      </c>
      <c r="W15" s="1">
        <v>173</v>
      </c>
      <c r="X15" s="1">
        <v>155</v>
      </c>
    </row>
    <row r="16" spans="1:24" x14ac:dyDescent="0.2">
      <c r="A16" s="1" t="s">
        <v>51</v>
      </c>
      <c r="B16" s="1" t="s">
        <v>1790</v>
      </c>
      <c r="C16" s="1" t="s">
        <v>53</v>
      </c>
      <c r="D16" s="1" t="s">
        <v>1791</v>
      </c>
      <c r="E16" s="1" t="s">
        <v>28</v>
      </c>
      <c r="F16" s="1" t="s">
        <v>1792</v>
      </c>
      <c r="G16" s="1" t="s">
        <v>30</v>
      </c>
      <c r="J16" s="1" t="s">
        <v>31</v>
      </c>
      <c r="K16" s="1" t="s">
        <v>32</v>
      </c>
      <c r="L16" s="1" t="s">
        <v>33</v>
      </c>
      <c r="M16" s="1">
        <v>6</v>
      </c>
      <c r="N16" s="1">
        <v>27861360</v>
      </c>
      <c r="O16" s="1">
        <v>27861360</v>
      </c>
      <c r="P16" s="1" t="s">
        <v>42</v>
      </c>
      <c r="Q16" s="1" t="s">
        <v>34</v>
      </c>
      <c r="T16" s="1">
        <v>6</v>
      </c>
      <c r="U16" s="1">
        <v>207</v>
      </c>
      <c r="X16" s="1">
        <v>228</v>
      </c>
    </row>
    <row r="17" spans="1:24" x14ac:dyDescent="0.2">
      <c r="A17" s="1" t="s">
        <v>239</v>
      </c>
      <c r="B17" s="1" t="s">
        <v>1779</v>
      </c>
      <c r="C17" s="1" t="s">
        <v>241</v>
      </c>
      <c r="D17" s="1" t="s">
        <v>918</v>
      </c>
      <c r="E17" s="1" t="s">
        <v>28</v>
      </c>
      <c r="F17" s="1" t="s">
        <v>1780</v>
      </c>
      <c r="G17" s="1" t="s">
        <v>30</v>
      </c>
      <c r="J17" s="1" t="s">
        <v>31</v>
      </c>
      <c r="K17" s="1" t="s">
        <v>32</v>
      </c>
      <c r="L17" s="1" t="s">
        <v>244</v>
      </c>
      <c r="M17" s="1">
        <v>6</v>
      </c>
      <c r="N17" s="1">
        <v>27861362</v>
      </c>
      <c r="O17" s="1">
        <v>27861362</v>
      </c>
      <c r="P17" s="1" t="s">
        <v>35</v>
      </c>
      <c r="Q17" s="1" t="s">
        <v>34</v>
      </c>
      <c r="X17" s="1">
        <v>1099</v>
      </c>
    </row>
    <row r="18" spans="1:24" x14ac:dyDescent="0.2">
      <c r="A18" s="1" t="s">
        <v>187</v>
      </c>
      <c r="B18" s="1" t="s">
        <v>752</v>
      </c>
      <c r="C18" s="1" t="s">
        <v>189</v>
      </c>
      <c r="D18" s="1" t="s">
        <v>685</v>
      </c>
      <c r="E18" s="1" t="s">
        <v>28</v>
      </c>
      <c r="F18" s="1" t="s">
        <v>1753</v>
      </c>
      <c r="G18" s="1" t="s">
        <v>30</v>
      </c>
      <c r="J18" s="1" t="s">
        <v>31</v>
      </c>
      <c r="K18" s="1" t="s">
        <v>67</v>
      </c>
      <c r="L18" s="1" t="s">
        <v>68</v>
      </c>
      <c r="M18" s="1">
        <v>6</v>
      </c>
      <c r="N18" s="1">
        <v>27861394</v>
      </c>
      <c r="O18" s="1">
        <v>27861394</v>
      </c>
      <c r="P18" s="1" t="s">
        <v>34</v>
      </c>
      <c r="Q18" s="1" t="s">
        <v>35</v>
      </c>
      <c r="T18" s="1">
        <v>24</v>
      </c>
      <c r="U18" s="1">
        <v>102</v>
      </c>
      <c r="X18" s="1">
        <v>3412</v>
      </c>
    </row>
    <row r="19" spans="1:24" x14ac:dyDescent="0.2">
      <c r="A19" s="1" t="s">
        <v>849</v>
      </c>
      <c r="B19" s="1" t="s">
        <v>1756</v>
      </c>
      <c r="C19" s="1" t="s">
        <v>159</v>
      </c>
      <c r="D19" s="1" t="s">
        <v>285</v>
      </c>
      <c r="E19" s="1" t="s">
        <v>28</v>
      </c>
      <c r="F19" s="1" t="s">
        <v>1757</v>
      </c>
      <c r="G19" s="1" t="s">
        <v>30</v>
      </c>
      <c r="J19" s="1" t="s">
        <v>31</v>
      </c>
      <c r="K19" s="1" t="s">
        <v>32</v>
      </c>
      <c r="L19" s="1" t="s">
        <v>33</v>
      </c>
      <c r="M19" s="1">
        <v>6</v>
      </c>
      <c r="N19" s="1">
        <v>27861401</v>
      </c>
      <c r="O19" s="1">
        <v>27861401</v>
      </c>
      <c r="P19" s="1" t="s">
        <v>34</v>
      </c>
      <c r="Q19" s="1" t="s">
        <v>35</v>
      </c>
      <c r="T19" s="1">
        <v>4</v>
      </c>
      <c r="U19" s="1">
        <v>230</v>
      </c>
      <c r="X19" s="1">
        <v>37</v>
      </c>
    </row>
    <row r="20" spans="1:24" x14ac:dyDescent="0.2">
      <c r="A20" s="1" t="s">
        <v>870</v>
      </c>
      <c r="B20" s="1" t="s">
        <v>1758</v>
      </c>
      <c r="C20" s="1" t="s">
        <v>241</v>
      </c>
      <c r="D20" s="1" t="s">
        <v>285</v>
      </c>
      <c r="E20" s="1" t="s">
        <v>28</v>
      </c>
      <c r="F20" s="1" t="s">
        <v>1757</v>
      </c>
      <c r="G20" s="1" t="s">
        <v>30</v>
      </c>
      <c r="J20" s="1" t="s">
        <v>31</v>
      </c>
      <c r="K20" s="1" t="s">
        <v>67</v>
      </c>
      <c r="L20" s="1" t="s">
        <v>33</v>
      </c>
      <c r="M20" s="1">
        <v>6</v>
      </c>
      <c r="N20" s="1">
        <v>27861401</v>
      </c>
      <c r="O20" s="1">
        <v>27861401</v>
      </c>
      <c r="P20" s="1" t="s">
        <v>34</v>
      </c>
      <c r="Q20" s="1" t="s">
        <v>35</v>
      </c>
      <c r="T20" s="1">
        <v>6</v>
      </c>
      <c r="U20" s="1">
        <v>791</v>
      </c>
      <c r="W20" s="1">
        <v>249</v>
      </c>
      <c r="X20" s="1">
        <v>55</v>
      </c>
    </row>
    <row r="21" spans="1:24" x14ac:dyDescent="0.2">
      <c r="A21" s="1" t="s">
        <v>870</v>
      </c>
      <c r="B21" s="1" t="s">
        <v>1759</v>
      </c>
      <c r="C21" s="1" t="s">
        <v>241</v>
      </c>
      <c r="D21" s="1" t="s">
        <v>285</v>
      </c>
      <c r="E21" s="1" t="s">
        <v>28</v>
      </c>
      <c r="F21" s="1" t="s">
        <v>1757</v>
      </c>
      <c r="G21" s="1" t="s">
        <v>30</v>
      </c>
      <c r="J21" s="1" t="s">
        <v>31</v>
      </c>
      <c r="K21" s="1" t="s">
        <v>67</v>
      </c>
      <c r="L21" s="1" t="s">
        <v>33</v>
      </c>
      <c r="M21" s="1">
        <v>6</v>
      </c>
      <c r="N21" s="1">
        <v>27861401</v>
      </c>
      <c r="O21" s="1">
        <v>27861401</v>
      </c>
      <c r="P21" s="1" t="s">
        <v>34</v>
      </c>
      <c r="Q21" s="1" t="s">
        <v>35</v>
      </c>
      <c r="T21" s="1">
        <v>6</v>
      </c>
      <c r="U21" s="1">
        <v>675</v>
      </c>
      <c r="W21" s="1">
        <v>211</v>
      </c>
      <c r="X21" s="1">
        <v>72</v>
      </c>
    </row>
    <row r="22" spans="1:24" x14ac:dyDescent="0.2">
      <c r="A22" s="1" t="s">
        <v>1134</v>
      </c>
      <c r="B22" s="1" t="s">
        <v>1771</v>
      </c>
      <c r="C22" s="1" t="s">
        <v>345</v>
      </c>
      <c r="D22" s="1" t="s">
        <v>1772</v>
      </c>
      <c r="E22" s="1" t="s">
        <v>28</v>
      </c>
      <c r="F22" s="1" t="s">
        <v>1773</v>
      </c>
      <c r="G22" s="1" t="s">
        <v>30</v>
      </c>
      <c r="J22" s="1" t="s">
        <v>31</v>
      </c>
      <c r="K22" s="1" t="s">
        <v>32</v>
      </c>
      <c r="L22" s="1" t="s">
        <v>33</v>
      </c>
      <c r="M22" s="1">
        <v>6</v>
      </c>
      <c r="N22" s="1">
        <v>27861400</v>
      </c>
      <c r="O22" s="1">
        <v>27861400</v>
      </c>
      <c r="P22" s="1" t="s">
        <v>34</v>
      </c>
      <c r="Q22" s="1" t="s">
        <v>42</v>
      </c>
      <c r="U22" s="1">
        <v>84</v>
      </c>
      <c r="X22" s="1">
        <v>180</v>
      </c>
    </row>
    <row r="23" spans="1:24" x14ac:dyDescent="0.2">
      <c r="A23" s="1" t="s">
        <v>44</v>
      </c>
      <c r="B23" s="1" t="s">
        <v>1802</v>
      </c>
      <c r="C23" s="1" t="s">
        <v>46</v>
      </c>
      <c r="D23" s="1" t="s">
        <v>1253</v>
      </c>
      <c r="E23" s="1" t="s">
        <v>28</v>
      </c>
      <c r="F23" s="1" t="s">
        <v>1803</v>
      </c>
      <c r="G23" s="1" t="s">
        <v>30</v>
      </c>
      <c r="J23" s="1" t="s">
        <v>32</v>
      </c>
      <c r="K23" s="1" t="s">
        <v>32</v>
      </c>
      <c r="L23" s="1" t="s">
        <v>47</v>
      </c>
      <c r="M23" s="1">
        <v>6</v>
      </c>
      <c r="N23" s="1">
        <v>27861415</v>
      </c>
      <c r="O23" s="1">
        <v>27861415</v>
      </c>
      <c r="P23" s="1" t="s">
        <v>34</v>
      </c>
      <c r="Q23" s="1" t="s">
        <v>35</v>
      </c>
      <c r="X23" s="1">
        <v>726</v>
      </c>
    </row>
    <row r="24" spans="1:24" x14ac:dyDescent="0.2">
      <c r="A24" s="1" t="s">
        <v>62</v>
      </c>
      <c r="B24" s="1" t="s">
        <v>1734</v>
      </c>
      <c r="C24" s="1" t="s">
        <v>64</v>
      </c>
      <c r="D24" s="1" t="s">
        <v>1735</v>
      </c>
      <c r="E24" s="1" t="s">
        <v>28</v>
      </c>
      <c r="F24" s="1" t="s">
        <v>1736</v>
      </c>
      <c r="G24" s="1" t="s">
        <v>30</v>
      </c>
      <c r="J24" s="1" t="s">
        <v>31</v>
      </c>
      <c r="K24" s="1" t="s">
        <v>67</v>
      </c>
      <c r="L24" s="1" t="s">
        <v>68</v>
      </c>
      <c r="M24" s="1">
        <v>6</v>
      </c>
      <c r="N24" s="1">
        <v>27861416</v>
      </c>
      <c r="O24" s="1">
        <v>27861416</v>
      </c>
      <c r="P24" s="1" t="s">
        <v>42</v>
      </c>
      <c r="Q24" s="1" t="s">
        <v>43</v>
      </c>
      <c r="T24" s="1">
        <v>47</v>
      </c>
      <c r="U24" s="1">
        <v>127</v>
      </c>
      <c r="W24" s="1">
        <v>122</v>
      </c>
      <c r="X24" s="1">
        <v>355</v>
      </c>
    </row>
    <row r="25" spans="1:24" x14ac:dyDescent="0.2">
      <c r="A25" s="1" t="s">
        <v>103</v>
      </c>
      <c r="B25" s="1" t="s">
        <v>1784</v>
      </c>
      <c r="C25" s="1" t="s">
        <v>105</v>
      </c>
      <c r="D25" s="1" t="s">
        <v>1785</v>
      </c>
      <c r="E25" s="1" t="s">
        <v>28</v>
      </c>
      <c r="F25" s="1" t="s">
        <v>1786</v>
      </c>
      <c r="G25" s="1" t="s">
        <v>30</v>
      </c>
      <c r="J25" s="1" t="s">
        <v>31</v>
      </c>
      <c r="K25" s="1" t="s">
        <v>32</v>
      </c>
      <c r="L25" s="1" t="s">
        <v>108</v>
      </c>
      <c r="M25" s="1">
        <v>6</v>
      </c>
      <c r="N25" s="1">
        <v>27861422</v>
      </c>
      <c r="O25" s="1">
        <v>27861422</v>
      </c>
      <c r="P25" s="1" t="s">
        <v>34</v>
      </c>
      <c r="Q25" s="1" t="s">
        <v>42</v>
      </c>
      <c r="T25" s="1">
        <v>31</v>
      </c>
      <c r="U25" s="1">
        <v>43</v>
      </c>
      <c r="W25" s="1">
        <v>57</v>
      </c>
      <c r="X25" s="1">
        <v>33</v>
      </c>
    </row>
    <row r="26" spans="1:24" x14ac:dyDescent="0.2">
      <c r="A26" s="1" t="s">
        <v>44</v>
      </c>
      <c r="B26" s="1" t="s">
        <v>1257</v>
      </c>
      <c r="C26" s="1" t="s">
        <v>46</v>
      </c>
      <c r="D26" s="1" t="s">
        <v>438</v>
      </c>
      <c r="E26" s="1" t="s">
        <v>28</v>
      </c>
      <c r="F26" s="1" t="s">
        <v>1809</v>
      </c>
      <c r="G26" s="1" t="s">
        <v>30</v>
      </c>
      <c r="J26" s="1" t="s">
        <v>32</v>
      </c>
      <c r="K26" s="1" t="s">
        <v>32</v>
      </c>
      <c r="L26" s="1" t="s">
        <v>47</v>
      </c>
      <c r="M26" s="1">
        <v>6</v>
      </c>
      <c r="N26" s="1">
        <v>27861422</v>
      </c>
      <c r="O26" s="1">
        <v>27861422</v>
      </c>
      <c r="P26" s="1" t="s">
        <v>34</v>
      </c>
      <c r="Q26" s="1" t="s">
        <v>35</v>
      </c>
      <c r="X26" s="1">
        <v>315</v>
      </c>
    </row>
    <row r="27" spans="1:24" x14ac:dyDescent="0.2">
      <c r="A27" s="1" t="s">
        <v>1537</v>
      </c>
      <c r="B27" s="1">
        <v>587376</v>
      </c>
      <c r="C27" s="1" t="s">
        <v>46</v>
      </c>
      <c r="D27" s="1" t="s">
        <v>295</v>
      </c>
      <c r="E27" s="1" t="s">
        <v>28</v>
      </c>
      <c r="F27" s="1" t="s">
        <v>1718</v>
      </c>
      <c r="G27" s="1" t="s">
        <v>30</v>
      </c>
      <c r="J27" s="1" t="s">
        <v>32</v>
      </c>
      <c r="K27" s="1" t="s">
        <v>32</v>
      </c>
      <c r="L27" s="1" t="s">
        <v>1539</v>
      </c>
      <c r="M27" s="1">
        <v>6</v>
      </c>
      <c r="N27" s="1">
        <v>27861429</v>
      </c>
      <c r="O27" s="1">
        <v>27861429</v>
      </c>
      <c r="P27" s="1" t="s">
        <v>34</v>
      </c>
      <c r="Q27" s="1" t="s">
        <v>43</v>
      </c>
      <c r="X27" s="1">
        <v>9362</v>
      </c>
    </row>
    <row r="28" spans="1:24" x14ac:dyDescent="0.2">
      <c r="A28" s="1" t="s">
        <v>1359</v>
      </c>
      <c r="B28" s="1" t="s">
        <v>1719</v>
      </c>
      <c r="C28" s="1" t="s">
        <v>1360</v>
      </c>
      <c r="D28" s="1" t="s">
        <v>295</v>
      </c>
      <c r="E28" s="1" t="s">
        <v>28</v>
      </c>
      <c r="F28" s="1" t="s">
        <v>1718</v>
      </c>
      <c r="G28" s="1" t="s">
        <v>30</v>
      </c>
      <c r="J28" s="1" t="s">
        <v>31</v>
      </c>
      <c r="K28" s="1" t="s">
        <v>32</v>
      </c>
      <c r="L28" s="1" t="s">
        <v>33</v>
      </c>
      <c r="M28" s="1">
        <v>6</v>
      </c>
      <c r="N28" s="1">
        <v>27861429</v>
      </c>
      <c r="O28" s="1">
        <v>27861429</v>
      </c>
      <c r="P28" s="1" t="s">
        <v>34</v>
      </c>
      <c r="Q28" s="1" t="s">
        <v>43</v>
      </c>
      <c r="T28" s="1">
        <v>25</v>
      </c>
      <c r="U28" s="1">
        <v>223</v>
      </c>
      <c r="X28" s="1">
        <v>3755</v>
      </c>
    </row>
    <row r="29" spans="1:24" x14ac:dyDescent="0.2">
      <c r="A29" s="1" t="s">
        <v>1588</v>
      </c>
      <c r="B29" s="1" t="s">
        <v>1781</v>
      </c>
      <c r="C29" s="1" t="s">
        <v>1782</v>
      </c>
      <c r="D29" s="1" t="s">
        <v>447</v>
      </c>
      <c r="E29" s="1" t="s">
        <v>28</v>
      </c>
      <c r="F29" s="1" t="s">
        <v>1783</v>
      </c>
      <c r="G29" s="1" t="s">
        <v>30</v>
      </c>
      <c r="J29" s="1" t="s">
        <v>32</v>
      </c>
      <c r="K29" s="1" t="s">
        <v>32</v>
      </c>
      <c r="L29" s="1" t="s">
        <v>1591</v>
      </c>
      <c r="M29" s="1">
        <v>6</v>
      </c>
      <c r="N29" s="1">
        <v>27861434</v>
      </c>
      <c r="O29" s="1">
        <v>27861434</v>
      </c>
      <c r="P29" s="1" t="s">
        <v>42</v>
      </c>
      <c r="Q29" s="1" t="s">
        <v>43</v>
      </c>
      <c r="U29" s="1">
        <v>150</v>
      </c>
      <c r="X29" s="1">
        <v>75</v>
      </c>
    </row>
    <row r="30" spans="1:24" x14ac:dyDescent="0.2">
      <c r="A30" s="1" t="s">
        <v>359</v>
      </c>
      <c r="B30" s="1">
        <v>24290</v>
      </c>
      <c r="C30" s="1" t="s">
        <v>159</v>
      </c>
      <c r="D30" s="1" t="s">
        <v>447</v>
      </c>
      <c r="E30" s="1" t="s">
        <v>28</v>
      </c>
      <c r="F30" s="1" t="s">
        <v>1783</v>
      </c>
      <c r="G30" s="1" t="s">
        <v>30</v>
      </c>
      <c r="J30" s="1" t="s">
        <v>32</v>
      </c>
      <c r="K30" s="1" t="s">
        <v>32</v>
      </c>
      <c r="L30" s="1" t="s">
        <v>33</v>
      </c>
      <c r="M30" s="1">
        <v>6</v>
      </c>
      <c r="N30" s="1">
        <v>27861434</v>
      </c>
      <c r="O30" s="1">
        <v>27861434</v>
      </c>
      <c r="P30" s="1" t="s">
        <v>42</v>
      </c>
      <c r="Q30" s="1" t="s">
        <v>43</v>
      </c>
      <c r="T30" s="1">
        <v>29</v>
      </c>
      <c r="U30" s="1">
        <v>150</v>
      </c>
      <c r="X30" s="1">
        <v>95</v>
      </c>
    </row>
    <row r="31" spans="1:24" x14ac:dyDescent="0.2">
      <c r="A31" s="1" t="s">
        <v>73</v>
      </c>
      <c r="B31" s="1" t="s">
        <v>1762</v>
      </c>
      <c r="C31" s="1" t="s">
        <v>75</v>
      </c>
      <c r="D31" s="1" t="s">
        <v>1763</v>
      </c>
      <c r="E31" s="1" t="s">
        <v>28</v>
      </c>
      <c r="F31" s="1" t="s">
        <v>1764</v>
      </c>
      <c r="G31" s="1" t="s">
        <v>30</v>
      </c>
      <c r="J31" s="1" t="s">
        <v>31</v>
      </c>
      <c r="K31" s="1" t="s">
        <v>78</v>
      </c>
      <c r="L31" s="1" t="s">
        <v>33</v>
      </c>
      <c r="M31" s="1">
        <v>6</v>
      </c>
      <c r="N31" s="1">
        <v>27861436</v>
      </c>
      <c r="O31" s="1">
        <v>27861436</v>
      </c>
      <c r="P31" s="1" t="s">
        <v>43</v>
      </c>
      <c r="Q31" s="1" t="s">
        <v>34</v>
      </c>
      <c r="X31" s="1">
        <v>1356</v>
      </c>
    </row>
    <row r="32" spans="1:24" x14ac:dyDescent="0.2">
      <c r="A32" s="1" t="s">
        <v>44</v>
      </c>
      <c r="B32" s="1" t="s">
        <v>1807</v>
      </c>
      <c r="C32" s="1" t="s">
        <v>46</v>
      </c>
      <c r="D32" s="1" t="s">
        <v>1256</v>
      </c>
      <c r="E32" s="1" t="s">
        <v>28</v>
      </c>
      <c r="F32" s="1" t="s">
        <v>1808</v>
      </c>
      <c r="G32" s="1" t="s">
        <v>30</v>
      </c>
      <c r="J32" s="1" t="s">
        <v>32</v>
      </c>
      <c r="K32" s="1" t="s">
        <v>32</v>
      </c>
      <c r="L32" s="1" t="s">
        <v>47</v>
      </c>
      <c r="M32" s="1">
        <v>6</v>
      </c>
      <c r="N32" s="1">
        <v>27861443</v>
      </c>
      <c r="O32" s="1">
        <v>27861443</v>
      </c>
      <c r="P32" s="1" t="s">
        <v>35</v>
      </c>
      <c r="Q32" s="1" t="s">
        <v>34</v>
      </c>
      <c r="X32" s="1">
        <v>422</v>
      </c>
    </row>
    <row r="33" spans="1:24" x14ac:dyDescent="0.2">
      <c r="A33" s="1" t="s">
        <v>1713</v>
      </c>
      <c r="B33" s="1" t="s">
        <v>1714</v>
      </c>
      <c r="C33" s="1" t="s">
        <v>660</v>
      </c>
      <c r="D33" s="1" t="s">
        <v>1173</v>
      </c>
      <c r="E33" s="1" t="s">
        <v>28</v>
      </c>
      <c r="F33" s="1" t="s">
        <v>1715</v>
      </c>
      <c r="G33" s="1" t="s">
        <v>30</v>
      </c>
      <c r="J33" s="1" t="s">
        <v>32</v>
      </c>
      <c r="K33" s="1" t="s">
        <v>32</v>
      </c>
      <c r="L33" s="1" t="s">
        <v>1716</v>
      </c>
      <c r="M33" s="1">
        <v>6</v>
      </c>
      <c r="N33" s="1">
        <v>27861445</v>
      </c>
      <c r="O33" s="1">
        <v>27861445</v>
      </c>
      <c r="P33" s="1" t="s">
        <v>34</v>
      </c>
      <c r="Q33" s="1" t="s">
        <v>35</v>
      </c>
      <c r="X33" s="1">
        <v>60</v>
      </c>
    </row>
    <row r="34" spans="1:24" x14ac:dyDescent="0.2">
      <c r="A34" s="1" t="s">
        <v>44</v>
      </c>
      <c r="B34" s="1" t="s">
        <v>1717</v>
      </c>
      <c r="C34" s="1" t="s">
        <v>46</v>
      </c>
      <c r="D34" s="1" t="s">
        <v>1173</v>
      </c>
      <c r="E34" s="1" t="s">
        <v>28</v>
      </c>
      <c r="F34" s="1" t="s">
        <v>1715</v>
      </c>
      <c r="G34" s="1" t="s">
        <v>30</v>
      </c>
      <c r="J34" s="1" t="s">
        <v>32</v>
      </c>
      <c r="K34" s="1" t="s">
        <v>32</v>
      </c>
      <c r="L34" s="1" t="s">
        <v>47</v>
      </c>
      <c r="M34" s="1">
        <v>6</v>
      </c>
      <c r="N34" s="1">
        <v>27861445</v>
      </c>
      <c r="O34" s="1">
        <v>27861445</v>
      </c>
      <c r="P34" s="1" t="s">
        <v>34</v>
      </c>
      <c r="Q34" s="1" t="s">
        <v>35</v>
      </c>
      <c r="X34" s="1">
        <v>611</v>
      </c>
    </row>
    <row r="35" spans="1:24" x14ac:dyDescent="0.2">
      <c r="A35" s="1" t="s">
        <v>24</v>
      </c>
      <c r="B35" s="1" t="s">
        <v>1350</v>
      </c>
      <c r="C35" s="1" t="s">
        <v>126</v>
      </c>
      <c r="D35" s="1" t="s">
        <v>1729</v>
      </c>
      <c r="E35" s="1" t="s">
        <v>28</v>
      </c>
      <c r="F35" s="1" t="s">
        <v>1730</v>
      </c>
      <c r="G35" s="1" t="s">
        <v>30</v>
      </c>
      <c r="J35" s="1" t="s">
        <v>31</v>
      </c>
      <c r="K35" s="1" t="s">
        <v>32</v>
      </c>
      <c r="L35" s="1" t="s">
        <v>33</v>
      </c>
      <c r="M35" s="1">
        <v>6</v>
      </c>
      <c r="N35" s="1">
        <v>27861450</v>
      </c>
      <c r="O35" s="1">
        <v>27861450</v>
      </c>
      <c r="P35" s="1" t="s">
        <v>42</v>
      </c>
      <c r="Q35" s="1" t="s">
        <v>34</v>
      </c>
      <c r="T35" s="1">
        <v>31</v>
      </c>
      <c r="U35" s="1">
        <v>188</v>
      </c>
      <c r="W35" s="1">
        <v>172</v>
      </c>
      <c r="X35" s="1">
        <v>2673</v>
      </c>
    </row>
    <row r="36" spans="1:24" x14ac:dyDescent="0.2">
      <c r="A36" s="1" t="s">
        <v>24</v>
      </c>
      <c r="B36" s="1" t="s">
        <v>1740</v>
      </c>
      <c r="C36" s="1" t="s">
        <v>26</v>
      </c>
      <c r="D36" s="1" t="s">
        <v>320</v>
      </c>
      <c r="E36" s="1" t="s">
        <v>28</v>
      </c>
      <c r="F36" s="1" t="s">
        <v>1741</v>
      </c>
      <c r="G36" s="1" t="s">
        <v>30</v>
      </c>
      <c r="J36" s="1" t="s">
        <v>31</v>
      </c>
      <c r="K36" s="1" t="s">
        <v>32</v>
      </c>
      <c r="L36" s="1" t="s">
        <v>33</v>
      </c>
      <c r="M36" s="1">
        <v>6</v>
      </c>
      <c r="N36" s="1">
        <v>27861469</v>
      </c>
      <c r="O36" s="1">
        <v>27861469</v>
      </c>
      <c r="P36" s="1" t="s">
        <v>34</v>
      </c>
      <c r="Q36" s="1" t="s">
        <v>35</v>
      </c>
      <c r="T36" s="1">
        <v>63</v>
      </c>
      <c r="U36" s="1">
        <v>102</v>
      </c>
      <c r="W36" s="1">
        <v>176</v>
      </c>
      <c r="X36" s="1">
        <v>376</v>
      </c>
    </row>
    <row r="37" spans="1:24" x14ac:dyDescent="0.2">
      <c r="A37" s="1" t="s">
        <v>414</v>
      </c>
      <c r="B37" s="1" t="s">
        <v>1748</v>
      </c>
      <c r="C37" s="1" t="s">
        <v>416</v>
      </c>
      <c r="D37" s="1" t="s">
        <v>882</v>
      </c>
      <c r="E37" s="1" t="s">
        <v>28</v>
      </c>
      <c r="F37" s="1" t="s">
        <v>1749</v>
      </c>
      <c r="G37" s="1" t="s">
        <v>30</v>
      </c>
      <c r="J37" s="1" t="s">
        <v>32</v>
      </c>
      <c r="K37" s="1" t="s">
        <v>32</v>
      </c>
      <c r="L37" s="1" t="s">
        <v>33</v>
      </c>
      <c r="M37" s="1">
        <v>6</v>
      </c>
      <c r="N37" s="1">
        <v>27861472</v>
      </c>
      <c r="O37" s="1">
        <v>27861472</v>
      </c>
      <c r="P37" s="1" t="s">
        <v>34</v>
      </c>
      <c r="Q37" s="1" t="s">
        <v>35</v>
      </c>
      <c r="X37" s="1">
        <v>67</v>
      </c>
    </row>
    <row r="38" spans="1:24" x14ac:dyDescent="0.2">
      <c r="A38" s="1" t="s">
        <v>657</v>
      </c>
      <c r="B38" s="1" t="s">
        <v>1777</v>
      </c>
      <c r="C38" s="1" t="s">
        <v>216</v>
      </c>
      <c r="D38" s="1" t="s">
        <v>485</v>
      </c>
      <c r="E38" s="1" t="s">
        <v>28</v>
      </c>
      <c r="F38" s="1" t="s">
        <v>1778</v>
      </c>
      <c r="G38" s="1" t="s">
        <v>30</v>
      </c>
      <c r="J38" s="1" t="s">
        <v>31</v>
      </c>
      <c r="K38" s="1" t="s">
        <v>32</v>
      </c>
      <c r="L38" s="1" t="s">
        <v>370</v>
      </c>
      <c r="M38" s="1">
        <v>6</v>
      </c>
      <c r="N38" s="1">
        <v>27861476</v>
      </c>
      <c r="O38" s="1">
        <v>27861476</v>
      </c>
      <c r="P38" s="1" t="s">
        <v>42</v>
      </c>
      <c r="Q38" s="1" t="s">
        <v>43</v>
      </c>
      <c r="T38" s="1">
        <v>76</v>
      </c>
      <c r="U38" s="1">
        <v>142</v>
      </c>
      <c r="W38" s="1">
        <v>236</v>
      </c>
      <c r="X38" s="1">
        <v>61</v>
      </c>
    </row>
    <row r="39" spans="1:24" x14ac:dyDescent="0.2">
      <c r="A39" s="1" t="s">
        <v>56</v>
      </c>
      <c r="B39" s="1" t="s">
        <v>1040</v>
      </c>
      <c r="C39" s="1" t="s">
        <v>58</v>
      </c>
      <c r="D39" s="1" t="s">
        <v>885</v>
      </c>
      <c r="E39" s="1" t="s">
        <v>28</v>
      </c>
      <c r="F39" s="1" t="s">
        <v>1787</v>
      </c>
      <c r="G39" s="1" t="s">
        <v>30</v>
      </c>
      <c r="J39" s="1" t="s">
        <v>31</v>
      </c>
      <c r="K39" s="1" t="s">
        <v>61</v>
      </c>
      <c r="L39" s="1" t="s">
        <v>33</v>
      </c>
      <c r="M39" s="1">
        <v>6</v>
      </c>
      <c r="N39" s="1">
        <v>27861503</v>
      </c>
      <c r="O39" s="1">
        <v>27861503</v>
      </c>
      <c r="P39" s="1" t="s">
        <v>42</v>
      </c>
      <c r="Q39" s="1" t="s">
        <v>43</v>
      </c>
      <c r="U39" s="1">
        <v>65</v>
      </c>
      <c r="X39" s="1">
        <v>299</v>
      </c>
    </row>
    <row r="40" spans="1:24" x14ac:dyDescent="0.2">
      <c r="A40" s="1" t="s">
        <v>24</v>
      </c>
      <c r="B40" s="1" t="s">
        <v>1731</v>
      </c>
      <c r="C40" s="1" t="s">
        <v>126</v>
      </c>
      <c r="D40" s="1" t="s">
        <v>1732</v>
      </c>
      <c r="E40" s="1" t="s">
        <v>28</v>
      </c>
      <c r="F40" s="1" t="s">
        <v>1733</v>
      </c>
      <c r="G40" s="1" t="s">
        <v>30</v>
      </c>
      <c r="J40" s="1" t="s">
        <v>31</v>
      </c>
      <c r="K40" s="1" t="s">
        <v>32</v>
      </c>
      <c r="L40" s="1" t="s">
        <v>33</v>
      </c>
      <c r="M40" s="1">
        <v>6</v>
      </c>
      <c r="N40" s="1">
        <v>27861512</v>
      </c>
      <c r="O40" s="1">
        <v>27861512</v>
      </c>
      <c r="P40" s="1" t="s">
        <v>42</v>
      </c>
      <c r="Q40" s="1" t="s">
        <v>35</v>
      </c>
      <c r="T40" s="1">
        <v>10</v>
      </c>
      <c r="U40" s="1">
        <v>115</v>
      </c>
      <c r="V40" s="1">
        <v>1</v>
      </c>
      <c r="W40" s="1">
        <v>129</v>
      </c>
      <c r="X40" s="1">
        <v>200</v>
      </c>
    </row>
    <row r="41" spans="1:24" x14ac:dyDescent="0.2">
      <c r="A41" s="1" t="s">
        <v>24</v>
      </c>
      <c r="B41" s="1" t="s">
        <v>1723</v>
      </c>
      <c r="C41" s="1" t="s">
        <v>126</v>
      </c>
      <c r="D41" s="1" t="s">
        <v>1724</v>
      </c>
      <c r="E41" s="1" t="s">
        <v>28</v>
      </c>
      <c r="F41" s="1" t="s">
        <v>1725</v>
      </c>
      <c r="G41" s="1" t="s">
        <v>30</v>
      </c>
      <c r="J41" s="1" t="s">
        <v>31</v>
      </c>
      <c r="K41" s="1" t="s">
        <v>32</v>
      </c>
      <c r="L41" s="1" t="s">
        <v>33</v>
      </c>
      <c r="M41" s="1">
        <v>6</v>
      </c>
      <c r="N41" s="1">
        <v>27861515</v>
      </c>
      <c r="O41" s="1">
        <v>27861515</v>
      </c>
      <c r="P41" s="1" t="s">
        <v>42</v>
      </c>
      <c r="Q41" s="1" t="s">
        <v>43</v>
      </c>
      <c r="T41" s="1">
        <v>12</v>
      </c>
      <c r="U41" s="1">
        <v>117</v>
      </c>
      <c r="W41" s="1">
        <v>129</v>
      </c>
      <c r="X41" s="1">
        <v>350</v>
      </c>
    </row>
    <row r="42" spans="1:24" x14ac:dyDescent="0.2">
      <c r="A42" s="1" t="s">
        <v>24</v>
      </c>
      <c r="B42" s="1" t="s">
        <v>1726</v>
      </c>
      <c r="C42" s="1" t="s">
        <v>26</v>
      </c>
      <c r="D42" s="1" t="s">
        <v>1724</v>
      </c>
      <c r="E42" s="1" t="s">
        <v>28</v>
      </c>
      <c r="F42" s="1" t="s">
        <v>1725</v>
      </c>
      <c r="G42" s="1" t="s">
        <v>30</v>
      </c>
      <c r="J42" s="1" t="s">
        <v>31</v>
      </c>
      <c r="K42" s="1" t="s">
        <v>32</v>
      </c>
      <c r="L42" s="1" t="s">
        <v>33</v>
      </c>
      <c r="M42" s="1">
        <v>6</v>
      </c>
      <c r="N42" s="1">
        <v>27861515</v>
      </c>
      <c r="O42" s="1">
        <v>27861515</v>
      </c>
      <c r="P42" s="1" t="s">
        <v>42</v>
      </c>
      <c r="Q42" s="1" t="s">
        <v>43</v>
      </c>
      <c r="T42" s="1">
        <v>17</v>
      </c>
      <c r="U42" s="1">
        <v>113</v>
      </c>
      <c r="W42" s="1">
        <v>173</v>
      </c>
      <c r="X42" s="1">
        <v>103</v>
      </c>
    </row>
    <row r="43" spans="1:24" x14ac:dyDescent="0.2">
      <c r="A43" s="1" t="s">
        <v>24</v>
      </c>
      <c r="B43" s="1" t="s">
        <v>1750</v>
      </c>
      <c r="C43" s="1" t="s">
        <v>26</v>
      </c>
      <c r="D43" s="1" t="s">
        <v>1751</v>
      </c>
      <c r="E43" s="1" t="s">
        <v>28</v>
      </c>
      <c r="F43" s="1" t="s">
        <v>1752</v>
      </c>
      <c r="G43" s="1" t="s">
        <v>30</v>
      </c>
      <c r="J43" s="1" t="s">
        <v>31</v>
      </c>
      <c r="K43" s="1" t="s">
        <v>32</v>
      </c>
      <c r="L43" s="1" t="s">
        <v>33</v>
      </c>
      <c r="M43" s="1">
        <v>6</v>
      </c>
      <c r="N43" s="1">
        <v>27861557</v>
      </c>
      <c r="O43" s="1">
        <v>27861557</v>
      </c>
      <c r="P43" s="1" t="s">
        <v>35</v>
      </c>
      <c r="Q43" s="1" t="s">
        <v>43</v>
      </c>
      <c r="T43" s="1">
        <v>26</v>
      </c>
      <c r="U43" s="1">
        <v>77</v>
      </c>
      <c r="V43" s="1">
        <v>1</v>
      </c>
      <c r="W43" s="1">
        <v>128</v>
      </c>
      <c r="X43" s="1">
        <v>458</v>
      </c>
    </row>
    <row r="44" spans="1:24" x14ac:dyDescent="0.2">
      <c r="A44" s="1" t="s">
        <v>426</v>
      </c>
      <c r="B44" s="1" t="s">
        <v>1810</v>
      </c>
      <c r="C44" s="1" t="s">
        <v>437</v>
      </c>
      <c r="D44" s="1" t="s">
        <v>1110</v>
      </c>
      <c r="E44" s="1" t="s">
        <v>28</v>
      </c>
      <c r="F44" s="1" t="s">
        <v>1811</v>
      </c>
      <c r="G44" s="1" t="s">
        <v>30</v>
      </c>
      <c r="J44" s="1" t="s">
        <v>32</v>
      </c>
      <c r="K44" s="1" t="s">
        <v>32</v>
      </c>
      <c r="L44" s="1" t="s">
        <v>32</v>
      </c>
      <c r="M44" s="1">
        <v>6</v>
      </c>
      <c r="N44" s="1">
        <v>27861568</v>
      </c>
      <c r="O44" s="1">
        <v>27861568</v>
      </c>
      <c r="P44" s="1" t="s">
        <v>42</v>
      </c>
      <c r="Q44" s="1" t="s">
        <v>43</v>
      </c>
      <c r="X44" s="1">
        <v>436</v>
      </c>
    </row>
    <row r="45" spans="1:24" x14ac:dyDescent="0.2">
      <c r="A45" s="1" t="s">
        <v>414</v>
      </c>
      <c r="B45" s="1" t="s">
        <v>1746</v>
      </c>
      <c r="C45" s="1" t="s">
        <v>416</v>
      </c>
      <c r="D45" s="1" t="s">
        <v>804</v>
      </c>
      <c r="E45" s="1" t="s">
        <v>28</v>
      </c>
      <c r="F45" s="1" t="s">
        <v>1747</v>
      </c>
      <c r="G45" s="1" t="s">
        <v>30</v>
      </c>
      <c r="J45" s="1" t="s">
        <v>32</v>
      </c>
      <c r="K45" s="1" t="s">
        <v>32</v>
      </c>
      <c r="L45" s="1" t="s">
        <v>33</v>
      </c>
      <c r="M45" s="1">
        <v>6</v>
      </c>
      <c r="N45" s="1">
        <v>27861584</v>
      </c>
      <c r="O45" s="1">
        <v>27861584</v>
      </c>
      <c r="P45" s="1" t="s">
        <v>34</v>
      </c>
      <c r="Q45" s="1" t="s">
        <v>35</v>
      </c>
      <c r="X45" s="1">
        <v>17</v>
      </c>
    </row>
    <row r="46" spans="1:24" x14ac:dyDescent="0.2">
      <c r="A46" s="1" t="s">
        <v>1134</v>
      </c>
      <c r="B46" s="1" t="s">
        <v>1774</v>
      </c>
      <c r="C46" s="1" t="s">
        <v>345</v>
      </c>
      <c r="D46" s="1" t="s">
        <v>1775</v>
      </c>
      <c r="E46" s="1" t="s">
        <v>28</v>
      </c>
      <c r="F46" s="1" t="s">
        <v>1776</v>
      </c>
      <c r="G46" s="1" t="s">
        <v>30</v>
      </c>
      <c r="J46" s="1" t="s">
        <v>31</v>
      </c>
      <c r="K46" s="1" t="s">
        <v>32</v>
      </c>
      <c r="L46" s="1" t="s">
        <v>33</v>
      </c>
      <c r="M46" s="1">
        <v>6</v>
      </c>
      <c r="N46" s="1">
        <v>27861583</v>
      </c>
      <c r="O46" s="1">
        <v>27861583</v>
      </c>
      <c r="P46" s="1" t="s">
        <v>34</v>
      </c>
      <c r="Q46" s="1" t="s">
        <v>35</v>
      </c>
      <c r="U46" s="1">
        <v>67</v>
      </c>
      <c r="X46" s="1">
        <v>115</v>
      </c>
    </row>
    <row r="47" spans="1:24" x14ac:dyDescent="0.2">
      <c r="A47" s="1" t="s">
        <v>44</v>
      </c>
      <c r="B47" s="1" t="s">
        <v>1804</v>
      </c>
      <c r="C47" s="1" t="s">
        <v>46</v>
      </c>
      <c r="D47" s="1" t="s">
        <v>1805</v>
      </c>
      <c r="E47" s="1" t="s">
        <v>28</v>
      </c>
      <c r="F47" s="1" t="s">
        <v>1806</v>
      </c>
      <c r="G47" s="1" t="s">
        <v>30</v>
      </c>
      <c r="J47" s="1" t="s">
        <v>32</v>
      </c>
      <c r="K47" s="1" t="s">
        <v>32</v>
      </c>
      <c r="L47" s="1" t="s">
        <v>47</v>
      </c>
      <c r="M47" s="1">
        <v>6</v>
      </c>
      <c r="N47" s="1">
        <v>27861592</v>
      </c>
      <c r="O47" s="1">
        <v>27861592</v>
      </c>
      <c r="P47" s="1" t="s">
        <v>34</v>
      </c>
      <c r="Q47" s="1" t="s">
        <v>35</v>
      </c>
      <c r="X47" s="1">
        <v>110</v>
      </c>
    </row>
    <row r="48" spans="1:24" x14ac:dyDescent="0.2">
      <c r="A48" s="1" t="s">
        <v>120</v>
      </c>
      <c r="B48" s="1" t="s">
        <v>1720</v>
      </c>
      <c r="C48" s="1" t="s">
        <v>39</v>
      </c>
      <c r="D48" s="1" t="s">
        <v>544</v>
      </c>
      <c r="E48" s="1" t="s">
        <v>28</v>
      </c>
      <c r="F48" s="1" t="s">
        <v>1721</v>
      </c>
      <c r="G48" s="1" t="s">
        <v>30</v>
      </c>
      <c r="J48" s="1" t="s">
        <v>32</v>
      </c>
      <c r="K48" s="1" t="s">
        <v>32</v>
      </c>
      <c r="L48" s="1" t="s">
        <v>33</v>
      </c>
      <c r="M48" s="1">
        <v>6</v>
      </c>
      <c r="N48" s="1">
        <v>27861614</v>
      </c>
      <c r="O48" s="1">
        <v>27861614</v>
      </c>
      <c r="P48" s="1" t="s">
        <v>42</v>
      </c>
      <c r="Q48" s="1" t="s">
        <v>43</v>
      </c>
      <c r="X48" s="1">
        <v>1214</v>
      </c>
    </row>
    <row r="49" spans="1:26" x14ac:dyDescent="0.2">
      <c r="A49" s="1" t="s">
        <v>37</v>
      </c>
      <c r="B49" s="1" t="s">
        <v>1722</v>
      </c>
      <c r="C49" s="1" t="s">
        <v>39</v>
      </c>
      <c r="D49" s="1" t="s">
        <v>544</v>
      </c>
      <c r="E49" s="1" t="s">
        <v>28</v>
      </c>
      <c r="F49" s="1" t="s">
        <v>1721</v>
      </c>
      <c r="G49" s="1" t="s">
        <v>30</v>
      </c>
      <c r="J49" s="1" t="s">
        <v>31</v>
      </c>
      <c r="K49" s="1" t="s">
        <v>32</v>
      </c>
      <c r="L49" s="1" t="s">
        <v>33</v>
      </c>
      <c r="M49" s="1">
        <v>6</v>
      </c>
      <c r="N49" s="1">
        <v>27861614</v>
      </c>
      <c r="O49" s="1">
        <v>27861614</v>
      </c>
      <c r="P49" s="1" t="s">
        <v>42</v>
      </c>
      <c r="Q49" s="1" t="s">
        <v>43</v>
      </c>
      <c r="T49" s="1">
        <v>14</v>
      </c>
      <c r="U49" s="1">
        <v>37</v>
      </c>
      <c r="X49" s="1">
        <v>992</v>
      </c>
    </row>
    <row r="50" spans="1:26" x14ac:dyDescent="0.2">
      <c r="A50" s="1" t="s">
        <v>2206</v>
      </c>
      <c r="B50" s="1" t="s">
        <v>2238</v>
      </c>
      <c r="C50" s="1" t="s">
        <v>159</v>
      </c>
      <c r="D50" s="1" t="s">
        <v>247</v>
      </c>
      <c r="E50" s="1" t="s">
        <v>545</v>
      </c>
      <c r="F50" s="1" t="s">
        <v>2239</v>
      </c>
      <c r="G50" s="1" t="s">
        <v>30</v>
      </c>
      <c r="H50" s="1" t="s">
        <v>2074</v>
      </c>
      <c r="J50" s="1" t="s">
        <v>31</v>
      </c>
      <c r="K50" s="1" t="s">
        <v>67</v>
      </c>
      <c r="L50" s="1" t="s">
        <v>33</v>
      </c>
      <c r="M50" s="1">
        <v>6</v>
      </c>
      <c r="N50" s="1">
        <v>27861314</v>
      </c>
      <c r="O50" s="1">
        <v>27861314</v>
      </c>
      <c r="P50" s="1" t="s">
        <v>35</v>
      </c>
      <c r="Q50" s="1" t="s">
        <v>34</v>
      </c>
      <c r="R50" s="1">
        <v>0.02</v>
      </c>
      <c r="T50" s="1">
        <v>4</v>
      </c>
      <c r="U50" s="1">
        <v>169</v>
      </c>
      <c r="X50" s="1">
        <v>79</v>
      </c>
      <c r="Y50" s="2">
        <v>43466</v>
      </c>
      <c r="Z50" s="1" t="s">
        <v>2240</v>
      </c>
    </row>
    <row r="51" spans="1:26" x14ac:dyDescent="0.2">
      <c r="A51" s="1" t="s">
        <v>2241</v>
      </c>
      <c r="B51" s="1" t="s">
        <v>1281</v>
      </c>
      <c r="C51" s="1" t="s">
        <v>26</v>
      </c>
      <c r="D51" s="1" t="s">
        <v>1673</v>
      </c>
      <c r="E51" s="1" t="s">
        <v>545</v>
      </c>
      <c r="F51" s="1" t="s">
        <v>2242</v>
      </c>
      <c r="G51" s="1" t="s">
        <v>30</v>
      </c>
      <c r="H51" s="1" t="s">
        <v>2074</v>
      </c>
      <c r="J51" s="1" t="s">
        <v>101</v>
      </c>
      <c r="K51" s="1" t="s">
        <v>101</v>
      </c>
      <c r="L51" s="1" t="s">
        <v>101</v>
      </c>
      <c r="M51" s="1">
        <v>6</v>
      </c>
      <c r="N51" s="1">
        <v>27861400</v>
      </c>
      <c r="O51" s="1">
        <v>27861400</v>
      </c>
      <c r="P51" s="1" t="s">
        <v>34</v>
      </c>
      <c r="Q51" s="1" t="s">
        <v>43</v>
      </c>
      <c r="R51" s="1">
        <v>0.13</v>
      </c>
      <c r="T51" s="1">
        <v>15</v>
      </c>
      <c r="U51" s="1">
        <v>99</v>
      </c>
      <c r="W51" s="1">
        <v>127</v>
      </c>
      <c r="X51" s="1">
        <v>216</v>
      </c>
      <c r="Y51" s="2">
        <v>43466</v>
      </c>
      <c r="Z51" s="1" t="s">
        <v>2243</v>
      </c>
    </row>
    <row r="52" spans="1:26" x14ac:dyDescent="0.2">
      <c r="A52" s="1" t="s">
        <v>2166</v>
      </c>
      <c r="B52" s="1" t="s">
        <v>2244</v>
      </c>
      <c r="C52" s="1" t="s">
        <v>189</v>
      </c>
      <c r="D52" s="1" t="s">
        <v>2245</v>
      </c>
      <c r="E52" s="1" t="s">
        <v>545</v>
      </c>
      <c r="F52" s="1" t="s">
        <v>2246</v>
      </c>
      <c r="G52" s="1" t="s">
        <v>30</v>
      </c>
      <c r="H52" s="1" t="s">
        <v>2074</v>
      </c>
      <c r="J52" s="1" t="s">
        <v>31</v>
      </c>
      <c r="K52" s="1" t="s">
        <v>32</v>
      </c>
      <c r="L52" s="1" t="s">
        <v>33</v>
      </c>
      <c r="M52" s="1">
        <v>6</v>
      </c>
      <c r="N52" s="1">
        <v>27861438</v>
      </c>
      <c r="O52" s="1">
        <v>27861438</v>
      </c>
      <c r="P52" s="1" t="s">
        <v>42</v>
      </c>
      <c r="Q52" s="1" t="s">
        <v>35</v>
      </c>
      <c r="R52" s="1">
        <v>0.05</v>
      </c>
      <c r="T52" s="1">
        <v>15</v>
      </c>
      <c r="U52" s="1">
        <v>273</v>
      </c>
      <c r="X52" s="1">
        <v>59</v>
      </c>
      <c r="Y52" s="2">
        <v>43466</v>
      </c>
      <c r="Z52" s="1" t="s">
        <v>2247</v>
      </c>
    </row>
    <row r="53" spans="1:26" x14ac:dyDescent="0.2">
      <c r="A53" s="1" t="s">
        <v>2150</v>
      </c>
      <c r="B53" s="1" t="s">
        <v>2248</v>
      </c>
      <c r="C53" s="1" t="s">
        <v>437</v>
      </c>
      <c r="D53" s="1" t="s">
        <v>2249</v>
      </c>
      <c r="E53" s="1" t="s">
        <v>545</v>
      </c>
      <c r="F53" s="1" t="s">
        <v>2250</v>
      </c>
      <c r="G53" s="1" t="s">
        <v>30</v>
      </c>
      <c r="J53" s="1" t="s">
        <v>32</v>
      </c>
      <c r="K53" s="1" t="s">
        <v>32</v>
      </c>
      <c r="L53" s="1" t="s">
        <v>33</v>
      </c>
      <c r="M53" s="1">
        <v>6</v>
      </c>
      <c r="N53" s="1">
        <v>27861456</v>
      </c>
      <c r="O53" s="1">
        <v>27861456</v>
      </c>
      <c r="P53" s="1" t="s">
        <v>34</v>
      </c>
      <c r="Q53" s="1" t="s">
        <v>42</v>
      </c>
      <c r="R53" s="1">
        <v>0.17</v>
      </c>
      <c r="T53" s="1">
        <v>87</v>
      </c>
      <c r="U53" s="1">
        <v>420</v>
      </c>
      <c r="X53" s="1">
        <v>61</v>
      </c>
      <c r="Y53" s="2">
        <v>43466</v>
      </c>
      <c r="Z53" s="1" t="s">
        <v>2251</v>
      </c>
    </row>
    <row r="54" spans="1:26" x14ac:dyDescent="0.2">
      <c r="A54" s="1" t="s">
        <v>2070</v>
      </c>
      <c r="B54" s="1" t="s">
        <v>2252</v>
      </c>
      <c r="C54" s="1" t="s">
        <v>64</v>
      </c>
      <c r="D54" s="1" t="s">
        <v>317</v>
      </c>
      <c r="E54" s="1" t="s">
        <v>545</v>
      </c>
      <c r="F54" s="1" t="s">
        <v>2253</v>
      </c>
      <c r="G54" s="1" t="s">
        <v>30</v>
      </c>
      <c r="H54" s="1" t="s">
        <v>2074</v>
      </c>
      <c r="J54" s="1" t="s">
        <v>101</v>
      </c>
      <c r="K54" s="1" t="s">
        <v>101</v>
      </c>
      <c r="L54" s="1" t="s">
        <v>101</v>
      </c>
      <c r="M54" s="1">
        <v>6</v>
      </c>
      <c r="N54" s="1">
        <v>27861471</v>
      </c>
      <c r="O54" s="1">
        <v>27861471</v>
      </c>
      <c r="P54" s="1" t="s">
        <v>34</v>
      </c>
      <c r="Q54" s="1" t="s">
        <v>43</v>
      </c>
      <c r="R54" s="1">
        <v>0.34</v>
      </c>
      <c r="T54" s="1">
        <v>40</v>
      </c>
      <c r="U54" s="1">
        <v>77</v>
      </c>
      <c r="W54" s="1">
        <v>124</v>
      </c>
      <c r="X54" s="1">
        <v>5699</v>
      </c>
      <c r="Y54" s="2">
        <v>43466</v>
      </c>
      <c r="Z54" s="1" t="s">
        <v>2254</v>
      </c>
    </row>
    <row r="55" spans="1:26" x14ac:dyDescent="0.2">
      <c r="A55" s="1" t="s">
        <v>2255</v>
      </c>
      <c r="B55" s="1" t="s">
        <v>2256</v>
      </c>
      <c r="C55" s="1" t="s">
        <v>662</v>
      </c>
      <c r="D55" s="1" t="s">
        <v>481</v>
      </c>
      <c r="E55" s="1" t="s">
        <v>545</v>
      </c>
      <c r="F55" s="1" t="s">
        <v>2257</v>
      </c>
      <c r="G55" s="1" t="s">
        <v>30</v>
      </c>
      <c r="H55" s="1" t="s">
        <v>2258</v>
      </c>
      <c r="J55" s="1" t="s">
        <v>101</v>
      </c>
      <c r="K55" s="1" t="s">
        <v>101</v>
      </c>
      <c r="L55" s="1" t="s">
        <v>101</v>
      </c>
      <c r="M55" s="1">
        <v>6</v>
      </c>
      <c r="N55" s="1">
        <v>27861469</v>
      </c>
      <c r="O55" s="1">
        <v>27861469</v>
      </c>
      <c r="P55" s="1" t="s">
        <v>34</v>
      </c>
      <c r="Q55" s="1" t="s">
        <v>42</v>
      </c>
      <c r="R55" s="1">
        <v>0.33</v>
      </c>
      <c r="T55" s="1">
        <v>14</v>
      </c>
      <c r="U55" s="1">
        <v>28</v>
      </c>
      <c r="W55" s="1">
        <v>37</v>
      </c>
      <c r="X55" s="1">
        <v>398</v>
      </c>
      <c r="Y55" s="2">
        <v>43466</v>
      </c>
      <c r="Z55" s="1" t="s">
        <v>2259</v>
      </c>
    </row>
    <row r="56" spans="1:26" x14ac:dyDescent="0.2">
      <c r="A56" s="1" t="s">
        <v>2241</v>
      </c>
      <c r="B56" s="1" t="s">
        <v>2260</v>
      </c>
      <c r="C56" s="1" t="s">
        <v>26</v>
      </c>
      <c r="D56" s="1" t="s">
        <v>1570</v>
      </c>
      <c r="E56" s="1" t="s">
        <v>545</v>
      </c>
      <c r="F56" s="1" t="s">
        <v>2261</v>
      </c>
      <c r="G56" s="1" t="s">
        <v>30</v>
      </c>
      <c r="H56" s="1" t="s">
        <v>2067</v>
      </c>
      <c r="J56" s="1" t="s">
        <v>101</v>
      </c>
      <c r="K56" s="1" t="s">
        <v>101</v>
      </c>
      <c r="L56" s="1" t="s">
        <v>101</v>
      </c>
      <c r="M56" s="1">
        <v>6</v>
      </c>
      <c r="N56" s="1">
        <v>27861512</v>
      </c>
      <c r="O56" s="1">
        <v>27861512</v>
      </c>
      <c r="P56" s="1" t="s">
        <v>42</v>
      </c>
      <c r="Q56" s="1" t="s">
        <v>43</v>
      </c>
      <c r="R56" s="1">
        <v>0.08</v>
      </c>
      <c r="T56" s="1">
        <v>14</v>
      </c>
      <c r="U56" s="1">
        <v>156</v>
      </c>
      <c r="W56" s="1">
        <v>180</v>
      </c>
      <c r="X56" s="1">
        <v>1016</v>
      </c>
      <c r="Y56" s="2">
        <v>43466</v>
      </c>
      <c r="Z56" s="1" t="s">
        <v>2262</v>
      </c>
    </row>
    <row r="57" spans="1:26" x14ac:dyDescent="0.2">
      <c r="A57" s="1" t="s">
        <v>2070</v>
      </c>
      <c r="B57" s="1" t="s">
        <v>2263</v>
      </c>
      <c r="C57" s="1" t="s">
        <v>64</v>
      </c>
      <c r="D57" s="1" t="s">
        <v>537</v>
      </c>
      <c r="E57" s="1" t="s">
        <v>545</v>
      </c>
      <c r="F57" s="1" t="s">
        <v>2264</v>
      </c>
      <c r="G57" s="1" t="s">
        <v>30</v>
      </c>
      <c r="H57" s="1" t="s">
        <v>2074</v>
      </c>
      <c r="J57" s="1" t="s">
        <v>101</v>
      </c>
      <c r="K57" s="1" t="s">
        <v>101</v>
      </c>
      <c r="L57" s="1" t="s">
        <v>101</v>
      </c>
      <c r="M57" s="1">
        <v>6</v>
      </c>
      <c r="N57" s="1">
        <v>27861580</v>
      </c>
      <c r="O57" s="1">
        <v>27861580</v>
      </c>
      <c r="P57" s="1" t="s">
        <v>34</v>
      </c>
      <c r="Q57" s="1" t="s">
        <v>42</v>
      </c>
      <c r="R57" s="1">
        <v>0.17</v>
      </c>
      <c r="S57" s="1">
        <v>0.01</v>
      </c>
      <c r="T57" s="1">
        <v>17</v>
      </c>
      <c r="U57" s="1">
        <v>84</v>
      </c>
      <c r="V57" s="1">
        <v>1</v>
      </c>
      <c r="W57" s="1">
        <v>109</v>
      </c>
      <c r="X57" s="1">
        <v>242</v>
      </c>
      <c r="Y57" s="2">
        <v>43466</v>
      </c>
      <c r="Z57" s="1" t="s">
        <v>2265</v>
      </c>
    </row>
  </sheetData>
  <autoFilter ref="A1:X49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topLeftCell="A64" workbookViewId="0">
      <selection activeCell="A91" sqref="A91:X94"/>
    </sheetView>
  </sheetViews>
  <sheetFormatPr defaultColWidth="11.5546875" defaultRowHeight="15" x14ac:dyDescent="0.2"/>
  <cols>
    <col min="1" max="1" width="11.5546875" style="1"/>
    <col min="2" max="2" width="14.109375" style="1" customWidth="1"/>
    <col min="3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444</v>
      </c>
      <c r="B2" s="1" t="s">
        <v>1812</v>
      </c>
      <c r="C2" s="1" t="s">
        <v>159</v>
      </c>
      <c r="D2" s="1" t="s">
        <v>1813</v>
      </c>
      <c r="E2" s="1" t="s">
        <v>28</v>
      </c>
      <c r="F2" s="1" t="s">
        <v>1814</v>
      </c>
      <c r="G2" s="1" t="s">
        <v>30</v>
      </c>
      <c r="J2" s="1" t="s">
        <v>32</v>
      </c>
      <c r="K2" s="1" t="s">
        <v>32</v>
      </c>
      <c r="L2" s="1" t="s">
        <v>32</v>
      </c>
      <c r="M2" s="1">
        <v>1</v>
      </c>
      <c r="N2" s="1">
        <v>149858186</v>
      </c>
      <c r="O2" s="1">
        <v>149858186</v>
      </c>
      <c r="P2" s="1" t="s">
        <v>34</v>
      </c>
      <c r="Q2" s="1" t="s">
        <v>42</v>
      </c>
      <c r="U2" s="1">
        <v>154</v>
      </c>
      <c r="X2" s="1">
        <v>57</v>
      </c>
    </row>
    <row r="3" spans="1:24" x14ac:dyDescent="0.2">
      <c r="A3" s="1" t="s">
        <v>24</v>
      </c>
      <c r="B3" s="1" t="s">
        <v>1815</v>
      </c>
      <c r="C3" s="1" t="s">
        <v>126</v>
      </c>
      <c r="D3" s="1" t="s">
        <v>358</v>
      </c>
      <c r="E3" s="1" t="s">
        <v>28</v>
      </c>
      <c r="F3" s="1" t="s">
        <v>896</v>
      </c>
      <c r="G3" s="1" t="s">
        <v>30</v>
      </c>
      <c r="I3" s="1">
        <v>1</v>
      </c>
      <c r="J3" s="1" t="s">
        <v>31</v>
      </c>
      <c r="K3" s="1" t="s">
        <v>32</v>
      </c>
      <c r="L3" s="1" t="s">
        <v>33</v>
      </c>
      <c r="M3" s="1">
        <v>1</v>
      </c>
      <c r="N3" s="1">
        <v>149858184</v>
      </c>
      <c r="O3" s="1">
        <v>149858184</v>
      </c>
      <c r="P3" s="1" t="s">
        <v>42</v>
      </c>
      <c r="Q3" s="1" t="s">
        <v>34</v>
      </c>
      <c r="T3" s="1">
        <v>21</v>
      </c>
      <c r="U3" s="1">
        <v>81</v>
      </c>
      <c r="W3" s="1">
        <v>68</v>
      </c>
      <c r="X3" s="1">
        <v>215</v>
      </c>
    </row>
    <row r="4" spans="1:24" x14ac:dyDescent="0.2">
      <c r="A4" s="1" t="s">
        <v>507</v>
      </c>
      <c r="B4" s="1">
        <v>585265</v>
      </c>
      <c r="C4" s="1" t="s">
        <v>508</v>
      </c>
      <c r="D4" s="1" t="s">
        <v>366</v>
      </c>
      <c r="E4" s="1" t="s">
        <v>28</v>
      </c>
      <c r="F4" s="1" t="s">
        <v>1816</v>
      </c>
      <c r="G4" s="1" t="s">
        <v>30</v>
      </c>
      <c r="I4" s="1">
        <v>2</v>
      </c>
      <c r="J4" s="1" t="s">
        <v>32</v>
      </c>
      <c r="K4" s="1" t="s">
        <v>32</v>
      </c>
      <c r="L4" s="1" t="s">
        <v>510</v>
      </c>
      <c r="M4" s="1">
        <v>1</v>
      </c>
      <c r="N4" s="1">
        <v>149858180</v>
      </c>
      <c r="O4" s="1">
        <v>149858180</v>
      </c>
      <c r="P4" s="1" t="s">
        <v>34</v>
      </c>
      <c r="Q4" s="1" t="s">
        <v>35</v>
      </c>
      <c r="X4" s="1">
        <v>31</v>
      </c>
    </row>
    <row r="5" spans="1:24" x14ac:dyDescent="0.2">
      <c r="A5" s="1" t="s">
        <v>187</v>
      </c>
      <c r="B5" s="1" t="s">
        <v>1817</v>
      </c>
      <c r="C5" s="1" t="s">
        <v>340</v>
      </c>
      <c r="D5" s="1" t="s">
        <v>366</v>
      </c>
      <c r="E5" s="1" t="s">
        <v>28</v>
      </c>
      <c r="F5" s="1" t="s">
        <v>1816</v>
      </c>
      <c r="G5" s="1" t="s">
        <v>30</v>
      </c>
      <c r="I5" s="1">
        <v>2</v>
      </c>
      <c r="J5" s="1" t="s">
        <v>31</v>
      </c>
      <c r="K5" s="1" t="s">
        <v>67</v>
      </c>
      <c r="L5" s="1" t="s">
        <v>68</v>
      </c>
      <c r="M5" s="1">
        <v>1</v>
      </c>
      <c r="N5" s="1">
        <v>149858180</v>
      </c>
      <c r="O5" s="1">
        <v>149858180</v>
      </c>
      <c r="P5" s="1" t="s">
        <v>34</v>
      </c>
      <c r="Q5" s="1" t="s">
        <v>35</v>
      </c>
      <c r="T5" s="1">
        <v>348</v>
      </c>
      <c r="U5" s="1">
        <v>232</v>
      </c>
      <c r="X5" s="1">
        <v>21</v>
      </c>
    </row>
    <row r="6" spans="1:24" x14ac:dyDescent="0.2">
      <c r="A6" s="1" t="s">
        <v>44</v>
      </c>
      <c r="B6" s="1" t="s">
        <v>1818</v>
      </c>
      <c r="C6" s="1" t="s">
        <v>46</v>
      </c>
      <c r="D6" s="1" t="s">
        <v>566</v>
      </c>
      <c r="E6" s="1" t="s">
        <v>28</v>
      </c>
      <c r="F6" s="1" t="s">
        <v>901</v>
      </c>
      <c r="G6" s="1" t="s">
        <v>30</v>
      </c>
      <c r="I6" s="1">
        <v>2</v>
      </c>
      <c r="J6" s="1" t="s">
        <v>32</v>
      </c>
      <c r="K6" s="1" t="s">
        <v>32</v>
      </c>
      <c r="L6" s="1" t="s">
        <v>47</v>
      </c>
      <c r="M6" s="1">
        <v>1</v>
      </c>
      <c r="N6" s="1">
        <v>149858181</v>
      </c>
      <c r="O6" s="1">
        <v>149858181</v>
      </c>
      <c r="P6" s="1" t="s">
        <v>34</v>
      </c>
      <c r="Q6" s="1" t="s">
        <v>35</v>
      </c>
      <c r="X6" s="1">
        <v>831</v>
      </c>
    </row>
    <row r="7" spans="1:24" x14ac:dyDescent="0.2">
      <c r="A7" s="1" t="s">
        <v>44</v>
      </c>
      <c r="B7" s="1" t="s">
        <v>1819</v>
      </c>
      <c r="C7" s="1" t="s">
        <v>46</v>
      </c>
      <c r="D7" s="1" t="s">
        <v>371</v>
      </c>
      <c r="E7" s="1" t="s">
        <v>28</v>
      </c>
      <c r="F7" s="1" t="s">
        <v>1820</v>
      </c>
      <c r="G7" s="1" t="s">
        <v>30</v>
      </c>
      <c r="I7" s="1">
        <v>2</v>
      </c>
      <c r="J7" s="1" t="s">
        <v>32</v>
      </c>
      <c r="K7" s="1" t="s">
        <v>32</v>
      </c>
      <c r="L7" s="1" t="s">
        <v>47</v>
      </c>
      <c r="M7" s="1">
        <v>1</v>
      </c>
      <c r="N7" s="1">
        <v>149858178</v>
      </c>
      <c r="O7" s="1">
        <v>149858178</v>
      </c>
      <c r="P7" s="1" t="s">
        <v>42</v>
      </c>
      <c r="Q7" s="1" t="s">
        <v>43</v>
      </c>
      <c r="X7" s="1">
        <v>182</v>
      </c>
    </row>
    <row r="8" spans="1:24" x14ac:dyDescent="0.2">
      <c r="A8" s="1" t="s">
        <v>1336</v>
      </c>
      <c r="B8" s="1" t="s">
        <v>1821</v>
      </c>
      <c r="C8" s="1" t="s">
        <v>1337</v>
      </c>
      <c r="D8" s="1" t="s">
        <v>371</v>
      </c>
      <c r="E8" s="1" t="s">
        <v>28</v>
      </c>
      <c r="F8" s="1" t="s">
        <v>1820</v>
      </c>
      <c r="G8" s="1" t="s">
        <v>30</v>
      </c>
      <c r="I8" s="1">
        <v>2</v>
      </c>
      <c r="J8" s="1" t="s">
        <v>32</v>
      </c>
      <c r="K8" s="1" t="s">
        <v>67</v>
      </c>
      <c r="L8" s="1" t="s">
        <v>101</v>
      </c>
      <c r="M8" s="1">
        <v>1</v>
      </c>
      <c r="N8" s="1">
        <v>149858178</v>
      </c>
      <c r="O8" s="1">
        <v>149858178</v>
      </c>
      <c r="P8" s="1" t="s">
        <v>42</v>
      </c>
      <c r="Q8" s="1" t="s">
        <v>43</v>
      </c>
      <c r="X8" s="1">
        <v>12</v>
      </c>
    </row>
    <row r="9" spans="1:24" x14ac:dyDescent="0.2">
      <c r="A9" s="1" t="s">
        <v>100</v>
      </c>
      <c r="B9" s="1" t="s">
        <v>883</v>
      </c>
      <c r="C9" s="1" t="s">
        <v>246</v>
      </c>
      <c r="D9" s="1" t="s">
        <v>1822</v>
      </c>
      <c r="E9" s="1" t="s">
        <v>28</v>
      </c>
      <c r="F9" s="1" t="s">
        <v>896</v>
      </c>
      <c r="G9" s="1" t="s">
        <v>30</v>
      </c>
      <c r="J9" s="1" t="s">
        <v>101</v>
      </c>
      <c r="K9" s="1" t="s">
        <v>101</v>
      </c>
      <c r="L9" s="1" t="s">
        <v>101</v>
      </c>
      <c r="M9" s="1">
        <v>1</v>
      </c>
      <c r="N9" s="1">
        <v>149858174</v>
      </c>
      <c r="O9" s="1">
        <v>149858174</v>
      </c>
      <c r="P9" s="1" t="s">
        <v>43</v>
      </c>
      <c r="Q9" s="1" t="s">
        <v>35</v>
      </c>
      <c r="T9" s="1">
        <v>29</v>
      </c>
      <c r="U9" s="1">
        <v>53</v>
      </c>
      <c r="W9" s="1">
        <v>126</v>
      </c>
      <c r="X9" s="1">
        <v>4195</v>
      </c>
    </row>
    <row r="10" spans="1:24" x14ac:dyDescent="0.2">
      <c r="A10" s="1" t="s">
        <v>91</v>
      </c>
      <c r="B10" s="1" t="s">
        <v>1272</v>
      </c>
      <c r="C10" s="1" t="s">
        <v>46</v>
      </c>
      <c r="D10" s="1" t="s">
        <v>840</v>
      </c>
      <c r="E10" s="1" t="s">
        <v>28</v>
      </c>
      <c r="F10" s="1" t="s">
        <v>1823</v>
      </c>
      <c r="G10" s="1" t="s">
        <v>30</v>
      </c>
      <c r="J10" s="1" t="s">
        <v>32</v>
      </c>
      <c r="K10" s="1" t="s">
        <v>32</v>
      </c>
      <c r="L10" s="1" t="s">
        <v>96</v>
      </c>
      <c r="M10" s="1">
        <v>1</v>
      </c>
      <c r="N10" s="1">
        <v>149858169</v>
      </c>
      <c r="O10" s="1">
        <v>149858169</v>
      </c>
      <c r="P10" s="1" t="s">
        <v>42</v>
      </c>
      <c r="Q10" s="1" t="s">
        <v>43</v>
      </c>
      <c r="X10" s="1">
        <v>5093</v>
      </c>
    </row>
    <row r="11" spans="1:24" x14ac:dyDescent="0.2">
      <c r="A11" s="1" t="s">
        <v>44</v>
      </c>
      <c r="B11" s="1" t="s">
        <v>917</v>
      </c>
      <c r="C11" s="1" t="s">
        <v>46</v>
      </c>
      <c r="D11" s="1" t="s">
        <v>840</v>
      </c>
      <c r="E11" s="1" t="s">
        <v>28</v>
      </c>
      <c r="F11" s="1" t="s">
        <v>1823</v>
      </c>
      <c r="G11" s="1" t="s">
        <v>30</v>
      </c>
      <c r="J11" s="1" t="s">
        <v>32</v>
      </c>
      <c r="K11" s="1" t="s">
        <v>32</v>
      </c>
      <c r="L11" s="1" t="s">
        <v>47</v>
      </c>
      <c r="M11" s="1">
        <v>1</v>
      </c>
      <c r="N11" s="1">
        <v>149858169</v>
      </c>
      <c r="O11" s="1">
        <v>149858169</v>
      </c>
      <c r="P11" s="1" t="s">
        <v>42</v>
      </c>
      <c r="Q11" s="1" t="s">
        <v>43</v>
      </c>
      <c r="X11" s="1">
        <v>1440</v>
      </c>
    </row>
    <row r="12" spans="1:24" x14ac:dyDescent="0.2">
      <c r="A12" s="1" t="s">
        <v>56</v>
      </c>
      <c r="B12" s="1" t="s">
        <v>1824</v>
      </c>
      <c r="C12" s="1" t="s">
        <v>58</v>
      </c>
      <c r="D12" s="1" t="s">
        <v>575</v>
      </c>
      <c r="E12" s="1" t="s">
        <v>28</v>
      </c>
      <c r="F12" s="1" t="s">
        <v>1825</v>
      </c>
      <c r="G12" s="1" t="s">
        <v>30</v>
      </c>
      <c r="J12" s="1" t="s">
        <v>31</v>
      </c>
      <c r="K12" s="1" t="s">
        <v>61</v>
      </c>
      <c r="L12" s="1" t="s">
        <v>33</v>
      </c>
      <c r="M12" s="1">
        <v>1</v>
      </c>
      <c r="N12" s="1">
        <v>149858166</v>
      </c>
      <c r="O12" s="1">
        <v>149858166</v>
      </c>
      <c r="P12" s="1" t="s">
        <v>34</v>
      </c>
      <c r="Q12" s="1" t="s">
        <v>42</v>
      </c>
      <c r="U12" s="1">
        <v>42</v>
      </c>
      <c r="X12" s="1">
        <v>68</v>
      </c>
    </row>
    <row r="13" spans="1:24" x14ac:dyDescent="0.2">
      <c r="A13" s="1" t="s">
        <v>56</v>
      </c>
      <c r="B13" s="1" t="s">
        <v>1172</v>
      </c>
      <c r="C13" s="1" t="s">
        <v>58</v>
      </c>
      <c r="D13" s="1" t="s">
        <v>575</v>
      </c>
      <c r="E13" s="1" t="s">
        <v>28</v>
      </c>
      <c r="F13" s="1" t="s">
        <v>1825</v>
      </c>
      <c r="G13" s="1" t="s">
        <v>30</v>
      </c>
      <c r="J13" s="1" t="s">
        <v>31</v>
      </c>
      <c r="K13" s="1" t="s">
        <v>61</v>
      </c>
      <c r="L13" s="1" t="s">
        <v>33</v>
      </c>
      <c r="M13" s="1">
        <v>1</v>
      </c>
      <c r="N13" s="1">
        <v>149858166</v>
      </c>
      <c r="O13" s="1">
        <v>149858166</v>
      </c>
      <c r="P13" s="1" t="s">
        <v>34</v>
      </c>
      <c r="Q13" s="1" t="s">
        <v>42</v>
      </c>
      <c r="U13" s="1">
        <v>63</v>
      </c>
      <c r="X13" s="1">
        <v>596</v>
      </c>
    </row>
    <row r="14" spans="1:24" x14ac:dyDescent="0.2">
      <c r="A14" s="1" t="s">
        <v>103</v>
      </c>
      <c r="B14" s="1" t="s">
        <v>1826</v>
      </c>
      <c r="C14" s="1" t="s">
        <v>105</v>
      </c>
      <c r="D14" s="1" t="s">
        <v>1001</v>
      </c>
      <c r="E14" s="1" t="s">
        <v>28</v>
      </c>
      <c r="F14" s="1" t="s">
        <v>1827</v>
      </c>
      <c r="G14" s="1" t="s">
        <v>30</v>
      </c>
      <c r="J14" s="1" t="s">
        <v>31</v>
      </c>
      <c r="K14" s="1" t="s">
        <v>32</v>
      </c>
      <c r="L14" s="1" t="s">
        <v>108</v>
      </c>
      <c r="M14" s="1">
        <v>1</v>
      </c>
      <c r="N14" s="1">
        <v>149858166</v>
      </c>
      <c r="O14" s="1">
        <v>149858166</v>
      </c>
      <c r="P14" s="1" t="s">
        <v>34</v>
      </c>
      <c r="Q14" s="1" t="s">
        <v>35</v>
      </c>
      <c r="T14" s="1">
        <v>20</v>
      </c>
      <c r="U14" s="1">
        <v>113</v>
      </c>
      <c r="W14" s="1">
        <v>60</v>
      </c>
      <c r="X14" s="1">
        <v>14</v>
      </c>
    </row>
    <row r="15" spans="1:24" x14ac:dyDescent="0.2">
      <c r="A15" s="1" t="s">
        <v>325</v>
      </c>
      <c r="B15" s="1" t="s">
        <v>1828</v>
      </c>
      <c r="C15" s="1" t="s">
        <v>327</v>
      </c>
      <c r="D15" s="1" t="s">
        <v>1006</v>
      </c>
      <c r="E15" s="1" t="s">
        <v>28</v>
      </c>
      <c r="F15" s="1" t="s">
        <v>1829</v>
      </c>
      <c r="G15" s="1" t="s">
        <v>30</v>
      </c>
      <c r="I15" s="1">
        <v>1</v>
      </c>
      <c r="J15" s="1" t="s">
        <v>31</v>
      </c>
      <c r="K15" s="1" t="s">
        <v>67</v>
      </c>
      <c r="L15" s="1" t="s">
        <v>72</v>
      </c>
      <c r="M15" s="1">
        <v>1</v>
      </c>
      <c r="N15" s="1">
        <v>149858163</v>
      </c>
      <c r="O15" s="1">
        <v>149858163</v>
      </c>
      <c r="P15" s="1" t="s">
        <v>42</v>
      </c>
      <c r="Q15" s="1" t="s">
        <v>35</v>
      </c>
      <c r="T15" s="1">
        <v>59</v>
      </c>
      <c r="U15" s="1">
        <v>133</v>
      </c>
      <c r="V15" s="1">
        <v>1</v>
      </c>
      <c r="W15" s="1">
        <v>124</v>
      </c>
      <c r="X15" s="1">
        <v>97</v>
      </c>
    </row>
    <row r="16" spans="1:24" x14ac:dyDescent="0.2">
      <c r="A16" s="1" t="s">
        <v>24</v>
      </c>
      <c r="B16" s="1" t="s">
        <v>1830</v>
      </c>
      <c r="C16" s="1" t="s">
        <v>126</v>
      </c>
      <c r="D16" s="1" t="s">
        <v>222</v>
      </c>
      <c r="E16" s="1" t="s">
        <v>28</v>
      </c>
      <c r="F16" s="1" t="s">
        <v>1829</v>
      </c>
      <c r="G16" s="1" t="s">
        <v>30</v>
      </c>
      <c r="I16" s="1">
        <v>1</v>
      </c>
      <c r="J16" s="1" t="s">
        <v>31</v>
      </c>
      <c r="K16" s="1" t="s">
        <v>32</v>
      </c>
      <c r="L16" s="1" t="s">
        <v>33</v>
      </c>
      <c r="M16" s="1">
        <v>1</v>
      </c>
      <c r="N16" s="1">
        <v>149858163</v>
      </c>
      <c r="O16" s="1">
        <v>149858163</v>
      </c>
      <c r="P16" s="1" t="s">
        <v>42</v>
      </c>
      <c r="Q16" s="1" t="s">
        <v>43</v>
      </c>
      <c r="T16" s="1">
        <v>24</v>
      </c>
      <c r="U16" s="1">
        <v>75</v>
      </c>
      <c r="W16" s="1">
        <v>63</v>
      </c>
      <c r="X16" s="1">
        <v>92</v>
      </c>
    </row>
    <row r="17" spans="1:24" x14ac:dyDescent="0.2">
      <c r="A17" s="1" t="s">
        <v>152</v>
      </c>
      <c r="B17" s="1" t="s">
        <v>1831</v>
      </c>
      <c r="C17" s="1" t="s">
        <v>154</v>
      </c>
      <c r="D17" s="1" t="s">
        <v>848</v>
      </c>
      <c r="E17" s="1" t="s">
        <v>28</v>
      </c>
      <c r="F17" s="1" t="s">
        <v>1832</v>
      </c>
      <c r="G17" s="1" t="s">
        <v>30</v>
      </c>
      <c r="J17" s="1" t="s">
        <v>32</v>
      </c>
      <c r="K17" s="1" t="s">
        <v>32</v>
      </c>
      <c r="L17" s="1" t="s">
        <v>33</v>
      </c>
      <c r="M17" s="1">
        <v>1</v>
      </c>
      <c r="N17" s="1">
        <v>149858153</v>
      </c>
      <c r="O17" s="1">
        <v>149858153</v>
      </c>
      <c r="P17" s="1" t="s">
        <v>43</v>
      </c>
      <c r="Q17" s="1" t="s">
        <v>42</v>
      </c>
      <c r="T17" s="1">
        <v>4</v>
      </c>
      <c r="U17" s="1">
        <v>212</v>
      </c>
      <c r="X17" s="1">
        <v>531</v>
      </c>
    </row>
    <row r="18" spans="1:24" x14ac:dyDescent="0.2">
      <c r="A18" s="1" t="s">
        <v>51</v>
      </c>
      <c r="B18" s="1" t="s">
        <v>1833</v>
      </c>
      <c r="C18" s="1" t="s">
        <v>53</v>
      </c>
      <c r="D18" s="1" t="s">
        <v>907</v>
      </c>
      <c r="E18" s="1" t="s">
        <v>28</v>
      </c>
      <c r="F18" s="1" t="s">
        <v>908</v>
      </c>
      <c r="G18" s="1" t="s">
        <v>30</v>
      </c>
      <c r="J18" s="1" t="s">
        <v>31</v>
      </c>
      <c r="K18" s="1" t="s">
        <v>32</v>
      </c>
      <c r="L18" s="1" t="s">
        <v>33</v>
      </c>
      <c r="M18" s="1">
        <v>1</v>
      </c>
      <c r="N18" s="1">
        <v>149858147</v>
      </c>
      <c r="O18" s="1">
        <v>149858147</v>
      </c>
      <c r="P18" s="1" t="s">
        <v>34</v>
      </c>
      <c r="Q18" s="1" t="s">
        <v>42</v>
      </c>
      <c r="T18" s="1">
        <v>43</v>
      </c>
      <c r="U18" s="1">
        <v>92</v>
      </c>
      <c r="X18" s="1">
        <v>130</v>
      </c>
    </row>
    <row r="19" spans="1:24" x14ac:dyDescent="0.2">
      <c r="A19" s="1" t="s">
        <v>414</v>
      </c>
      <c r="B19" s="1" t="s">
        <v>1834</v>
      </c>
      <c r="C19" s="1" t="s">
        <v>416</v>
      </c>
      <c r="D19" s="1" t="s">
        <v>231</v>
      </c>
      <c r="E19" s="1" t="s">
        <v>28</v>
      </c>
      <c r="F19" s="1" t="s">
        <v>908</v>
      </c>
      <c r="G19" s="1" t="s">
        <v>30</v>
      </c>
      <c r="J19" s="1" t="s">
        <v>32</v>
      </c>
      <c r="K19" s="1" t="s">
        <v>32</v>
      </c>
      <c r="L19" s="1" t="s">
        <v>33</v>
      </c>
      <c r="M19" s="1">
        <v>1</v>
      </c>
      <c r="N19" s="1">
        <v>149858147</v>
      </c>
      <c r="O19" s="1">
        <v>149858147</v>
      </c>
      <c r="P19" s="1" t="s">
        <v>34</v>
      </c>
      <c r="Q19" s="1" t="s">
        <v>35</v>
      </c>
      <c r="X19" s="1">
        <v>48</v>
      </c>
    </row>
    <row r="20" spans="1:24" x14ac:dyDescent="0.2">
      <c r="A20" s="1" t="s">
        <v>469</v>
      </c>
      <c r="B20" s="1" t="s">
        <v>1109</v>
      </c>
      <c r="C20" s="1" t="s">
        <v>416</v>
      </c>
      <c r="D20" s="1" t="s">
        <v>400</v>
      </c>
      <c r="E20" s="1" t="s">
        <v>28</v>
      </c>
      <c r="F20" s="1" t="s">
        <v>1835</v>
      </c>
      <c r="G20" s="1" t="s">
        <v>30</v>
      </c>
      <c r="I20" s="1">
        <v>2</v>
      </c>
      <c r="J20" s="1" t="s">
        <v>31</v>
      </c>
      <c r="K20" s="1" t="s">
        <v>67</v>
      </c>
      <c r="L20" s="1" t="s">
        <v>72</v>
      </c>
      <c r="M20" s="1">
        <v>1</v>
      </c>
      <c r="N20" s="1">
        <v>149858111</v>
      </c>
      <c r="O20" s="1">
        <v>149858111</v>
      </c>
      <c r="P20" s="1" t="s">
        <v>42</v>
      </c>
      <c r="Q20" s="1" t="s">
        <v>34</v>
      </c>
      <c r="T20" s="1">
        <v>16</v>
      </c>
      <c r="U20" s="1">
        <v>72</v>
      </c>
      <c r="W20" s="1">
        <v>97</v>
      </c>
      <c r="X20" s="1">
        <v>149</v>
      </c>
    </row>
    <row r="21" spans="1:24" x14ac:dyDescent="0.2">
      <c r="A21" s="1" t="s">
        <v>426</v>
      </c>
      <c r="B21" s="1" t="s">
        <v>427</v>
      </c>
      <c r="C21" s="1" t="s">
        <v>428</v>
      </c>
      <c r="D21" s="1" t="s">
        <v>1426</v>
      </c>
      <c r="E21" s="1" t="s">
        <v>28</v>
      </c>
      <c r="F21" s="1" t="s">
        <v>1836</v>
      </c>
      <c r="G21" s="1" t="s">
        <v>30</v>
      </c>
      <c r="I21" s="1">
        <v>2</v>
      </c>
      <c r="J21" s="1" t="s">
        <v>32</v>
      </c>
      <c r="K21" s="1" t="s">
        <v>32</v>
      </c>
      <c r="L21" s="1" t="s">
        <v>32</v>
      </c>
      <c r="M21" s="1">
        <v>1</v>
      </c>
      <c r="N21" s="1">
        <v>149858111</v>
      </c>
      <c r="O21" s="1">
        <v>149858111</v>
      </c>
      <c r="P21" s="1" t="s">
        <v>42</v>
      </c>
      <c r="Q21" s="1" t="s">
        <v>43</v>
      </c>
      <c r="X21" s="1">
        <v>664</v>
      </c>
    </row>
    <row r="22" spans="1:24" x14ac:dyDescent="0.2">
      <c r="A22" s="1" t="s">
        <v>142</v>
      </c>
      <c r="B22" s="1" t="s">
        <v>1837</v>
      </c>
      <c r="C22" s="1" t="s">
        <v>144</v>
      </c>
      <c r="D22" s="1" t="s">
        <v>1027</v>
      </c>
      <c r="E22" s="1" t="s">
        <v>28</v>
      </c>
      <c r="F22" s="1" t="s">
        <v>1838</v>
      </c>
      <c r="G22" s="1" t="s">
        <v>30</v>
      </c>
      <c r="I22" s="1">
        <v>1</v>
      </c>
      <c r="J22" s="1" t="s">
        <v>31</v>
      </c>
      <c r="K22" s="1" t="s">
        <v>67</v>
      </c>
      <c r="L22" s="1" t="s">
        <v>68</v>
      </c>
      <c r="M22" s="1">
        <v>1</v>
      </c>
      <c r="N22" s="1">
        <v>149858090</v>
      </c>
      <c r="O22" s="1">
        <v>149858090</v>
      </c>
      <c r="P22" s="1" t="s">
        <v>42</v>
      </c>
      <c r="Q22" s="1" t="s">
        <v>43</v>
      </c>
      <c r="T22" s="1">
        <v>29</v>
      </c>
      <c r="U22" s="1">
        <v>253</v>
      </c>
      <c r="W22" s="1">
        <v>236</v>
      </c>
      <c r="X22" s="1">
        <v>1217</v>
      </c>
    </row>
    <row r="23" spans="1:24" x14ac:dyDescent="0.2">
      <c r="A23" s="1" t="s">
        <v>152</v>
      </c>
      <c r="B23" s="1" t="s">
        <v>1839</v>
      </c>
      <c r="C23" s="1" t="s">
        <v>154</v>
      </c>
      <c r="D23" s="1" t="s">
        <v>1027</v>
      </c>
      <c r="E23" s="1" t="s">
        <v>28</v>
      </c>
      <c r="F23" s="1" t="s">
        <v>1838</v>
      </c>
      <c r="G23" s="1" t="s">
        <v>30</v>
      </c>
      <c r="I23" s="1">
        <v>1</v>
      </c>
      <c r="J23" s="1" t="s">
        <v>32</v>
      </c>
      <c r="K23" s="1" t="s">
        <v>32</v>
      </c>
      <c r="L23" s="1" t="s">
        <v>33</v>
      </c>
      <c r="M23" s="1">
        <v>1</v>
      </c>
      <c r="N23" s="1">
        <v>149858090</v>
      </c>
      <c r="O23" s="1">
        <v>149858090</v>
      </c>
      <c r="P23" s="1" t="s">
        <v>42</v>
      </c>
      <c r="Q23" s="1" t="s">
        <v>43</v>
      </c>
      <c r="T23" s="1">
        <v>5</v>
      </c>
      <c r="U23" s="1">
        <v>350</v>
      </c>
      <c r="X23" s="1">
        <v>620</v>
      </c>
    </row>
    <row r="24" spans="1:24" x14ac:dyDescent="0.2">
      <c r="A24" s="1" t="s">
        <v>414</v>
      </c>
      <c r="B24" s="1" t="s">
        <v>1840</v>
      </c>
      <c r="C24" s="1" t="s">
        <v>416</v>
      </c>
      <c r="D24" s="1" t="s">
        <v>271</v>
      </c>
      <c r="E24" s="1" t="s">
        <v>28</v>
      </c>
      <c r="F24" s="1" t="s">
        <v>1614</v>
      </c>
      <c r="G24" s="1" t="s">
        <v>30</v>
      </c>
      <c r="I24" s="1">
        <v>2</v>
      </c>
      <c r="J24" s="1" t="s">
        <v>32</v>
      </c>
      <c r="K24" s="1" t="s">
        <v>32</v>
      </c>
      <c r="L24" s="1" t="s">
        <v>33</v>
      </c>
      <c r="M24" s="1">
        <v>1</v>
      </c>
      <c r="N24" s="1">
        <v>149858081</v>
      </c>
      <c r="O24" s="1">
        <v>149858081</v>
      </c>
      <c r="P24" s="1" t="s">
        <v>42</v>
      </c>
      <c r="Q24" s="1" t="s">
        <v>43</v>
      </c>
      <c r="X24" s="1">
        <v>140</v>
      </c>
    </row>
    <row r="25" spans="1:24" x14ac:dyDescent="0.2">
      <c r="A25" s="1" t="s">
        <v>494</v>
      </c>
      <c r="B25" s="1" t="s">
        <v>1841</v>
      </c>
      <c r="C25" s="1" t="s">
        <v>496</v>
      </c>
      <c r="D25" s="1" t="s">
        <v>639</v>
      </c>
      <c r="E25" s="1" t="s">
        <v>28</v>
      </c>
      <c r="F25" s="1" t="s">
        <v>1842</v>
      </c>
      <c r="G25" s="1" t="s">
        <v>30</v>
      </c>
      <c r="I25" s="1">
        <v>2</v>
      </c>
      <c r="J25" s="1" t="s">
        <v>32</v>
      </c>
      <c r="K25" s="1" t="s">
        <v>32</v>
      </c>
      <c r="L25" s="1" t="s">
        <v>497</v>
      </c>
      <c r="M25" s="1">
        <v>1</v>
      </c>
      <c r="N25" s="1">
        <v>149858080</v>
      </c>
      <c r="O25" s="1">
        <v>149858080</v>
      </c>
      <c r="P25" s="1" t="s">
        <v>34</v>
      </c>
      <c r="Q25" s="1" t="s">
        <v>42</v>
      </c>
      <c r="X25" s="1">
        <v>10</v>
      </c>
    </row>
    <row r="26" spans="1:24" x14ac:dyDescent="0.2">
      <c r="A26" s="1" t="s">
        <v>1843</v>
      </c>
      <c r="B26" s="1" t="s">
        <v>1844</v>
      </c>
      <c r="C26" s="1" t="s">
        <v>1845</v>
      </c>
      <c r="D26" s="1" t="s">
        <v>639</v>
      </c>
      <c r="E26" s="1" t="s">
        <v>28</v>
      </c>
      <c r="F26" s="1" t="s">
        <v>1842</v>
      </c>
      <c r="G26" s="1" t="s">
        <v>30</v>
      </c>
      <c r="I26" s="1">
        <v>2</v>
      </c>
      <c r="J26" s="1" t="s">
        <v>32</v>
      </c>
      <c r="K26" s="1" t="s">
        <v>32</v>
      </c>
      <c r="L26" s="1" t="s">
        <v>1846</v>
      </c>
      <c r="M26" s="1">
        <v>1</v>
      </c>
      <c r="N26" s="1">
        <v>149858080</v>
      </c>
      <c r="O26" s="1">
        <v>149858080</v>
      </c>
      <c r="P26" s="1" t="s">
        <v>34</v>
      </c>
      <c r="Q26" s="1" t="s">
        <v>42</v>
      </c>
      <c r="X26" s="1">
        <v>8</v>
      </c>
    </row>
    <row r="27" spans="1:24" x14ac:dyDescent="0.2">
      <c r="A27" s="1" t="s">
        <v>24</v>
      </c>
      <c r="B27" s="1" t="s">
        <v>1847</v>
      </c>
      <c r="C27" s="1" t="s">
        <v>26</v>
      </c>
      <c r="D27" s="1" t="s">
        <v>1154</v>
      </c>
      <c r="E27" s="1" t="s">
        <v>28</v>
      </c>
      <c r="F27" s="1" t="s">
        <v>1848</v>
      </c>
      <c r="G27" s="1" t="s">
        <v>30</v>
      </c>
      <c r="J27" s="1" t="s">
        <v>31</v>
      </c>
      <c r="K27" s="1" t="s">
        <v>32</v>
      </c>
      <c r="L27" s="1" t="s">
        <v>33</v>
      </c>
      <c r="M27" s="1">
        <v>1</v>
      </c>
      <c r="N27" s="1">
        <v>149858075</v>
      </c>
      <c r="O27" s="1">
        <v>149858075</v>
      </c>
      <c r="P27" s="1" t="s">
        <v>34</v>
      </c>
      <c r="Q27" s="1" t="s">
        <v>42</v>
      </c>
      <c r="T27" s="1">
        <v>70</v>
      </c>
      <c r="U27" s="1">
        <v>245</v>
      </c>
      <c r="W27" s="1">
        <v>210</v>
      </c>
      <c r="X27" s="1">
        <v>642</v>
      </c>
    </row>
    <row r="28" spans="1:24" x14ac:dyDescent="0.2">
      <c r="A28" s="1" t="s">
        <v>405</v>
      </c>
      <c r="B28" s="1" t="s">
        <v>406</v>
      </c>
      <c r="C28" s="1" t="s">
        <v>58</v>
      </c>
      <c r="D28" s="1" t="s">
        <v>1616</v>
      </c>
      <c r="E28" s="1" t="s">
        <v>28</v>
      </c>
      <c r="F28" s="1" t="s">
        <v>1849</v>
      </c>
      <c r="G28" s="1" t="s">
        <v>30</v>
      </c>
      <c r="J28" s="1" t="s">
        <v>32</v>
      </c>
      <c r="K28" s="1" t="s">
        <v>32</v>
      </c>
      <c r="L28" s="1" t="s">
        <v>32</v>
      </c>
      <c r="M28" s="1">
        <v>1</v>
      </c>
      <c r="N28" s="1">
        <v>149858075</v>
      </c>
      <c r="O28" s="1">
        <v>149858075</v>
      </c>
      <c r="P28" s="1" t="s">
        <v>34</v>
      </c>
      <c r="Q28" s="1" t="s">
        <v>35</v>
      </c>
      <c r="X28" s="1">
        <v>462</v>
      </c>
    </row>
    <row r="29" spans="1:24" x14ac:dyDescent="0.2">
      <c r="A29" s="1" t="s">
        <v>187</v>
      </c>
      <c r="B29" s="1" t="s">
        <v>1850</v>
      </c>
      <c r="C29" s="1" t="s">
        <v>189</v>
      </c>
      <c r="D29" s="1" t="s">
        <v>1791</v>
      </c>
      <c r="E29" s="1" t="s">
        <v>28</v>
      </c>
      <c r="F29" s="1" t="s">
        <v>1851</v>
      </c>
      <c r="G29" s="1" t="s">
        <v>30</v>
      </c>
      <c r="I29" s="1">
        <v>1</v>
      </c>
      <c r="J29" s="1" t="s">
        <v>31</v>
      </c>
      <c r="K29" s="1" t="s">
        <v>67</v>
      </c>
      <c r="L29" s="1" t="s">
        <v>68</v>
      </c>
      <c r="M29" s="1">
        <v>1</v>
      </c>
      <c r="N29" s="1">
        <v>149858071</v>
      </c>
      <c r="O29" s="1">
        <v>149858071</v>
      </c>
      <c r="P29" s="1" t="s">
        <v>34</v>
      </c>
      <c r="Q29" s="1" t="s">
        <v>42</v>
      </c>
      <c r="T29" s="1">
        <v>66</v>
      </c>
      <c r="U29" s="1">
        <v>218</v>
      </c>
      <c r="X29" s="1">
        <v>249</v>
      </c>
    </row>
    <row r="30" spans="1:24" x14ac:dyDescent="0.2">
      <c r="A30" s="1" t="s">
        <v>44</v>
      </c>
      <c r="B30" s="1" t="s">
        <v>1852</v>
      </c>
      <c r="C30" s="1" t="s">
        <v>46</v>
      </c>
      <c r="D30" s="1" t="s">
        <v>1853</v>
      </c>
      <c r="E30" s="1" t="s">
        <v>28</v>
      </c>
      <c r="F30" s="1" t="s">
        <v>1854</v>
      </c>
      <c r="G30" s="1" t="s">
        <v>30</v>
      </c>
      <c r="I30" s="1">
        <v>1</v>
      </c>
      <c r="J30" s="1" t="s">
        <v>32</v>
      </c>
      <c r="K30" s="1" t="s">
        <v>32</v>
      </c>
      <c r="L30" s="1" t="s">
        <v>47</v>
      </c>
      <c r="M30" s="1">
        <v>1</v>
      </c>
      <c r="N30" s="1">
        <v>149858072</v>
      </c>
      <c r="O30" s="1">
        <v>149858072</v>
      </c>
      <c r="P30" s="1" t="s">
        <v>35</v>
      </c>
      <c r="Q30" s="1" t="s">
        <v>34</v>
      </c>
      <c r="X30" s="1">
        <v>799</v>
      </c>
    </row>
    <row r="31" spans="1:24" x14ac:dyDescent="0.2">
      <c r="A31" s="1" t="s">
        <v>1537</v>
      </c>
      <c r="B31" s="1">
        <v>587278</v>
      </c>
      <c r="C31" s="1" t="s">
        <v>46</v>
      </c>
      <c r="D31" s="1" t="s">
        <v>1855</v>
      </c>
      <c r="E31" s="1" t="s">
        <v>28</v>
      </c>
      <c r="F31" s="1" t="s">
        <v>1856</v>
      </c>
      <c r="G31" s="1" t="s">
        <v>30</v>
      </c>
      <c r="I31" s="1">
        <v>1</v>
      </c>
      <c r="J31" s="1" t="s">
        <v>32</v>
      </c>
      <c r="K31" s="1" t="s">
        <v>1857</v>
      </c>
      <c r="L31" s="1" t="s">
        <v>1539</v>
      </c>
      <c r="M31" s="1">
        <v>1</v>
      </c>
      <c r="N31" s="1">
        <v>149858066</v>
      </c>
      <c r="O31" s="1">
        <v>149858066</v>
      </c>
      <c r="P31" s="1" t="s">
        <v>35</v>
      </c>
      <c r="Q31" s="1" t="s">
        <v>34</v>
      </c>
      <c r="X31" s="1">
        <v>1581</v>
      </c>
    </row>
    <row r="32" spans="1:24" x14ac:dyDescent="0.2">
      <c r="A32" s="1" t="s">
        <v>694</v>
      </c>
      <c r="B32" s="1" t="s">
        <v>1858</v>
      </c>
      <c r="C32" s="1" t="s">
        <v>508</v>
      </c>
      <c r="D32" s="1" t="s">
        <v>1859</v>
      </c>
      <c r="E32" s="1" t="s">
        <v>28</v>
      </c>
      <c r="F32" s="1" t="s">
        <v>1860</v>
      </c>
      <c r="G32" s="1" t="s">
        <v>30</v>
      </c>
      <c r="I32" s="1">
        <v>2</v>
      </c>
      <c r="J32" s="1" t="s">
        <v>32</v>
      </c>
      <c r="K32" s="1" t="s">
        <v>32</v>
      </c>
      <c r="L32" s="1" t="s">
        <v>695</v>
      </c>
      <c r="M32" s="1">
        <v>1</v>
      </c>
      <c r="N32" s="1">
        <v>149858060</v>
      </c>
      <c r="O32" s="1">
        <v>149858060</v>
      </c>
      <c r="P32" s="1" t="s">
        <v>43</v>
      </c>
      <c r="Q32" s="1" t="s">
        <v>34</v>
      </c>
      <c r="X32" s="1">
        <v>491</v>
      </c>
    </row>
    <row r="33" spans="1:24" x14ac:dyDescent="0.2">
      <c r="A33" s="1" t="s">
        <v>239</v>
      </c>
      <c r="B33" s="1" t="s">
        <v>1861</v>
      </c>
      <c r="C33" s="1" t="s">
        <v>241</v>
      </c>
      <c r="D33" s="1" t="s">
        <v>1862</v>
      </c>
      <c r="E33" s="1" t="s">
        <v>28</v>
      </c>
      <c r="F33" s="1" t="s">
        <v>1863</v>
      </c>
      <c r="G33" s="1" t="s">
        <v>30</v>
      </c>
      <c r="J33" s="1" t="s">
        <v>31</v>
      </c>
      <c r="K33" s="1" t="s">
        <v>32</v>
      </c>
      <c r="L33" s="1" t="s">
        <v>244</v>
      </c>
      <c r="M33" s="1">
        <v>1</v>
      </c>
      <c r="N33" s="1">
        <v>149858057</v>
      </c>
      <c r="O33" s="1">
        <v>149858057</v>
      </c>
      <c r="P33" s="1" t="s">
        <v>35</v>
      </c>
      <c r="Q33" s="1" t="s">
        <v>34</v>
      </c>
      <c r="X33" s="1">
        <v>30</v>
      </c>
    </row>
    <row r="34" spans="1:24" x14ac:dyDescent="0.2">
      <c r="A34" s="1" t="s">
        <v>444</v>
      </c>
      <c r="B34" s="1">
        <v>6115224</v>
      </c>
      <c r="C34" s="1" t="s">
        <v>159</v>
      </c>
      <c r="D34" s="1" t="s">
        <v>285</v>
      </c>
      <c r="E34" s="1" t="s">
        <v>28</v>
      </c>
      <c r="F34" s="1" t="s">
        <v>1864</v>
      </c>
      <c r="G34" s="1" t="s">
        <v>30</v>
      </c>
      <c r="I34" s="1">
        <v>3</v>
      </c>
      <c r="J34" s="1" t="s">
        <v>32</v>
      </c>
      <c r="K34" s="1" t="s">
        <v>32</v>
      </c>
      <c r="L34" s="1" t="s">
        <v>32</v>
      </c>
      <c r="M34" s="1">
        <v>1</v>
      </c>
      <c r="N34" s="1">
        <v>149858030</v>
      </c>
      <c r="O34" s="1">
        <v>149858030</v>
      </c>
      <c r="P34" s="1" t="s">
        <v>42</v>
      </c>
      <c r="Q34" s="1" t="s">
        <v>43</v>
      </c>
      <c r="U34" s="1">
        <v>953</v>
      </c>
      <c r="X34" s="1">
        <v>88</v>
      </c>
    </row>
    <row r="35" spans="1:24" x14ac:dyDescent="0.2">
      <c r="A35" s="1" t="s">
        <v>51</v>
      </c>
      <c r="B35" s="1" t="s">
        <v>1865</v>
      </c>
      <c r="C35" s="1" t="s">
        <v>53</v>
      </c>
      <c r="D35" s="1" t="s">
        <v>285</v>
      </c>
      <c r="E35" s="1" t="s">
        <v>28</v>
      </c>
      <c r="F35" s="1" t="s">
        <v>1864</v>
      </c>
      <c r="G35" s="1" t="s">
        <v>30</v>
      </c>
      <c r="I35" s="1">
        <v>3</v>
      </c>
      <c r="J35" s="1" t="s">
        <v>31</v>
      </c>
      <c r="K35" s="1" t="s">
        <v>32</v>
      </c>
      <c r="L35" s="1" t="s">
        <v>33</v>
      </c>
      <c r="M35" s="1">
        <v>1</v>
      </c>
      <c r="N35" s="1">
        <v>149858030</v>
      </c>
      <c r="O35" s="1">
        <v>149858030</v>
      </c>
      <c r="P35" s="1" t="s">
        <v>42</v>
      </c>
      <c r="Q35" s="1" t="s">
        <v>43</v>
      </c>
      <c r="T35" s="1">
        <v>6</v>
      </c>
      <c r="U35" s="1">
        <v>503</v>
      </c>
      <c r="X35" s="1">
        <v>118</v>
      </c>
    </row>
    <row r="36" spans="1:24" x14ac:dyDescent="0.2">
      <c r="A36" s="1" t="s">
        <v>51</v>
      </c>
      <c r="B36" s="1" t="s">
        <v>1866</v>
      </c>
      <c r="C36" s="1" t="s">
        <v>53</v>
      </c>
      <c r="D36" s="1" t="s">
        <v>285</v>
      </c>
      <c r="E36" s="1" t="s">
        <v>28</v>
      </c>
      <c r="F36" s="1" t="s">
        <v>1864</v>
      </c>
      <c r="G36" s="1" t="s">
        <v>30</v>
      </c>
      <c r="I36" s="1">
        <v>3</v>
      </c>
      <c r="J36" s="1" t="s">
        <v>31</v>
      </c>
      <c r="K36" s="1" t="s">
        <v>32</v>
      </c>
      <c r="L36" s="1" t="s">
        <v>33</v>
      </c>
      <c r="M36" s="1">
        <v>1</v>
      </c>
      <c r="N36" s="1">
        <v>149858030</v>
      </c>
      <c r="O36" s="1">
        <v>149858030</v>
      </c>
      <c r="P36" s="1" t="s">
        <v>42</v>
      </c>
      <c r="Q36" s="1" t="s">
        <v>43</v>
      </c>
      <c r="T36" s="1">
        <v>6</v>
      </c>
      <c r="U36" s="1">
        <v>418</v>
      </c>
      <c r="X36" s="1">
        <v>341</v>
      </c>
    </row>
    <row r="37" spans="1:24" x14ac:dyDescent="0.2">
      <c r="A37" s="1" t="s">
        <v>51</v>
      </c>
      <c r="B37" s="1" t="s">
        <v>1867</v>
      </c>
      <c r="C37" s="1" t="s">
        <v>53</v>
      </c>
      <c r="D37" s="1" t="s">
        <v>285</v>
      </c>
      <c r="E37" s="1" t="s">
        <v>28</v>
      </c>
      <c r="F37" s="1" t="s">
        <v>1864</v>
      </c>
      <c r="G37" s="1" t="s">
        <v>30</v>
      </c>
      <c r="I37" s="1">
        <v>3</v>
      </c>
      <c r="J37" s="1" t="s">
        <v>31</v>
      </c>
      <c r="K37" s="1" t="s">
        <v>32</v>
      </c>
      <c r="L37" s="1" t="s">
        <v>33</v>
      </c>
      <c r="M37" s="1">
        <v>1</v>
      </c>
      <c r="N37" s="1">
        <v>149858030</v>
      </c>
      <c r="O37" s="1">
        <v>149858030</v>
      </c>
      <c r="P37" s="1" t="s">
        <v>42</v>
      </c>
      <c r="Q37" s="1" t="s">
        <v>43</v>
      </c>
      <c r="T37" s="1">
        <v>5</v>
      </c>
      <c r="U37" s="1">
        <v>322</v>
      </c>
      <c r="X37" s="1">
        <v>96</v>
      </c>
    </row>
    <row r="38" spans="1:24" x14ac:dyDescent="0.2">
      <c r="A38" s="1" t="s">
        <v>36</v>
      </c>
      <c r="B38" s="1" t="s">
        <v>1868</v>
      </c>
      <c r="C38" s="1" t="s">
        <v>26</v>
      </c>
      <c r="D38" s="1" t="s">
        <v>285</v>
      </c>
      <c r="E38" s="1" t="s">
        <v>28</v>
      </c>
      <c r="F38" s="1" t="s">
        <v>1864</v>
      </c>
      <c r="G38" s="1" t="s">
        <v>30</v>
      </c>
      <c r="I38" s="1">
        <v>3</v>
      </c>
      <c r="J38" s="1" t="s">
        <v>31</v>
      </c>
      <c r="K38" s="1" t="s">
        <v>32</v>
      </c>
      <c r="L38" s="1" t="s">
        <v>33</v>
      </c>
      <c r="M38" s="1">
        <v>1</v>
      </c>
      <c r="N38" s="1">
        <v>149858030</v>
      </c>
      <c r="O38" s="1">
        <v>149858030</v>
      </c>
      <c r="P38" s="1" t="s">
        <v>42</v>
      </c>
      <c r="Q38" s="1" t="s">
        <v>43</v>
      </c>
      <c r="T38" s="1">
        <v>4</v>
      </c>
      <c r="U38" s="1">
        <v>152</v>
      </c>
      <c r="X38" s="1">
        <v>144</v>
      </c>
    </row>
    <row r="39" spans="1:24" x14ac:dyDescent="0.2">
      <c r="A39" s="1" t="s">
        <v>36</v>
      </c>
      <c r="B39" s="1" t="s">
        <v>1869</v>
      </c>
      <c r="C39" s="1" t="s">
        <v>26</v>
      </c>
      <c r="D39" s="1" t="s">
        <v>285</v>
      </c>
      <c r="E39" s="1" t="s">
        <v>28</v>
      </c>
      <c r="F39" s="1" t="s">
        <v>1864</v>
      </c>
      <c r="G39" s="1" t="s">
        <v>30</v>
      </c>
      <c r="I39" s="1">
        <v>3</v>
      </c>
      <c r="J39" s="1" t="s">
        <v>31</v>
      </c>
      <c r="K39" s="1" t="s">
        <v>32</v>
      </c>
      <c r="L39" s="1" t="s">
        <v>33</v>
      </c>
      <c r="M39" s="1">
        <v>1</v>
      </c>
      <c r="N39" s="1">
        <v>149858030</v>
      </c>
      <c r="O39" s="1">
        <v>149858030</v>
      </c>
      <c r="P39" s="1" t="s">
        <v>42</v>
      </c>
      <c r="Q39" s="1" t="s">
        <v>43</v>
      </c>
      <c r="T39" s="1">
        <v>7</v>
      </c>
      <c r="U39" s="1">
        <v>485</v>
      </c>
      <c r="X39" s="1">
        <v>239</v>
      </c>
    </row>
    <row r="40" spans="1:24" x14ac:dyDescent="0.2">
      <c r="A40" s="1" t="s">
        <v>37</v>
      </c>
      <c r="B40" s="1" t="s">
        <v>1870</v>
      </c>
      <c r="C40" s="1" t="s">
        <v>154</v>
      </c>
      <c r="D40" s="1" t="s">
        <v>285</v>
      </c>
      <c r="E40" s="1" t="s">
        <v>28</v>
      </c>
      <c r="F40" s="1" t="s">
        <v>1864</v>
      </c>
      <c r="G40" s="1" t="s">
        <v>30</v>
      </c>
      <c r="I40" s="1">
        <v>3</v>
      </c>
      <c r="J40" s="1" t="s">
        <v>31</v>
      </c>
      <c r="K40" s="1" t="s">
        <v>32</v>
      </c>
      <c r="L40" s="1" t="s">
        <v>33</v>
      </c>
      <c r="M40" s="1">
        <v>1</v>
      </c>
      <c r="N40" s="1">
        <v>149858030</v>
      </c>
      <c r="O40" s="1">
        <v>149858030</v>
      </c>
      <c r="P40" s="1" t="s">
        <v>42</v>
      </c>
      <c r="Q40" s="1" t="s">
        <v>43</v>
      </c>
      <c r="T40" s="1">
        <v>7</v>
      </c>
      <c r="U40" s="1">
        <v>788</v>
      </c>
      <c r="X40" s="1">
        <v>411</v>
      </c>
    </row>
    <row r="41" spans="1:24" x14ac:dyDescent="0.2">
      <c r="A41" s="1" t="s">
        <v>37</v>
      </c>
      <c r="B41" s="1" t="s">
        <v>1871</v>
      </c>
      <c r="C41" s="1" t="s">
        <v>39</v>
      </c>
      <c r="D41" s="1" t="s">
        <v>285</v>
      </c>
      <c r="E41" s="1" t="s">
        <v>28</v>
      </c>
      <c r="F41" s="1" t="s">
        <v>1864</v>
      </c>
      <c r="G41" s="1" t="s">
        <v>30</v>
      </c>
      <c r="I41" s="1">
        <v>3</v>
      </c>
      <c r="J41" s="1" t="s">
        <v>31</v>
      </c>
      <c r="K41" s="1" t="s">
        <v>32</v>
      </c>
      <c r="L41" s="1" t="s">
        <v>33</v>
      </c>
      <c r="M41" s="1">
        <v>1</v>
      </c>
      <c r="N41" s="1">
        <v>149858030</v>
      </c>
      <c r="O41" s="1">
        <v>149858030</v>
      </c>
      <c r="P41" s="1" t="s">
        <v>42</v>
      </c>
      <c r="Q41" s="1" t="s">
        <v>43</v>
      </c>
      <c r="T41" s="1">
        <v>5</v>
      </c>
      <c r="U41" s="1">
        <v>326</v>
      </c>
      <c r="X41" s="1">
        <v>191</v>
      </c>
    </row>
    <row r="42" spans="1:24" x14ac:dyDescent="0.2">
      <c r="A42" s="1" t="s">
        <v>849</v>
      </c>
      <c r="B42" s="1" t="s">
        <v>1872</v>
      </c>
      <c r="C42" s="1" t="s">
        <v>159</v>
      </c>
      <c r="D42" s="1" t="s">
        <v>285</v>
      </c>
      <c r="E42" s="1" t="s">
        <v>28</v>
      </c>
      <c r="F42" s="1" t="s">
        <v>1864</v>
      </c>
      <c r="G42" s="1" t="s">
        <v>30</v>
      </c>
      <c r="I42" s="1">
        <v>3</v>
      </c>
      <c r="J42" s="1" t="s">
        <v>31</v>
      </c>
      <c r="K42" s="1" t="s">
        <v>32</v>
      </c>
      <c r="L42" s="1" t="s">
        <v>33</v>
      </c>
      <c r="M42" s="1">
        <v>1</v>
      </c>
      <c r="N42" s="1">
        <v>149858030</v>
      </c>
      <c r="O42" s="1">
        <v>149858030</v>
      </c>
      <c r="P42" s="1" t="s">
        <v>42</v>
      </c>
      <c r="Q42" s="1" t="s">
        <v>43</v>
      </c>
      <c r="T42" s="1">
        <v>5</v>
      </c>
      <c r="U42" s="1">
        <v>304</v>
      </c>
      <c r="X42" s="1">
        <v>61</v>
      </c>
    </row>
    <row r="43" spans="1:24" x14ac:dyDescent="0.2">
      <c r="A43" s="1" t="s">
        <v>56</v>
      </c>
      <c r="B43" s="1" t="s">
        <v>1873</v>
      </c>
      <c r="C43" s="1" t="s">
        <v>58</v>
      </c>
      <c r="D43" s="1" t="s">
        <v>433</v>
      </c>
      <c r="E43" s="1" t="s">
        <v>28</v>
      </c>
      <c r="F43" s="1" t="s">
        <v>1874</v>
      </c>
      <c r="G43" s="1" t="s">
        <v>30</v>
      </c>
      <c r="I43" s="1">
        <v>1</v>
      </c>
      <c r="J43" s="1" t="s">
        <v>31</v>
      </c>
      <c r="K43" s="1" t="s">
        <v>61</v>
      </c>
      <c r="L43" s="1" t="s">
        <v>33</v>
      </c>
      <c r="M43" s="1">
        <v>1</v>
      </c>
      <c r="N43" s="1">
        <v>149858021</v>
      </c>
      <c r="O43" s="1">
        <v>149858021</v>
      </c>
      <c r="P43" s="1" t="s">
        <v>34</v>
      </c>
      <c r="Q43" s="1" t="s">
        <v>35</v>
      </c>
      <c r="U43" s="1">
        <v>172</v>
      </c>
      <c r="X43" s="1">
        <v>761</v>
      </c>
    </row>
    <row r="44" spans="1:24" x14ac:dyDescent="0.2">
      <c r="A44" s="1" t="s">
        <v>62</v>
      </c>
      <c r="B44" s="1" t="s">
        <v>1875</v>
      </c>
      <c r="C44" s="1" t="s">
        <v>64</v>
      </c>
      <c r="D44" s="1" t="s">
        <v>295</v>
      </c>
      <c r="E44" s="1" t="s">
        <v>28</v>
      </c>
      <c r="F44" s="1" t="s">
        <v>1876</v>
      </c>
      <c r="G44" s="1" t="s">
        <v>30</v>
      </c>
      <c r="I44" s="1">
        <v>1</v>
      </c>
      <c r="J44" s="1" t="s">
        <v>31</v>
      </c>
      <c r="K44" s="1" t="s">
        <v>67</v>
      </c>
      <c r="L44" s="1" t="s">
        <v>68</v>
      </c>
      <c r="M44" s="1">
        <v>1</v>
      </c>
      <c r="N44" s="1">
        <v>149858002</v>
      </c>
      <c r="O44" s="1">
        <v>149858002</v>
      </c>
      <c r="P44" s="1" t="s">
        <v>42</v>
      </c>
      <c r="Q44" s="1" t="s">
        <v>35</v>
      </c>
      <c r="T44" s="1">
        <v>139</v>
      </c>
      <c r="U44" s="1">
        <v>260</v>
      </c>
      <c r="W44" s="1">
        <v>205</v>
      </c>
      <c r="X44" s="1">
        <v>8957</v>
      </c>
    </row>
    <row r="45" spans="1:24" x14ac:dyDescent="0.2">
      <c r="A45" s="1" t="s">
        <v>69</v>
      </c>
      <c r="B45" s="1" t="s">
        <v>1877</v>
      </c>
      <c r="C45" s="1" t="s">
        <v>71</v>
      </c>
      <c r="D45" s="1" t="s">
        <v>295</v>
      </c>
      <c r="E45" s="1" t="s">
        <v>28</v>
      </c>
      <c r="F45" s="1" t="s">
        <v>1876</v>
      </c>
      <c r="G45" s="1" t="s">
        <v>30</v>
      </c>
      <c r="I45" s="1">
        <v>1</v>
      </c>
      <c r="J45" s="1" t="s">
        <v>31</v>
      </c>
      <c r="K45" s="1" t="s">
        <v>67</v>
      </c>
      <c r="L45" s="1" t="s">
        <v>72</v>
      </c>
      <c r="M45" s="1">
        <v>1</v>
      </c>
      <c r="N45" s="1">
        <v>149858002</v>
      </c>
      <c r="O45" s="1">
        <v>149858002</v>
      </c>
      <c r="P45" s="1" t="s">
        <v>42</v>
      </c>
      <c r="Q45" s="1" t="s">
        <v>43</v>
      </c>
      <c r="T45" s="1">
        <v>44</v>
      </c>
      <c r="U45" s="1">
        <v>109</v>
      </c>
      <c r="W45" s="1">
        <v>102</v>
      </c>
      <c r="X45" s="1">
        <v>3432</v>
      </c>
    </row>
    <row r="46" spans="1:24" x14ac:dyDescent="0.2">
      <c r="A46" s="1" t="s">
        <v>51</v>
      </c>
      <c r="B46" s="1" t="s">
        <v>1878</v>
      </c>
      <c r="C46" s="1" t="s">
        <v>53</v>
      </c>
      <c r="D46" s="1" t="s">
        <v>1255</v>
      </c>
      <c r="E46" s="1" t="s">
        <v>28</v>
      </c>
      <c r="F46" s="1" t="s">
        <v>1213</v>
      </c>
      <c r="G46" s="1" t="s">
        <v>30</v>
      </c>
      <c r="J46" s="1" t="s">
        <v>31</v>
      </c>
      <c r="K46" s="1" t="s">
        <v>32</v>
      </c>
      <c r="L46" s="1" t="s">
        <v>33</v>
      </c>
      <c r="M46" s="1">
        <v>1</v>
      </c>
      <c r="N46" s="1">
        <v>149857997</v>
      </c>
      <c r="O46" s="1">
        <v>149857997</v>
      </c>
      <c r="P46" s="1" t="s">
        <v>34</v>
      </c>
      <c r="Q46" s="1" t="s">
        <v>42</v>
      </c>
      <c r="T46" s="1">
        <v>48</v>
      </c>
      <c r="U46" s="1">
        <v>187</v>
      </c>
      <c r="X46" s="1">
        <v>108</v>
      </c>
    </row>
    <row r="47" spans="1:24" x14ac:dyDescent="0.2">
      <c r="A47" s="1" t="s">
        <v>69</v>
      </c>
      <c r="B47" s="1" t="s">
        <v>1879</v>
      </c>
      <c r="C47" s="1" t="s">
        <v>71</v>
      </c>
      <c r="D47" s="1" t="s">
        <v>447</v>
      </c>
      <c r="E47" s="1" t="s">
        <v>28</v>
      </c>
      <c r="F47" s="1" t="s">
        <v>1880</v>
      </c>
      <c r="G47" s="1" t="s">
        <v>30</v>
      </c>
      <c r="J47" s="1" t="s">
        <v>31</v>
      </c>
      <c r="K47" s="1" t="s">
        <v>67</v>
      </c>
      <c r="L47" s="1" t="s">
        <v>72</v>
      </c>
      <c r="M47" s="1">
        <v>1</v>
      </c>
      <c r="N47" s="1">
        <v>149857997</v>
      </c>
      <c r="O47" s="1">
        <v>149857997</v>
      </c>
      <c r="P47" s="1" t="s">
        <v>34</v>
      </c>
      <c r="Q47" s="1" t="s">
        <v>35</v>
      </c>
      <c r="T47" s="1">
        <v>26</v>
      </c>
      <c r="U47" s="1">
        <v>95</v>
      </c>
      <c r="W47" s="1">
        <v>88</v>
      </c>
      <c r="X47" s="1">
        <v>7115</v>
      </c>
    </row>
    <row r="48" spans="1:24" x14ac:dyDescent="0.2">
      <c r="A48" s="1" t="s">
        <v>946</v>
      </c>
      <c r="B48" s="1" t="s">
        <v>1881</v>
      </c>
      <c r="C48" s="1" t="s">
        <v>53</v>
      </c>
      <c r="D48" s="1" t="s">
        <v>1173</v>
      </c>
      <c r="E48" s="1" t="s">
        <v>28</v>
      </c>
      <c r="F48" s="1" t="s">
        <v>1882</v>
      </c>
      <c r="G48" s="1" t="s">
        <v>30</v>
      </c>
      <c r="I48" s="1">
        <v>1</v>
      </c>
      <c r="J48" s="1" t="s">
        <v>162</v>
      </c>
      <c r="K48" s="1" t="s">
        <v>162</v>
      </c>
      <c r="L48" s="1" t="s">
        <v>33</v>
      </c>
      <c r="M48" s="1">
        <v>1</v>
      </c>
      <c r="N48" s="1">
        <v>149857986</v>
      </c>
      <c r="O48" s="1">
        <v>149857986</v>
      </c>
      <c r="P48" s="1" t="s">
        <v>42</v>
      </c>
      <c r="Q48" s="1" t="s">
        <v>43</v>
      </c>
      <c r="T48" s="1">
        <v>43</v>
      </c>
      <c r="U48" s="1">
        <v>81</v>
      </c>
      <c r="X48" s="1">
        <v>227</v>
      </c>
    </row>
    <row r="49" spans="1:24" x14ac:dyDescent="0.2">
      <c r="A49" s="1" t="s">
        <v>192</v>
      </c>
      <c r="B49" s="1" t="s">
        <v>1883</v>
      </c>
      <c r="C49" s="1" t="s">
        <v>105</v>
      </c>
      <c r="D49" s="1" t="s">
        <v>462</v>
      </c>
      <c r="E49" s="1" t="s">
        <v>28</v>
      </c>
      <c r="F49" s="1" t="s">
        <v>1884</v>
      </c>
      <c r="G49" s="1" t="s">
        <v>30</v>
      </c>
      <c r="I49" s="1">
        <v>2</v>
      </c>
      <c r="J49" s="1" t="s">
        <v>162</v>
      </c>
      <c r="K49" s="1" t="s">
        <v>162</v>
      </c>
      <c r="L49" s="1" t="s">
        <v>196</v>
      </c>
      <c r="M49" s="1">
        <v>1</v>
      </c>
      <c r="N49" s="1">
        <v>149857978</v>
      </c>
      <c r="O49" s="1">
        <v>149857978</v>
      </c>
      <c r="P49" s="1" t="s">
        <v>34</v>
      </c>
      <c r="Q49" s="1" t="s">
        <v>42</v>
      </c>
      <c r="X49" s="1">
        <v>105</v>
      </c>
    </row>
    <row r="50" spans="1:24" x14ac:dyDescent="0.2">
      <c r="A50" s="1" t="s">
        <v>56</v>
      </c>
      <c r="B50" s="1" t="s">
        <v>1885</v>
      </c>
      <c r="C50" s="1" t="s">
        <v>58</v>
      </c>
      <c r="D50" s="1" t="s">
        <v>462</v>
      </c>
      <c r="E50" s="1" t="s">
        <v>28</v>
      </c>
      <c r="F50" s="1" t="s">
        <v>1884</v>
      </c>
      <c r="G50" s="1" t="s">
        <v>30</v>
      </c>
      <c r="I50" s="1">
        <v>2</v>
      </c>
      <c r="J50" s="1" t="s">
        <v>31</v>
      </c>
      <c r="K50" s="1" t="s">
        <v>61</v>
      </c>
      <c r="L50" s="1" t="s">
        <v>33</v>
      </c>
      <c r="M50" s="1">
        <v>1</v>
      </c>
      <c r="N50" s="1">
        <v>149857978</v>
      </c>
      <c r="O50" s="1">
        <v>149857978</v>
      </c>
      <c r="P50" s="1" t="s">
        <v>34</v>
      </c>
      <c r="Q50" s="1" t="s">
        <v>42</v>
      </c>
      <c r="U50" s="1">
        <v>138</v>
      </c>
      <c r="X50" s="1">
        <v>193</v>
      </c>
    </row>
    <row r="51" spans="1:24" x14ac:dyDescent="0.2">
      <c r="A51" s="1" t="s">
        <v>56</v>
      </c>
      <c r="B51" s="1" t="s">
        <v>1310</v>
      </c>
      <c r="C51" s="1" t="s">
        <v>58</v>
      </c>
      <c r="D51" s="1" t="s">
        <v>462</v>
      </c>
      <c r="E51" s="1" t="s">
        <v>28</v>
      </c>
      <c r="F51" s="1" t="s">
        <v>1884</v>
      </c>
      <c r="G51" s="1" t="s">
        <v>30</v>
      </c>
      <c r="I51" s="1">
        <v>2</v>
      </c>
      <c r="J51" s="1" t="s">
        <v>31</v>
      </c>
      <c r="K51" s="1" t="s">
        <v>61</v>
      </c>
      <c r="L51" s="1" t="s">
        <v>33</v>
      </c>
      <c r="M51" s="1">
        <v>1</v>
      </c>
      <c r="N51" s="1">
        <v>149857978</v>
      </c>
      <c r="O51" s="1">
        <v>149857978</v>
      </c>
      <c r="P51" s="1" t="s">
        <v>34</v>
      </c>
      <c r="Q51" s="1" t="s">
        <v>42</v>
      </c>
      <c r="U51" s="1">
        <v>205</v>
      </c>
      <c r="X51" s="1">
        <v>857</v>
      </c>
    </row>
    <row r="52" spans="1:24" x14ac:dyDescent="0.2">
      <c r="A52" s="1" t="s">
        <v>56</v>
      </c>
      <c r="B52" s="1" t="s">
        <v>1254</v>
      </c>
      <c r="C52" s="1" t="s">
        <v>58</v>
      </c>
      <c r="D52" s="1" t="s">
        <v>462</v>
      </c>
      <c r="E52" s="1" t="s">
        <v>28</v>
      </c>
      <c r="F52" s="1" t="s">
        <v>1884</v>
      </c>
      <c r="G52" s="1" t="s">
        <v>30</v>
      </c>
      <c r="I52" s="1">
        <v>2</v>
      </c>
      <c r="J52" s="1" t="s">
        <v>31</v>
      </c>
      <c r="K52" s="1" t="s">
        <v>61</v>
      </c>
      <c r="L52" s="1" t="s">
        <v>33</v>
      </c>
      <c r="M52" s="1">
        <v>1</v>
      </c>
      <c r="N52" s="1">
        <v>149857978</v>
      </c>
      <c r="O52" s="1">
        <v>149857978</v>
      </c>
      <c r="P52" s="1" t="s">
        <v>34</v>
      </c>
      <c r="Q52" s="1" t="s">
        <v>42</v>
      </c>
      <c r="U52" s="1">
        <v>192</v>
      </c>
      <c r="X52" s="1">
        <v>580</v>
      </c>
    </row>
    <row r="53" spans="1:24" x14ac:dyDescent="0.2">
      <c r="A53" s="1" t="s">
        <v>355</v>
      </c>
      <c r="B53" s="1" t="s">
        <v>1886</v>
      </c>
      <c r="C53" s="1" t="s">
        <v>357</v>
      </c>
      <c r="D53" s="1" t="s">
        <v>462</v>
      </c>
      <c r="E53" s="1" t="s">
        <v>28</v>
      </c>
      <c r="F53" s="1" t="s">
        <v>1884</v>
      </c>
      <c r="G53" s="1" t="s">
        <v>30</v>
      </c>
      <c r="I53" s="1">
        <v>2</v>
      </c>
      <c r="J53" s="1" t="s">
        <v>31</v>
      </c>
      <c r="K53" s="1" t="s">
        <v>67</v>
      </c>
      <c r="L53" s="1" t="s">
        <v>68</v>
      </c>
      <c r="M53" s="1">
        <v>1</v>
      </c>
      <c r="N53" s="1">
        <v>149857978</v>
      </c>
      <c r="O53" s="1">
        <v>149857978</v>
      </c>
      <c r="P53" s="1" t="s">
        <v>34</v>
      </c>
      <c r="Q53" s="1" t="s">
        <v>42</v>
      </c>
      <c r="U53" s="1">
        <v>137</v>
      </c>
      <c r="W53" s="1">
        <v>145</v>
      </c>
      <c r="X53" s="1">
        <v>152</v>
      </c>
    </row>
    <row r="54" spans="1:24" x14ac:dyDescent="0.2">
      <c r="A54" s="1" t="s">
        <v>51</v>
      </c>
      <c r="B54" s="1" t="s">
        <v>1887</v>
      </c>
      <c r="C54" s="1" t="s">
        <v>53</v>
      </c>
      <c r="D54" s="1" t="s">
        <v>462</v>
      </c>
      <c r="E54" s="1" t="s">
        <v>28</v>
      </c>
      <c r="F54" s="1" t="s">
        <v>1884</v>
      </c>
      <c r="G54" s="1" t="s">
        <v>30</v>
      </c>
      <c r="I54" s="1">
        <v>2</v>
      </c>
      <c r="J54" s="1" t="s">
        <v>31</v>
      </c>
      <c r="K54" s="1" t="s">
        <v>32</v>
      </c>
      <c r="L54" s="1" t="s">
        <v>33</v>
      </c>
      <c r="M54" s="1">
        <v>1</v>
      </c>
      <c r="N54" s="1">
        <v>149857978</v>
      </c>
      <c r="O54" s="1">
        <v>149857978</v>
      </c>
      <c r="P54" s="1" t="s">
        <v>34</v>
      </c>
      <c r="Q54" s="1" t="s">
        <v>42</v>
      </c>
      <c r="T54" s="1">
        <v>27</v>
      </c>
      <c r="U54" s="1">
        <v>183</v>
      </c>
      <c r="X54" s="1">
        <v>163</v>
      </c>
    </row>
    <row r="55" spans="1:24" x14ac:dyDescent="0.2">
      <c r="A55" s="1" t="s">
        <v>51</v>
      </c>
      <c r="B55" s="1" t="s">
        <v>1888</v>
      </c>
      <c r="C55" s="1" t="s">
        <v>53</v>
      </c>
      <c r="D55" s="1" t="s">
        <v>462</v>
      </c>
      <c r="E55" s="1" t="s">
        <v>28</v>
      </c>
      <c r="F55" s="1" t="s">
        <v>1884</v>
      </c>
      <c r="G55" s="1" t="s">
        <v>30</v>
      </c>
      <c r="I55" s="1">
        <v>2</v>
      </c>
      <c r="J55" s="1" t="s">
        <v>31</v>
      </c>
      <c r="K55" s="1" t="s">
        <v>32</v>
      </c>
      <c r="L55" s="1" t="s">
        <v>33</v>
      </c>
      <c r="M55" s="1">
        <v>1</v>
      </c>
      <c r="N55" s="1">
        <v>149857978</v>
      </c>
      <c r="O55" s="1">
        <v>149857978</v>
      </c>
      <c r="P55" s="1" t="s">
        <v>34</v>
      </c>
      <c r="Q55" s="1" t="s">
        <v>42</v>
      </c>
      <c r="T55" s="1">
        <v>83</v>
      </c>
      <c r="U55" s="1">
        <v>168</v>
      </c>
      <c r="X55" s="1">
        <v>790</v>
      </c>
    </row>
    <row r="56" spans="1:24" x14ac:dyDescent="0.2">
      <c r="A56" s="1" t="s">
        <v>24</v>
      </c>
      <c r="B56" s="1" t="s">
        <v>1889</v>
      </c>
      <c r="C56" s="1" t="s">
        <v>26</v>
      </c>
      <c r="D56" s="1" t="s">
        <v>308</v>
      </c>
      <c r="E56" s="1" t="s">
        <v>28</v>
      </c>
      <c r="F56" s="1" t="s">
        <v>1890</v>
      </c>
      <c r="G56" s="1" t="s">
        <v>30</v>
      </c>
      <c r="J56" s="1" t="s">
        <v>31</v>
      </c>
      <c r="K56" s="1" t="s">
        <v>32</v>
      </c>
      <c r="L56" s="1" t="s">
        <v>33</v>
      </c>
      <c r="M56" s="1">
        <v>1</v>
      </c>
      <c r="N56" s="1">
        <v>149857977</v>
      </c>
      <c r="O56" s="1">
        <v>149857977</v>
      </c>
      <c r="P56" s="1" t="s">
        <v>42</v>
      </c>
      <c r="Q56" s="1" t="s">
        <v>34</v>
      </c>
      <c r="T56" s="1">
        <v>155</v>
      </c>
      <c r="U56" s="1">
        <v>75</v>
      </c>
      <c r="W56" s="1">
        <v>199</v>
      </c>
      <c r="X56" s="1">
        <v>422</v>
      </c>
    </row>
    <row r="57" spans="1:24" x14ac:dyDescent="0.2">
      <c r="A57" s="1" t="s">
        <v>583</v>
      </c>
      <c r="B57" s="1" t="s">
        <v>1891</v>
      </c>
      <c r="C57" s="1" t="s">
        <v>189</v>
      </c>
      <c r="D57" s="1" t="s">
        <v>1892</v>
      </c>
      <c r="E57" s="1" t="s">
        <v>28</v>
      </c>
      <c r="F57" s="1" t="s">
        <v>1893</v>
      </c>
      <c r="G57" s="1" t="s">
        <v>30</v>
      </c>
      <c r="J57" s="1" t="s">
        <v>31</v>
      </c>
      <c r="K57" s="1" t="s">
        <v>32</v>
      </c>
      <c r="L57" s="1" t="s">
        <v>33</v>
      </c>
      <c r="M57" s="1">
        <v>1</v>
      </c>
      <c r="N57" s="1">
        <v>149857974</v>
      </c>
      <c r="O57" s="1">
        <v>149857974</v>
      </c>
      <c r="P57" s="1" t="s">
        <v>34</v>
      </c>
      <c r="Q57" s="1" t="s">
        <v>42</v>
      </c>
      <c r="X57" s="1">
        <v>9</v>
      </c>
    </row>
    <row r="58" spans="1:24" x14ac:dyDescent="0.2">
      <c r="A58" s="1" t="s">
        <v>44</v>
      </c>
      <c r="B58" s="1" t="s">
        <v>1894</v>
      </c>
      <c r="C58" s="1" t="s">
        <v>46</v>
      </c>
      <c r="D58" s="1" t="s">
        <v>1895</v>
      </c>
      <c r="E58" s="1" t="s">
        <v>28</v>
      </c>
      <c r="F58" s="1" t="s">
        <v>1896</v>
      </c>
      <c r="G58" s="1" t="s">
        <v>30</v>
      </c>
      <c r="J58" s="1" t="s">
        <v>32</v>
      </c>
      <c r="K58" s="1" t="s">
        <v>32</v>
      </c>
      <c r="L58" s="1" t="s">
        <v>47</v>
      </c>
      <c r="M58" s="1">
        <v>1</v>
      </c>
      <c r="N58" s="1">
        <v>149857970</v>
      </c>
      <c r="O58" s="1">
        <v>149857970</v>
      </c>
      <c r="P58" s="1" t="s">
        <v>35</v>
      </c>
      <c r="Q58" s="1" t="s">
        <v>42</v>
      </c>
      <c r="X58" s="1">
        <v>1081</v>
      </c>
    </row>
    <row r="59" spans="1:24" x14ac:dyDescent="0.2">
      <c r="A59" s="1" t="s">
        <v>372</v>
      </c>
      <c r="B59" s="1" t="s">
        <v>1238</v>
      </c>
      <c r="C59" s="1" t="s">
        <v>374</v>
      </c>
      <c r="D59" s="1" t="s">
        <v>481</v>
      </c>
      <c r="E59" s="1" t="s">
        <v>28</v>
      </c>
      <c r="F59" s="1" t="s">
        <v>937</v>
      </c>
      <c r="G59" s="1" t="s">
        <v>30</v>
      </c>
      <c r="I59" s="1">
        <v>2</v>
      </c>
      <c r="J59" s="1" t="s">
        <v>31</v>
      </c>
      <c r="K59" s="1" t="s">
        <v>78</v>
      </c>
      <c r="L59" s="1" t="s">
        <v>68</v>
      </c>
      <c r="M59" s="1">
        <v>1</v>
      </c>
      <c r="N59" s="1">
        <v>149857962</v>
      </c>
      <c r="O59" s="1">
        <v>149857962</v>
      </c>
      <c r="P59" s="1" t="s">
        <v>42</v>
      </c>
      <c r="Q59" s="1" t="s">
        <v>34</v>
      </c>
      <c r="X59" s="1">
        <v>131</v>
      </c>
    </row>
    <row r="60" spans="1:24" x14ac:dyDescent="0.2">
      <c r="A60" s="1" t="s">
        <v>694</v>
      </c>
      <c r="B60" s="1" t="s">
        <v>1897</v>
      </c>
      <c r="C60" s="1" t="s">
        <v>508</v>
      </c>
      <c r="D60" s="1" t="s">
        <v>1898</v>
      </c>
      <c r="E60" s="1" t="s">
        <v>28</v>
      </c>
      <c r="G60" s="1" t="s">
        <v>30</v>
      </c>
      <c r="J60" s="1" t="s">
        <v>32</v>
      </c>
      <c r="K60" s="1" t="s">
        <v>32</v>
      </c>
      <c r="L60" s="1" t="s">
        <v>695</v>
      </c>
      <c r="M60" s="1">
        <v>1</v>
      </c>
      <c r="N60" s="1">
        <v>149857948</v>
      </c>
      <c r="O60" s="1">
        <v>149857949</v>
      </c>
      <c r="P60" s="1" t="s">
        <v>1899</v>
      </c>
      <c r="Q60" s="1" t="s">
        <v>591</v>
      </c>
      <c r="X60" s="1">
        <v>186</v>
      </c>
    </row>
    <row r="61" spans="1:24" x14ac:dyDescent="0.2">
      <c r="A61" s="1" t="s">
        <v>37</v>
      </c>
      <c r="B61" s="1" t="s">
        <v>1900</v>
      </c>
      <c r="C61" s="1" t="s">
        <v>39</v>
      </c>
      <c r="D61" s="1" t="s">
        <v>1487</v>
      </c>
      <c r="E61" s="1" t="s">
        <v>28</v>
      </c>
      <c r="F61" s="1" t="s">
        <v>1901</v>
      </c>
      <c r="G61" s="1" t="s">
        <v>30</v>
      </c>
      <c r="I61" s="1">
        <v>1</v>
      </c>
      <c r="J61" s="1" t="s">
        <v>31</v>
      </c>
      <c r="K61" s="1" t="s">
        <v>32</v>
      </c>
      <c r="L61" s="1" t="s">
        <v>33</v>
      </c>
      <c r="M61" s="1">
        <v>1</v>
      </c>
      <c r="N61" s="1">
        <v>149857936</v>
      </c>
      <c r="O61" s="1">
        <v>149857936</v>
      </c>
      <c r="P61" s="1" t="s">
        <v>34</v>
      </c>
      <c r="Q61" s="1" t="s">
        <v>42</v>
      </c>
      <c r="T61" s="1">
        <v>8</v>
      </c>
      <c r="U61" s="1">
        <v>77</v>
      </c>
      <c r="X61" s="1">
        <v>581</v>
      </c>
    </row>
    <row r="62" spans="1:24" x14ac:dyDescent="0.2">
      <c r="A62" s="1" t="s">
        <v>187</v>
      </c>
      <c r="B62" s="1" t="s">
        <v>1051</v>
      </c>
      <c r="C62" s="1" t="s">
        <v>340</v>
      </c>
      <c r="D62" s="1" t="s">
        <v>1902</v>
      </c>
      <c r="E62" s="1" t="s">
        <v>28</v>
      </c>
      <c r="F62" s="1" t="s">
        <v>1903</v>
      </c>
      <c r="G62" s="1" t="s">
        <v>30</v>
      </c>
      <c r="J62" s="1" t="s">
        <v>31</v>
      </c>
      <c r="K62" s="1" t="s">
        <v>67</v>
      </c>
      <c r="L62" s="1" t="s">
        <v>68</v>
      </c>
      <c r="M62" s="1">
        <v>1</v>
      </c>
      <c r="N62" s="1">
        <v>149857928</v>
      </c>
      <c r="O62" s="1">
        <v>149857928</v>
      </c>
      <c r="P62" s="1" t="s">
        <v>34</v>
      </c>
      <c r="Q62" s="1" t="s">
        <v>42</v>
      </c>
      <c r="T62" s="1">
        <v>25</v>
      </c>
      <c r="U62" s="1">
        <v>114</v>
      </c>
      <c r="X62" s="1">
        <v>357</v>
      </c>
    </row>
    <row r="63" spans="1:24" x14ac:dyDescent="0.2">
      <c r="A63" s="1" t="s">
        <v>350</v>
      </c>
      <c r="B63" s="1" t="s">
        <v>1904</v>
      </c>
      <c r="C63" s="1" t="s">
        <v>327</v>
      </c>
      <c r="D63" s="1" t="s">
        <v>1905</v>
      </c>
      <c r="E63" s="1" t="s">
        <v>28</v>
      </c>
      <c r="F63" s="1" t="s">
        <v>1906</v>
      </c>
      <c r="G63" s="1" t="s">
        <v>30</v>
      </c>
      <c r="I63" s="1">
        <v>1</v>
      </c>
      <c r="J63" s="1" t="s">
        <v>32</v>
      </c>
      <c r="K63" s="1" t="s">
        <v>32</v>
      </c>
      <c r="L63" s="1" t="s">
        <v>354</v>
      </c>
      <c r="M63" s="1">
        <v>1</v>
      </c>
      <c r="N63" s="1">
        <v>149857914</v>
      </c>
      <c r="O63" s="1">
        <v>149857914</v>
      </c>
      <c r="P63" s="1" t="s">
        <v>34</v>
      </c>
      <c r="Q63" s="1" t="s">
        <v>43</v>
      </c>
      <c r="X63" s="1">
        <v>201</v>
      </c>
    </row>
    <row r="64" spans="1:24" x14ac:dyDescent="0.2">
      <c r="A64" s="1" t="s">
        <v>1907</v>
      </c>
      <c r="B64" s="1" t="s">
        <v>1908</v>
      </c>
      <c r="C64" s="1" t="s">
        <v>1909</v>
      </c>
      <c r="D64" s="1" t="s">
        <v>323</v>
      </c>
      <c r="E64" s="1" t="s">
        <v>28</v>
      </c>
      <c r="F64" s="1" t="s">
        <v>1910</v>
      </c>
      <c r="G64" s="1" t="s">
        <v>30</v>
      </c>
      <c r="J64" s="1" t="s">
        <v>31</v>
      </c>
      <c r="K64" s="1" t="s">
        <v>67</v>
      </c>
      <c r="L64" s="1" t="s">
        <v>68</v>
      </c>
      <c r="M64" s="1">
        <v>1</v>
      </c>
      <c r="N64" s="1">
        <v>149857909</v>
      </c>
      <c r="O64" s="1">
        <v>149857909</v>
      </c>
      <c r="P64" s="1" t="s">
        <v>42</v>
      </c>
      <c r="Q64" s="1" t="s">
        <v>34</v>
      </c>
      <c r="T64" s="1">
        <v>10</v>
      </c>
      <c r="U64" s="1">
        <v>68</v>
      </c>
      <c r="W64" s="1">
        <v>88</v>
      </c>
      <c r="X64" s="1">
        <v>36</v>
      </c>
    </row>
    <row r="65" spans="1:24" x14ac:dyDescent="0.2">
      <c r="A65" s="1" t="s">
        <v>414</v>
      </c>
      <c r="B65" s="1" t="s">
        <v>1911</v>
      </c>
      <c r="C65" s="1" t="s">
        <v>416</v>
      </c>
      <c r="D65" s="1" t="s">
        <v>1578</v>
      </c>
      <c r="E65" s="1" t="s">
        <v>28</v>
      </c>
      <c r="F65" s="1" t="s">
        <v>1160</v>
      </c>
      <c r="G65" s="1" t="s">
        <v>30</v>
      </c>
      <c r="I65" s="1">
        <v>1</v>
      </c>
      <c r="J65" s="1" t="s">
        <v>32</v>
      </c>
      <c r="K65" s="1" t="s">
        <v>32</v>
      </c>
      <c r="L65" s="1" t="s">
        <v>33</v>
      </c>
      <c r="M65" s="1">
        <v>1</v>
      </c>
      <c r="N65" s="1">
        <v>149857906</v>
      </c>
      <c r="O65" s="1">
        <v>149857906</v>
      </c>
      <c r="P65" s="1" t="s">
        <v>34</v>
      </c>
      <c r="Q65" s="1" t="s">
        <v>42</v>
      </c>
      <c r="X65" s="1">
        <v>126</v>
      </c>
    </row>
    <row r="66" spans="1:24" x14ac:dyDescent="0.2">
      <c r="A66" s="1" t="s">
        <v>24</v>
      </c>
      <c r="B66" s="1" t="s">
        <v>1912</v>
      </c>
      <c r="C66" s="1" t="s">
        <v>126</v>
      </c>
      <c r="D66" s="1" t="s">
        <v>1578</v>
      </c>
      <c r="E66" s="1" t="s">
        <v>28</v>
      </c>
      <c r="F66" s="1" t="s">
        <v>1160</v>
      </c>
      <c r="G66" s="1" t="s">
        <v>30</v>
      </c>
      <c r="I66" s="1">
        <v>1</v>
      </c>
      <c r="J66" s="1" t="s">
        <v>31</v>
      </c>
      <c r="K66" s="1" t="s">
        <v>32</v>
      </c>
      <c r="L66" s="1" t="s">
        <v>33</v>
      </c>
      <c r="M66" s="1">
        <v>1</v>
      </c>
      <c r="N66" s="1">
        <v>149857906</v>
      </c>
      <c r="O66" s="1">
        <v>149857906</v>
      </c>
      <c r="P66" s="1" t="s">
        <v>34</v>
      </c>
      <c r="Q66" s="1" t="s">
        <v>42</v>
      </c>
      <c r="T66" s="1">
        <v>8</v>
      </c>
      <c r="U66" s="1">
        <v>89</v>
      </c>
      <c r="W66" s="1">
        <v>120</v>
      </c>
      <c r="X66" s="1">
        <v>826</v>
      </c>
    </row>
    <row r="67" spans="1:24" x14ac:dyDescent="0.2">
      <c r="A67" s="1" t="s">
        <v>24</v>
      </c>
      <c r="B67" s="1" t="s">
        <v>1913</v>
      </c>
      <c r="C67" s="1" t="s">
        <v>26</v>
      </c>
      <c r="D67" s="1" t="s">
        <v>1373</v>
      </c>
      <c r="E67" s="1" t="s">
        <v>28</v>
      </c>
      <c r="F67" s="1" t="s">
        <v>1914</v>
      </c>
      <c r="G67" s="1" t="s">
        <v>30</v>
      </c>
      <c r="J67" s="1" t="s">
        <v>31</v>
      </c>
      <c r="K67" s="1" t="s">
        <v>32</v>
      </c>
      <c r="L67" s="1" t="s">
        <v>33</v>
      </c>
      <c r="M67" s="1">
        <v>1</v>
      </c>
      <c r="N67" s="1">
        <v>149857902</v>
      </c>
      <c r="O67" s="1">
        <v>149857902</v>
      </c>
      <c r="P67" s="1" t="s">
        <v>43</v>
      </c>
      <c r="Q67" s="1" t="s">
        <v>42</v>
      </c>
      <c r="T67" s="1">
        <v>15</v>
      </c>
      <c r="U67" s="1">
        <v>77</v>
      </c>
      <c r="W67" s="1">
        <v>106</v>
      </c>
      <c r="X67" s="1">
        <v>133</v>
      </c>
    </row>
    <row r="68" spans="1:24" x14ac:dyDescent="0.2">
      <c r="A68" s="1" t="s">
        <v>142</v>
      </c>
      <c r="B68" s="1" t="s">
        <v>983</v>
      </c>
      <c r="C68" s="1" t="s">
        <v>144</v>
      </c>
      <c r="D68" s="1" t="s">
        <v>1915</v>
      </c>
      <c r="E68" s="1" t="s">
        <v>28</v>
      </c>
      <c r="F68" s="1" t="s">
        <v>1916</v>
      </c>
      <c r="G68" s="1" t="s">
        <v>30</v>
      </c>
      <c r="J68" s="1" t="s">
        <v>31</v>
      </c>
      <c r="K68" s="1" t="s">
        <v>67</v>
      </c>
      <c r="L68" s="1" t="s">
        <v>68</v>
      </c>
      <c r="M68" s="1">
        <v>1</v>
      </c>
      <c r="N68" s="1">
        <v>149857887</v>
      </c>
      <c r="O68" s="1">
        <v>149857887</v>
      </c>
      <c r="P68" s="1" t="s">
        <v>34</v>
      </c>
      <c r="Q68" s="1" t="s">
        <v>43</v>
      </c>
      <c r="T68" s="1">
        <v>4</v>
      </c>
      <c r="U68" s="1">
        <v>49</v>
      </c>
      <c r="W68" s="1">
        <v>68</v>
      </c>
      <c r="X68" s="1">
        <v>6541</v>
      </c>
    </row>
    <row r="69" spans="1:24" x14ac:dyDescent="0.2">
      <c r="A69" s="1" t="s">
        <v>24</v>
      </c>
      <c r="B69" s="1" t="s">
        <v>442</v>
      </c>
      <c r="C69" s="1" t="s">
        <v>26</v>
      </c>
      <c r="D69" s="1" t="s">
        <v>972</v>
      </c>
      <c r="E69" s="1" t="s">
        <v>28</v>
      </c>
      <c r="F69" s="1" t="s">
        <v>973</v>
      </c>
      <c r="G69" s="1" t="s">
        <v>30</v>
      </c>
      <c r="J69" s="1" t="s">
        <v>31</v>
      </c>
      <c r="K69" s="1" t="s">
        <v>32</v>
      </c>
      <c r="L69" s="1" t="s">
        <v>33</v>
      </c>
      <c r="M69" s="1">
        <v>1</v>
      </c>
      <c r="N69" s="1">
        <v>149857880</v>
      </c>
      <c r="O69" s="1">
        <v>149857880</v>
      </c>
      <c r="P69" s="1" t="s">
        <v>34</v>
      </c>
      <c r="Q69" s="1" t="s">
        <v>35</v>
      </c>
      <c r="T69" s="1">
        <v>52</v>
      </c>
      <c r="U69" s="1">
        <v>36</v>
      </c>
      <c r="V69" s="1">
        <v>1</v>
      </c>
      <c r="W69" s="1">
        <v>255</v>
      </c>
      <c r="X69" s="1">
        <v>1303</v>
      </c>
    </row>
    <row r="70" spans="1:24" x14ac:dyDescent="0.2">
      <c r="A70" s="1" t="s">
        <v>1306</v>
      </c>
      <c r="B70" s="1" t="s">
        <v>1307</v>
      </c>
      <c r="C70" s="1" t="s">
        <v>1308</v>
      </c>
      <c r="D70" s="1" t="s">
        <v>1917</v>
      </c>
      <c r="E70" s="1" t="s">
        <v>28</v>
      </c>
      <c r="F70" s="1" t="s">
        <v>1918</v>
      </c>
      <c r="G70" s="1" t="s">
        <v>30</v>
      </c>
      <c r="J70" s="1" t="s">
        <v>32</v>
      </c>
      <c r="K70" s="1" t="s">
        <v>32</v>
      </c>
      <c r="L70" s="1" t="s">
        <v>33</v>
      </c>
      <c r="M70" s="1">
        <v>1</v>
      </c>
      <c r="N70" s="1">
        <v>149857872</v>
      </c>
      <c r="O70" s="1">
        <v>149857872</v>
      </c>
      <c r="P70" s="1" t="s">
        <v>34</v>
      </c>
      <c r="Q70" s="1" t="s">
        <v>42</v>
      </c>
      <c r="X70" s="1">
        <v>27</v>
      </c>
    </row>
    <row r="71" spans="1:24" x14ac:dyDescent="0.2">
      <c r="A71" s="1" t="s">
        <v>469</v>
      </c>
      <c r="B71" s="1" t="s">
        <v>1919</v>
      </c>
      <c r="C71" s="1" t="s">
        <v>416</v>
      </c>
      <c r="D71" s="1" t="s">
        <v>1917</v>
      </c>
      <c r="E71" s="1" t="s">
        <v>28</v>
      </c>
      <c r="F71" s="1" t="s">
        <v>1918</v>
      </c>
      <c r="G71" s="1" t="s">
        <v>30</v>
      </c>
      <c r="J71" s="1" t="s">
        <v>31</v>
      </c>
      <c r="K71" s="1" t="s">
        <v>67</v>
      </c>
      <c r="L71" s="1" t="s">
        <v>72</v>
      </c>
      <c r="M71" s="1">
        <v>1</v>
      </c>
      <c r="N71" s="1">
        <v>149857872</v>
      </c>
      <c r="O71" s="1">
        <v>149857872</v>
      </c>
      <c r="P71" s="1" t="s">
        <v>34</v>
      </c>
      <c r="Q71" s="1" t="s">
        <v>42</v>
      </c>
      <c r="T71" s="1">
        <v>51</v>
      </c>
      <c r="U71" s="1">
        <v>65</v>
      </c>
      <c r="W71" s="1">
        <v>125</v>
      </c>
      <c r="X71" s="1">
        <v>114</v>
      </c>
    </row>
    <row r="72" spans="1:24" x14ac:dyDescent="0.2">
      <c r="A72" s="1" t="s">
        <v>56</v>
      </c>
      <c r="B72" s="1" t="s">
        <v>1698</v>
      </c>
      <c r="C72" s="1" t="s">
        <v>58</v>
      </c>
      <c r="D72" s="1" t="s">
        <v>342</v>
      </c>
      <c r="E72" s="1" t="s">
        <v>28</v>
      </c>
      <c r="F72" s="1" t="s">
        <v>1213</v>
      </c>
      <c r="G72" s="1" t="s">
        <v>30</v>
      </c>
      <c r="I72" s="1">
        <v>1</v>
      </c>
      <c r="J72" s="1" t="s">
        <v>31</v>
      </c>
      <c r="K72" s="1" t="s">
        <v>61</v>
      </c>
      <c r="L72" s="1" t="s">
        <v>33</v>
      </c>
      <c r="M72" s="1">
        <v>1</v>
      </c>
      <c r="N72" s="1">
        <v>149857851</v>
      </c>
      <c r="O72" s="1">
        <v>149857851</v>
      </c>
      <c r="P72" s="1" t="s">
        <v>42</v>
      </c>
      <c r="Q72" s="1" t="s">
        <v>43</v>
      </c>
      <c r="U72" s="1">
        <v>46</v>
      </c>
      <c r="X72" s="1">
        <v>1565</v>
      </c>
    </row>
    <row r="73" spans="1:24" x14ac:dyDescent="0.2">
      <c r="A73" s="1" t="s">
        <v>187</v>
      </c>
      <c r="B73" s="1" t="s">
        <v>1920</v>
      </c>
      <c r="C73" s="1" t="s">
        <v>189</v>
      </c>
      <c r="D73" s="1" t="s">
        <v>342</v>
      </c>
      <c r="E73" s="1" t="s">
        <v>28</v>
      </c>
      <c r="F73" s="1" t="s">
        <v>1213</v>
      </c>
      <c r="G73" s="1" t="s">
        <v>30</v>
      </c>
      <c r="I73" s="1">
        <v>1</v>
      </c>
      <c r="J73" s="1" t="s">
        <v>31</v>
      </c>
      <c r="K73" s="1" t="s">
        <v>67</v>
      </c>
      <c r="L73" s="1" t="s">
        <v>68</v>
      </c>
      <c r="M73" s="1">
        <v>1</v>
      </c>
      <c r="N73" s="1">
        <v>149857851</v>
      </c>
      <c r="O73" s="1">
        <v>149857851</v>
      </c>
      <c r="P73" s="1" t="s">
        <v>42</v>
      </c>
      <c r="Q73" s="1" t="s">
        <v>43</v>
      </c>
      <c r="T73" s="1">
        <v>33</v>
      </c>
      <c r="U73" s="1">
        <v>81</v>
      </c>
      <c r="X73" s="1">
        <v>22</v>
      </c>
    </row>
    <row r="74" spans="1:24" x14ac:dyDescent="0.2">
      <c r="A74" s="1" t="s">
        <v>826</v>
      </c>
      <c r="B74" s="1" t="s">
        <v>1921</v>
      </c>
      <c r="C74" s="1" t="s">
        <v>828</v>
      </c>
      <c r="D74" s="1" t="s">
        <v>1922</v>
      </c>
      <c r="E74" s="1" t="s">
        <v>28</v>
      </c>
      <c r="F74" s="1" t="s">
        <v>1923</v>
      </c>
      <c r="G74" s="1" t="s">
        <v>30</v>
      </c>
      <c r="I74" s="1">
        <v>1</v>
      </c>
      <c r="J74" s="1" t="s">
        <v>31</v>
      </c>
      <c r="K74" s="1" t="s">
        <v>162</v>
      </c>
      <c r="L74" s="1" t="s">
        <v>831</v>
      </c>
      <c r="M74" s="1">
        <v>1</v>
      </c>
      <c r="N74" s="1">
        <v>149857850</v>
      </c>
      <c r="O74" s="1">
        <v>149857850</v>
      </c>
      <c r="P74" s="1" t="s">
        <v>43</v>
      </c>
      <c r="Q74" s="1" t="s">
        <v>35</v>
      </c>
      <c r="U74" s="1">
        <v>37</v>
      </c>
      <c r="X74" s="1">
        <v>1024</v>
      </c>
    </row>
    <row r="75" spans="1:24" x14ac:dyDescent="0.2">
      <c r="A75" s="1" t="s">
        <v>37</v>
      </c>
      <c r="B75" s="1" t="s">
        <v>1924</v>
      </c>
      <c r="C75" s="1" t="s">
        <v>39</v>
      </c>
      <c r="D75" s="1" t="s">
        <v>1775</v>
      </c>
      <c r="E75" s="1" t="s">
        <v>28</v>
      </c>
      <c r="F75" s="1" t="s">
        <v>1925</v>
      </c>
      <c r="G75" s="1" t="s">
        <v>30</v>
      </c>
      <c r="I75" s="1">
        <v>1</v>
      </c>
      <c r="J75" s="1" t="s">
        <v>31</v>
      </c>
      <c r="K75" s="1" t="s">
        <v>32</v>
      </c>
      <c r="L75" s="1" t="s">
        <v>33</v>
      </c>
      <c r="M75" s="1">
        <v>1</v>
      </c>
      <c r="N75" s="1">
        <v>149857848</v>
      </c>
      <c r="O75" s="1">
        <v>149857848</v>
      </c>
      <c r="P75" s="1" t="s">
        <v>42</v>
      </c>
      <c r="Q75" s="1" t="s">
        <v>43</v>
      </c>
      <c r="T75" s="1">
        <v>16</v>
      </c>
      <c r="U75" s="1">
        <v>38</v>
      </c>
      <c r="X75" s="1">
        <v>1902</v>
      </c>
    </row>
    <row r="76" spans="1:24" x14ac:dyDescent="0.2">
      <c r="A76" s="1" t="s">
        <v>372</v>
      </c>
      <c r="B76" s="1" t="s">
        <v>1926</v>
      </c>
      <c r="C76" s="1" t="s">
        <v>374</v>
      </c>
      <c r="D76" s="1" t="s">
        <v>1927</v>
      </c>
      <c r="E76" s="1" t="s">
        <v>28</v>
      </c>
      <c r="F76" s="1" t="s">
        <v>1538</v>
      </c>
      <c r="G76" s="1" t="s">
        <v>30</v>
      </c>
      <c r="I76" s="1">
        <v>1</v>
      </c>
      <c r="J76" s="1" t="s">
        <v>162</v>
      </c>
      <c r="K76" s="1" t="s">
        <v>162</v>
      </c>
      <c r="L76" s="1" t="s">
        <v>33</v>
      </c>
      <c r="M76" s="1">
        <v>1</v>
      </c>
      <c r="N76" s="1">
        <v>149857835</v>
      </c>
      <c r="O76" s="1">
        <v>149857835</v>
      </c>
      <c r="P76" s="1" t="s">
        <v>35</v>
      </c>
      <c r="Q76" s="1" t="s">
        <v>34</v>
      </c>
      <c r="X76" s="1">
        <v>36</v>
      </c>
    </row>
    <row r="77" spans="1:24" x14ac:dyDescent="0.2">
      <c r="A77" s="1" t="s">
        <v>469</v>
      </c>
      <c r="B77" s="1" t="s">
        <v>1928</v>
      </c>
      <c r="C77" s="1" t="s">
        <v>416</v>
      </c>
      <c r="D77" s="1" t="s">
        <v>1929</v>
      </c>
      <c r="E77" s="1" t="s">
        <v>28</v>
      </c>
      <c r="F77" s="1" t="s">
        <v>1930</v>
      </c>
      <c r="G77" s="1" t="s">
        <v>30</v>
      </c>
      <c r="J77" s="1" t="s">
        <v>31</v>
      </c>
      <c r="K77" s="1" t="s">
        <v>67</v>
      </c>
      <c r="L77" s="1" t="s">
        <v>72</v>
      </c>
      <c r="M77" s="1">
        <v>1</v>
      </c>
      <c r="N77" s="1">
        <v>149857830</v>
      </c>
      <c r="O77" s="1">
        <v>149857830</v>
      </c>
      <c r="P77" s="1" t="s">
        <v>43</v>
      </c>
      <c r="Q77" s="1" t="s">
        <v>42</v>
      </c>
      <c r="T77" s="1">
        <v>38</v>
      </c>
      <c r="U77" s="1">
        <v>79</v>
      </c>
      <c r="W77" s="1">
        <v>80</v>
      </c>
      <c r="X77" s="1">
        <v>139</v>
      </c>
    </row>
    <row r="78" spans="1:24" x14ac:dyDescent="0.2">
      <c r="A78" s="1" t="s">
        <v>426</v>
      </c>
      <c r="B78" s="1" t="s">
        <v>1931</v>
      </c>
      <c r="C78" s="1" t="s">
        <v>437</v>
      </c>
      <c r="D78" s="1" t="s">
        <v>542</v>
      </c>
      <c r="E78" s="1" t="s">
        <v>28</v>
      </c>
      <c r="F78" s="1" t="s">
        <v>982</v>
      </c>
      <c r="G78" s="1" t="s">
        <v>30</v>
      </c>
      <c r="J78" s="1" t="s">
        <v>113</v>
      </c>
      <c r="K78" s="1" t="s">
        <v>32</v>
      </c>
      <c r="L78" s="1" t="s">
        <v>32</v>
      </c>
      <c r="M78" s="1">
        <v>1</v>
      </c>
      <c r="N78" s="1">
        <v>149857824</v>
      </c>
      <c r="O78" s="1">
        <v>149857824</v>
      </c>
      <c r="P78" s="1" t="s">
        <v>43</v>
      </c>
      <c r="Q78" s="1" t="s">
        <v>42</v>
      </c>
      <c r="X78" s="1">
        <v>313</v>
      </c>
    </row>
    <row r="79" spans="1:24" x14ac:dyDescent="0.2">
      <c r="A79" s="1" t="s">
        <v>359</v>
      </c>
      <c r="B79" s="1" t="s">
        <v>1932</v>
      </c>
      <c r="C79" s="1" t="s">
        <v>159</v>
      </c>
      <c r="D79" s="1" t="s">
        <v>1933</v>
      </c>
      <c r="E79" s="1" t="s">
        <v>28</v>
      </c>
      <c r="F79" s="1" t="s">
        <v>1934</v>
      </c>
      <c r="G79" s="1" t="s">
        <v>30</v>
      </c>
      <c r="J79" s="1" t="s">
        <v>32</v>
      </c>
      <c r="K79" s="1" t="s">
        <v>32</v>
      </c>
      <c r="L79" s="1" t="s">
        <v>33</v>
      </c>
      <c r="M79" s="1">
        <v>1</v>
      </c>
      <c r="N79" s="1">
        <v>149857821</v>
      </c>
      <c r="O79" s="1">
        <v>149857821</v>
      </c>
      <c r="P79" s="1" t="s">
        <v>43</v>
      </c>
      <c r="Q79" s="1" t="s">
        <v>42</v>
      </c>
      <c r="T79" s="1">
        <v>19</v>
      </c>
      <c r="U79" s="1">
        <v>71</v>
      </c>
      <c r="X79" s="1">
        <v>775</v>
      </c>
    </row>
    <row r="80" spans="1:24" x14ac:dyDescent="0.2">
      <c r="A80" s="1" t="s">
        <v>44</v>
      </c>
      <c r="B80" s="1" t="s">
        <v>1935</v>
      </c>
      <c r="C80" s="1" t="s">
        <v>46</v>
      </c>
      <c r="D80" s="1" t="s">
        <v>837</v>
      </c>
      <c r="E80" s="1" t="s">
        <v>28</v>
      </c>
      <c r="F80" s="1" t="s">
        <v>1936</v>
      </c>
      <c r="G80" s="1" t="s">
        <v>30</v>
      </c>
      <c r="J80" s="1" t="s">
        <v>32</v>
      </c>
      <c r="K80" s="1" t="s">
        <v>32</v>
      </c>
      <c r="L80" s="1" t="s">
        <v>47</v>
      </c>
      <c r="M80" s="1">
        <v>1</v>
      </c>
      <c r="N80" s="1">
        <v>149857813</v>
      </c>
      <c r="O80" s="1">
        <v>149857813</v>
      </c>
      <c r="P80" s="1" t="s">
        <v>42</v>
      </c>
      <c r="Q80" s="1" t="s">
        <v>35</v>
      </c>
      <c r="X80" s="1">
        <v>1556</v>
      </c>
    </row>
    <row r="81" spans="1:26" x14ac:dyDescent="0.2">
      <c r="A81" s="1" t="s">
        <v>2070</v>
      </c>
      <c r="B81" s="1" t="s">
        <v>2133</v>
      </c>
      <c r="C81" s="1" t="s">
        <v>291</v>
      </c>
      <c r="D81" s="1" t="s">
        <v>566</v>
      </c>
      <c r="E81" s="1" t="s">
        <v>28</v>
      </c>
      <c r="F81" s="1" t="s">
        <v>901</v>
      </c>
      <c r="G81" s="1" t="s">
        <v>30</v>
      </c>
      <c r="H81" s="1" t="s">
        <v>2074</v>
      </c>
      <c r="I81" s="1">
        <v>2</v>
      </c>
      <c r="J81" s="1" t="s">
        <v>101</v>
      </c>
      <c r="K81" s="1" t="s">
        <v>101</v>
      </c>
      <c r="L81" s="1" t="s">
        <v>101</v>
      </c>
      <c r="M81" s="1">
        <v>1</v>
      </c>
      <c r="N81" s="1">
        <v>149858181</v>
      </c>
      <c r="O81" s="1">
        <v>149858181</v>
      </c>
      <c r="P81" s="1" t="s">
        <v>34</v>
      </c>
      <c r="Q81" s="1" t="s">
        <v>35</v>
      </c>
      <c r="R81" s="1">
        <v>0.39</v>
      </c>
      <c r="T81" s="1">
        <v>21</v>
      </c>
      <c r="U81" s="1">
        <v>33</v>
      </c>
      <c r="W81" s="1">
        <v>36</v>
      </c>
      <c r="X81" s="1">
        <v>39</v>
      </c>
      <c r="Y81" s="2">
        <v>43466</v>
      </c>
      <c r="Z81" s="1" t="s">
        <v>2134</v>
      </c>
    </row>
    <row r="82" spans="1:26" x14ac:dyDescent="0.2">
      <c r="A82" s="1" t="s">
        <v>2116</v>
      </c>
      <c r="B82" s="1" t="s">
        <v>2135</v>
      </c>
      <c r="C82" s="1" t="s">
        <v>374</v>
      </c>
      <c r="D82" s="1" t="s">
        <v>2136</v>
      </c>
      <c r="E82" s="1" t="s">
        <v>28</v>
      </c>
      <c r="F82" s="1" t="s">
        <v>1524</v>
      </c>
      <c r="G82" s="1" t="s">
        <v>30</v>
      </c>
      <c r="H82" s="1" t="s">
        <v>2074</v>
      </c>
      <c r="I82" s="1">
        <v>2</v>
      </c>
      <c r="J82" s="1" t="s">
        <v>101</v>
      </c>
      <c r="K82" s="1" t="s">
        <v>101</v>
      </c>
      <c r="L82" s="1" t="s">
        <v>101</v>
      </c>
      <c r="M82" s="1">
        <v>1</v>
      </c>
      <c r="N82" s="1">
        <v>149858177</v>
      </c>
      <c r="O82" s="1">
        <v>149858177</v>
      </c>
      <c r="P82" s="1" t="s">
        <v>34</v>
      </c>
      <c r="Q82" s="1" t="s">
        <v>42</v>
      </c>
      <c r="R82" s="1">
        <v>0.37</v>
      </c>
      <c r="T82" s="1">
        <v>34</v>
      </c>
      <c r="U82" s="1">
        <v>59</v>
      </c>
      <c r="W82" s="1">
        <v>62</v>
      </c>
      <c r="X82" s="1">
        <v>117</v>
      </c>
      <c r="Y82" s="2">
        <v>43466</v>
      </c>
      <c r="Z82" s="1" t="s">
        <v>2137</v>
      </c>
    </row>
    <row r="83" spans="1:26" x14ac:dyDescent="0.2">
      <c r="A83" s="1" t="s">
        <v>2138</v>
      </c>
      <c r="B83" s="1" t="s">
        <v>2139</v>
      </c>
      <c r="C83" s="1" t="s">
        <v>209</v>
      </c>
      <c r="D83" s="1" t="s">
        <v>371</v>
      </c>
      <c r="E83" s="1" t="s">
        <v>28</v>
      </c>
      <c r="F83" s="1" t="s">
        <v>1820</v>
      </c>
      <c r="G83" s="1" t="s">
        <v>30</v>
      </c>
      <c r="H83" s="1" t="s">
        <v>2074</v>
      </c>
      <c r="I83" s="1">
        <v>2</v>
      </c>
      <c r="J83" s="1" t="s">
        <v>101</v>
      </c>
      <c r="K83" s="1" t="s">
        <v>101</v>
      </c>
      <c r="L83" s="1" t="s">
        <v>101</v>
      </c>
      <c r="M83" s="1">
        <v>1</v>
      </c>
      <c r="N83" s="1">
        <v>149858178</v>
      </c>
      <c r="O83" s="1">
        <v>149858178</v>
      </c>
      <c r="P83" s="1" t="s">
        <v>42</v>
      </c>
      <c r="Q83" s="1" t="s">
        <v>43</v>
      </c>
      <c r="R83" s="1">
        <v>0.05</v>
      </c>
      <c r="T83" s="1">
        <v>4</v>
      </c>
      <c r="U83" s="1">
        <v>73</v>
      </c>
      <c r="W83" s="1">
        <v>74</v>
      </c>
      <c r="X83" s="1">
        <v>76</v>
      </c>
      <c r="Y83" s="2">
        <v>43466</v>
      </c>
      <c r="Z83" s="1" t="s">
        <v>2140</v>
      </c>
    </row>
    <row r="84" spans="1:26" x14ac:dyDescent="0.2">
      <c r="A84" s="1" t="s">
        <v>2138</v>
      </c>
      <c r="B84" s="1" t="s">
        <v>2141</v>
      </c>
      <c r="C84" s="1" t="s">
        <v>209</v>
      </c>
      <c r="D84" s="1" t="s">
        <v>1296</v>
      </c>
      <c r="E84" s="1" t="s">
        <v>28</v>
      </c>
      <c r="F84" s="1" t="s">
        <v>896</v>
      </c>
      <c r="G84" s="1" t="s">
        <v>30</v>
      </c>
      <c r="H84" s="1" t="s">
        <v>2074</v>
      </c>
      <c r="J84" s="1" t="s">
        <v>101</v>
      </c>
      <c r="K84" s="1" t="s">
        <v>101</v>
      </c>
      <c r="L84" s="1" t="s">
        <v>101</v>
      </c>
      <c r="M84" s="1">
        <v>1</v>
      </c>
      <c r="N84" s="1">
        <v>149858172</v>
      </c>
      <c r="O84" s="1">
        <v>149858172</v>
      </c>
      <c r="P84" s="1" t="s">
        <v>35</v>
      </c>
      <c r="Q84" s="1" t="s">
        <v>43</v>
      </c>
      <c r="R84" s="1">
        <v>0.37</v>
      </c>
      <c r="T84" s="1">
        <v>54</v>
      </c>
      <c r="U84" s="1">
        <v>91</v>
      </c>
      <c r="W84" s="1">
        <v>146</v>
      </c>
      <c r="X84" s="1">
        <v>66</v>
      </c>
      <c r="Y84" s="2">
        <v>43466</v>
      </c>
      <c r="Z84" s="1" t="s">
        <v>2142</v>
      </c>
    </row>
    <row r="85" spans="1:26" x14ac:dyDescent="0.2">
      <c r="A85" s="1" t="s">
        <v>2143</v>
      </c>
      <c r="B85" s="1" t="s">
        <v>2144</v>
      </c>
      <c r="C85" s="1" t="s">
        <v>58</v>
      </c>
      <c r="D85" s="1" t="s">
        <v>575</v>
      </c>
      <c r="E85" s="1" t="s">
        <v>28</v>
      </c>
      <c r="F85" s="1" t="s">
        <v>1825</v>
      </c>
      <c r="G85" s="1" t="s">
        <v>30</v>
      </c>
      <c r="J85" s="1" t="s">
        <v>32</v>
      </c>
      <c r="K85" s="1" t="s">
        <v>32</v>
      </c>
      <c r="L85" s="1" t="s">
        <v>32</v>
      </c>
      <c r="M85" s="1">
        <v>1</v>
      </c>
      <c r="N85" s="1">
        <v>149858166</v>
      </c>
      <c r="O85" s="1">
        <v>149858166</v>
      </c>
      <c r="P85" s="1" t="s">
        <v>34</v>
      </c>
      <c r="Q85" s="1" t="s">
        <v>42</v>
      </c>
      <c r="R85" s="1">
        <v>0.14000000000000001</v>
      </c>
      <c r="T85" s="1">
        <v>26</v>
      </c>
      <c r="U85" s="1">
        <v>155</v>
      </c>
      <c r="X85" s="1">
        <v>347</v>
      </c>
      <c r="Y85" s="2">
        <v>43466</v>
      </c>
      <c r="Z85" s="1" t="s">
        <v>2145</v>
      </c>
    </row>
    <row r="86" spans="1:26" x14ac:dyDescent="0.2">
      <c r="A86" s="1" t="s">
        <v>2089</v>
      </c>
      <c r="B86" s="1" t="s">
        <v>2146</v>
      </c>
      <c r="C86" s="1" t="s">
        <v>189</v>
      </c>
      <c r="D86" s="1" t="s">
        <v>242</v>
      </c>
      <c r="E86" s="1" t="s">
        <v>28</v>
      </c>
      <c r="F86" s="1" t="s">
        <v>2147</v>
      </c>
      <c r="G86" s="1" t="s">
        <v>30</v>
      </c>
      <c r="H86" s="1" t="s">
        <v>2148</v>
      </c>
      <c r="J86" s="1" t="s">
        <v>101</v>
      </c>
      <c r="K86" s="1" t="s">
        <v>101</v>
      </c>
      <c r="L86" s="1" t="s">
        <v>101</v>
      </c>
      <c r="M86" s="1">
        <v>1</v>
      </c>
      <c r="N86" s="1">
        <v>149858119</v>
      </c>
      <c r="O86" s="1">
        <v>149858119</v>
      </c>
      <c r="P86" s="1" t="s">
        <v>42</v>
      </c>
      <c r="Q86" s="1" t="s">
        <v>35</v>
      </c>
      <c r="R86" s="1">
        <v>0.09</v>
      </c>
      <c r="T86" s="1">
        <v>23</v>
      </c>
      <c r="U86" s="1">
        <v>238</v>
      </c>
      <c r="W86" s="1">
        <v>74</v>
      </c>
      <c r="X86" s="1">
        <v>81</v>
      </c>
      <c r="Y86" s="2">
        <v>43466</v>
      </c>
      <c r="Z86" s="1" t="s">
        <v>2149</v>
      </c>
    </row>
    <row r="87" spans="1:26" x14ac:dyDescent="0.2">
      <c r="A87" s="1" t="s">
        <v>2150</v>
      </c>
      <c r="B87" s="1" t="s">
        <v>1840</v>
      </c>
      <c r="C87" s="1" t="s">
        <v>437</v>
      </c>
      <c r="D87" s="1" t="s">
        <v>271</v>
      </c>
      <c r="E87" s="1" t="s">
        <v>28</v>
      </c>
      <c r="F87" s="1" t="s">
        <v>1614</v>
      </c>
      <c r="G87" s="1" t="s">
        <v>30</v>
      </c>
      <c r="I87" s="1">
        <v>2</v>
      </c>
      <c r="J87" s="1" t="s">
        <v>32</v>
      </c>
      <c r="K87" s="1" t="s">
        <v>32</v>
      </c>
      <c r="L87" s="1" t="s">
        <v>33</v>
      </c>
      <c r="M87" s="1">
        <v>1</v>
      </c>
      <c r="N87" s="1">
        <v>149858081</v>
      </c>
      <c r="O87" s="1">
        <v>149858081</v>
      </c>
      <c r="P87" s="1" t="s">
        <v>42</v>
      </c>
      <c r="Q87" s="1" t="s">
        <v>43</v>
      </c>
      <c r="R87" s="1">
        <v>0.23</v>
      </c>
      <c r="T87" s="1">
        <v>44</v>
      </c>
      <c r="U87" s="1">
        <v>148</v>
      </c>
      <c r="X87" s="1">
        <v>150</v>
      </c>
      <c r="Y87" s="2">
        <v>43466</v>
      </c>
      <c r="Z87" s="1" t="s">
        <v>2151</v>
      </c>
    </row>
    <row r="88" spans="1:26" x14ac:dyDescent="0.2">
      <c r="A88" s="1" t="s">
        <v>2150</v>
      </c>
      <c r="B88" s="1" t="s">
        <v>2152</v>
      </c>
      <c r="C88" s="1" t="s">
        <v>437</v>
      </c>
      <c r="D88" s="1" t="s">
        <v>2153</v>
      </c>
      <c r="E88" s="1" t="s">
        <v>28</v>
      </c>
      <c r="F88" s="1" t="s">
        <v>975</v>
      </c>
      <c r="G88" s="1" t="s">
        <v>30</v>
      </c>
      <c r="J88" s="1" t="s">
        <v>32</v>
      </c>
      <c r="K88" s="1" t="s">
        <v>32</v>
      </c>
      <c r="L88" s="1" t="s">
        <v>33</v>
      </c>
      <c r="M88" s="1">
        <v>1</v>
      </c>
      <c r="N88" s="1">
        <v>149858070</v>
      </c>
      <c r="O88" s="1">
        <v>149858070</v>
      </c>
      <c r="P88" s="1" t="s">
        <v>35</v>
      </c>
      <c r="Q88" s="1" t="s">
        <v>42</v>
      </c>
      <c r="R88" s="1">
        <v>0.27</v>
      </c>
      <c r="T88" s="1">
        <v>43</v>
      </c>
      <c r="U88" s="1">
        <v>118</v>
      </c>
      <c r="X88" s="1">
        <v>109</v>
      </c>
      <c r="Y88" s="2">
        <v>43466</v>
      </c>
      <c r="Z88" s="1" t="s">
        <v>2154</v>
      </c>
    </row>
    <row r="89" spans="1:26" x14ac:dyDescent="0.2">
      <c r="A89" s="1" t="s">
        <v>2070</v>
      </c>
      <c r="B89" s="1" t="s">
        <v>2155</v>
      </c>
      <c r="C89" s="1" t="s">
        <v>64</v>
      </c>
      <c r="D89" s="1" t="s">
        <v>2156</v>
      </c>
      <c r="E89" s="1" t="s">
        <v>28</v>
      </c>
      <c r="F89" s="1" t="s">
        <v>2157</v>
      </c>
      <c r="G89" s="1" t="s">
        <v>30</v>
      </c>
      <c r="H89" s="1" t="s">
        <v>2074</v>
      </c>
      <c r="J89" s="1" t="s">
        <v>101</v>
      </c>
      <c r="K89" s="1" t="s">
        <v>101</v>
      </c>
      <c r="L89" s="1" t="s">
        <v>101</v>
      </c>
      <c r="M89" s="1">
        <v>1</v>
      </c>
      <c r="N89" s="1">
        <v>149858019</v>
      </c>
      <c r="O89" s="1">
        <v>149858019</v>
      </c>
      <c r="P89" s="1" t="s">
        <v>43</v>
      </c>
      <c r="Q89" s="1" t="s">
        <v>42</v>
      </c>
      <c r="R89" s="1">
        <v>0.36</v>
      </c>
      <c r="T89" s="1">
        <v>34</v>
      </c>
      <c r="U89" s="1">
        <v>60</v>
      </c>
      <c r="W89" s="1">
        <v>82</v>
      </c>
      <c r="X89" s="1">
        <v>11449</v>
      </c>
      <c r="Y89" s="2">
        <v>43466</v>
      </c>
      <c r="Z89" s="1" t="s">
        <v>2158</v>
      </c>
    </row>
    <row r="90" spans="1:26" x14ac:dyDescent="0.2">
      <c r="A90" s="1" t="s">
        <v>2159</v>
      </c>
      <c r="B90" s="1" t="s">
        <v>2160</v>
      </c>
      <c r="C90" s="1" t="s">
        <v>216</v>
      </c>
      <c r="D90" s="1" t="s">
        <v>298</v>
      </c>
      <c r="E90" s="1" t="s">
        <v>28</v>
      </c>
      <c r="F90" s="1" t="s">
        <v>1165</v>
      </c>
      <c r="G90" s="1" t="s">
        <v>30</v>
      </c>
      <c r="H90" s="1" t="s">
        <v>2074</v>
      </c>
      <c r="J90" s="1" t="s">
        <v>101</v>
      </c>
      <c r="K90" s="1" t="s">
        <v>101</v>
      </c>
      <c r="L90" s="1" t="s">
        <v>101</v>
      </c>
      <c r="M90" s="1">
        <v>1</v>
      </c>
      <c r="N90" s="1">
        <v>149858000</v>
      </c>
      <c r="O90" s="1">
        <v>149858000</v>
      </c>
      <c r="P90" s="1" t="s">
        <v>43</v>
      </c>
      <c r="Q90" s="1" t="s">
        <v>42</v>
      </c>
      <c r="R90" s="1">
        <v>0.04</v>
      </c>
      <c r="T90" s="1">
        <v>8</v>
      </c>
      <c r="U90" s="1">
        <v>182</v>
      </c>
      <c r="W90" s="1">
        <v>142</v>
      </c>
      <c r="X90" s="1">
        <v>59</v>
      </c>
      <c r="Y90" s="2">
        <v>43466</v>
      </c>
      <c r="Z90" s="1" t="s">
        <v>2161</v>
      </c>
    </row>
    <row r="91" spans="1:26" x14ac:dyDescent="0.2">
      <c r="A91" s="1" t="s">
        <v>2098</v>
      </c>
      <c r="B91" s="1" t="s">
        <v>2162</v>
      </c>
      <c r="C91" s="1" t="s">
        <v>357</v>
      </c>
      <c r="D91" s="1" t="s">
        <v>462</v>
      </c>
      <c r="E91" s="1" t="s">
        <v>28</v>
      </c>
      <c r="F91" s="1" t="s">
        <v>1884</v>
      </c>
      <c r="G91" s="1" t="s">
        <v>30</v>
      </c>
      <c r="H91" s="1" t="s">
        <v>2067</v>
      </c>
      <c r="I91" s="1">
        <v>2</v>
      </c>
      <c r="J91" s="1" t="s">
        <v>101</v>
      </c>
      <c r="K91" s="1" t="s">
        <v>101</v>
      </c>
      <c r="L91" s="1" t="s">
        <v>101</v>
      </c>
      <c r="M91" s="1">
        <v>1</v>
      </c>
      <c r="N91" s="1">
        <v>149857978</v>
      </c>
      <c r="O91" s="1">
        <v>149857978</v>
      </c>
      <c r="P91" s="1" t="s">
        <v>34</v>
      </c>
      <c r="Q91" s="1" t="s">
        <v>42</v>
      </c>
      <c r="R91" s="1">
        <v>7.0000000000000007E-2</v>
      </c>
      <c r="T91" s="1">
        <v>25</v>
      </c>
      <c r="U91" s="1">
        <v>324</v>
      </c>
      <c r="W91" s="1">
        <v>251</v>
      </c>
      <c r="X91" s="1">
        <v>209</v>
      </c>
      <c r="Y91" s="2">
        <v>43466</v>
      </c>
      <c r="Z91" s="1" t="s">
        <v>2163</v>
      </c>
    </row>
    <row r="92" spans="1:26" x14ac:dyDescent="0.2">
      <c r="A92" s="1" t="s">
        <v>2089</v>
      </c>
      <c r="B92" s="1" t="s">
        <v>2164</v>
      </c>
      <c r="C92" s="1" t="s">
        <v>2165</v>
      </c>
      <c r="D92" s="1" t="s">
        <v>462</v>
      </c>
      <c r="E92" s="1" t="s">
        <v>28</v>
      </c>
      <c r="F92" s="1" t="s">
        <v>1884</v>
      </c>
      <c r="G92" s="1" t="s">
        <v>30</v>
      </c>
      <c r="H92" s="1" t="s">
        <v>2074</v>
      </c>
      <c r="I92" s="1">
        <v>2</v>
      </c>
      <c r="J92" s="1" t="s">
        <v>101</v>
      </c>
      <c r="K92" s="1" t="s">
        <v>101</v>
      </c>
      <c r="L92" s="1" t="s">
        <v>101</v>
      </c>
      <c r="M92" s="1">
        <v>1</v>
      </c>
      <c r="N92" s="1">
        <v>149857978</v>
      </c>
      <c r="O92" s="1">
        <v>149857978</v>
      </c>
      <c r="P92" s="1" t="s">
        <v>34</v>
      </c>
      <c r="Q92" s="1" t="s">
        <v>42</v>
      </c>
      <c r="R92" s="1">
        <v>7.0000000000000007E-2</v>
      </c>
      <c r="T92" s="1">
        <v>13</v>
      </c>
      <c r="U92" s="1">
        <v>175</v>
      </c>
      <c r="W92" s="1">
        <v>157</v>
      </c>
      <c r="X92" s="1">
        <v>145</v>
      </c>
      <c r="Y92" s="2">
        <v>43466</v>
      </c>
      <c r="Z92" s="1" t="s">
        <v>2163</v>
      </c>
    </row>
    <row r="93" spans="1:26" x14ac:dyDescent="0.2">
      <c r="A93" s="1" t="s">
        <v>2166</v>
      </c>
      <c r="B93" s="1" t="s">
        <v>2167</v>
      </c>
      <c r="C93" s="1" t="s">
        <v>189</v>
      </c>
      <c r="D93" s="1" t="s">
        <v>462</v>
      </c>
      <c r="E93" s="1" t="s">
        <v>28</v>
      </c>
      <c r="F93" s="1" t="s">
        <v>1884</v>
      </c>
      <c r="G93" s="1" t="s">
        <v>30</v>
      </c>
      <c r="H93" s="1" t="s">
        <v>2067</v>
      </c>
      <c r="I93" s="1">
        <v>2</v>
      </c>
      <c r="J93" s="1" t="s">
        <v>31</v>
      </c>
      <c r="K93" s="1" t="s">
        <v>32</v>
      </c>
      <c r="L93" s="1" t="s">
        <v>33</v>
      </c>
      <c r="M93" s="1">
        <v>1</v>
      </c>
      <c r="N93" s="1">
        <v>149857978</v>
      </c>
      <c r="O93" s="1">
        <v>149857978</v>
      </c>
      <c r="P93" s="1" t="s">
        <v>34</v>
      </c>
      <c r="Q93" s="1" t="s">
        <v>43</v>
      </c>
      <c r="R93" s="1">
        <v>0.28000000000000003</v>
      </c>
      <c r="T93" s="1">
        <v>88</v>
      </c>
      <c r="U93" s="1">
        <v>230</v>
      </c>
      <c r="X93" s="1">
        <v>29</v>
      </c>
      <c r="Y93" s="2">
        <v>43466</v>
      </c>
      <c r="Z93" s="1" t="s">
        <v>2168</v>
      </c>
    </row>
    <row r="94" spans="1:26" x14ac:dyDescent="0.2">
      <c r="A94" s="1" t="s">
        <v>2125</v>
      </c>
      <c r="B94" s="1" t="s">
        <v>2169</v>
      </c>
      <c r="C94" s="1" t="s">
        <v>58</v>
      </c>
      <c r="D94" s="1" t="s">
        <v>462</v>
      </c>
      <c r="E94" s="1" t="s">
        <v>28</v>
      </c>
      <c r="F94" s="1" t="s">
        <v>1884</v>
      </c>
      <c r="G94" s="1" t="s">
        <v>30</v>
      </c>
      <c r="H94" s="1" t="s">
        <v>2067</v>
      </c>
      <c r="I94" s="1">
        <v>2</v>
      </c>
      <c r="J94" s="1" t="s">
        <v>101</v>
      </c>
      <c r="K94" s="1" t="s">
        <v>101</v>
      </c>
      <c r="L94" s="1" t="s">
        <v>101</v>
      </c>
      <c r="M94" s="1">
        <v>1</v>
      </c>
      <c r="N94" s="1">
        <v>149857978</v>
      </c>
      <c r="O94" s="1">
        <v>149857978</v>
      </c>
      <c r="P94" s="1" t="s">
        <v>34</v>
      </c>
      <c r="Q94" s="1" t="s">
        <v>43</v>
      </c>
      <c r="R94" s="1">
        <v>0.13</v>
      </c>
      <c r="T94" s="1">
        <v>21</v>
      </c>
      <c r="U94" s="1">
        <v>144</v>
      </c>
      <c r="W94" s="1">
        <v>216</v>
      </c>
      <c r="X94" s="1">
        <v>196</v>
      </c>
      <c r="Y94" s="2">
        <v>43466</v>
      </c>
      <c r="Z94" s="1" t="s">
        <v>2168</v>
      </c>
    </row>
    <row r="95" spans="1:26" x14ac:dyDescent="0.2">
      <c r="A95" s="1" t="s">
        <v>2143</v>
      </c>
      <c r="B95" s="1" t="s">
        <v>2170</v>
      </c>
      <c r="C95" s="1" t="s">
        <v>117</v>
      </c>
      <c r="D95" s="1" t="s">
        <v>512</v>
      </c>
      <c r="E95" s="1" t="s">
        <v>28</v>
      </c>
      <c r="F95" s="1" t="s">
        <v>924</v>
      </c>
      <c r="G95" s="1" t="s">
        <v>30</v>
      </c>
      <c r="I95" s="1">
        <v>1</v>
      </c>
      <c r="J95" s="1" t="s">
        <v>32</v>
      </c>
      <c r="K95" s="1" t="s">
        <v>32</v>
      </c>
      <c r="L95" s="1" t="s">
        <v>32</v>
      </c>
      <c r="M95" s="1">
        <v>1</v>
      </c>
      <c r="N95" s="1">
        <v>149857914</v>
      </c>
      <c r="O95" s="1">
        <v>149857914</v>
      </c>
      <c r="P95" s="1" t="s">
        <v>34</v>
      </c>
      <c r="Q95" s="1" t="s">
        <v>42</v>
      </c>
      <c r="R95" s="1">
        <v>0.23</v>
      </c>
      <c r="T95" s="1">
        <v>46</v>
      </c>
      <c r="U95" s="1">
        <v>153</v>
      </c>
      <c r="X95" s="1">
        <v>518</v>
      </c>
      <c r="Y95" s="2">
        <v>43466</v>
      </c>
      <c r="Z95" s="1" t="s">
        <v>2171</v>
      </c>
    </row>
    <row r="96" spans="1:26" x14ac:dyDescent="0.2">
      <c r="A96" s="1" t="s">
        <v>2070</v>
      </c>
      <c r="B96" s="1" t="s">
        <v>2172</v>
      </c>
      <c r="C96" s="1" t="s">
        <v>291</v>
      </c>
      <c r="D96" s="1" t="s">
        <v>338</v>
      </c>
      <c r="E96" s="1" t="s">
        <v>28</v>
      </c>
      <c r="F96" s="1" t="s">
        <v>2173</v>
      </c>
      <c r="G96" s="1" t="s">
        <v>30</v>
      </c>
      <c r="H96" s="1" t="s">
        <v>2067</v>
      </c>
      <c r="J96" s="1" t="s">
        <v>101</v>
      </c>
      <c r="K96" s="1" t="s">
        <v>101</v>
      </c>
      <c r="L96" s="1" t="s">
        <v>101</v>
      </c>
      <c r="M96" s="1">
        <v>1</v>
      </c>
      <c r="N96" s="1">
        <v>149857881</v>
      </c>
      <c r="O96" s="1">
        <v>149857881</v>
      </c>
      <c r="P96" s="1" t="s">
        <v>34</v>
      </c>
      <c r="Q96" s="1" t="s">
        <v>35</v>
      </c>
      <c r="R96" s="1">
        <v>0.25</v>
      </c>
      <c r="T96" s="1">
        <v>27</v>
      </c>
      <c r="U96" s="1">
        <v>82</v>
      </c>
      <c r="W96" s="1">
        <v>99</v>
      </c>
      <c r="X96" s="1">
        <v>25730</v>
      </c>
      <c r="Y96" s="2">
        <v>43466</v>
      </c>
      <c r="Z96" s="1" t="s">
        <v>2174</v>
      </c>
    </row>
    <row r="97" spans="1:26" x14ac:dyDescent="0.2">
      <c r="A97" s="1" t="s">
        <v>2070</v>
      </c>
      <c r="B97" s="1" t="s">
        <v>2175</v>
      </c>
      <c r="C97" s="1" t="s">
        <v>64</v>
      </c>
      <c r="D97" s="1" t="s">
        <v>1592</v>
      </c>
      <c r="E97" s="1" t="s">
        <v>28</v>
      </c>
      <c r="F97" s="1" t="s">
        <v>924</v>
      </c>
      <c r="G97" s="1" t="s">
        <v>30</v>
      </c>
      <c r="H97" s="1" t="s">
        <v>2067</v>
      </c>
      <c r="J97" s="1" t="s">
        <v>101</v>
      </c>
      <c r="K97" s="1" t="s">
        <v>101</v>
      </c>
      <c r="L97" s="1" t="s">
        <v>101</v>
      </c>
      <c r="M97" s="1">
        <v>1</v>
      </c>
      <c r="N97" s="1">
        <v>149857838</v>
      </c>
      <c r="O97" s="1">
        <v>149857838</v>
      </c>
      <c r="P97" s="1" t="s">
        <v>34</v>
      </c>
      <c r="Q97" s="1" t="s">
        <v>35</v>
      </c>
      <c r="R97" s="1">
        <v>0.25</v>
      </c>
      <c r="T97" s="1">
        <v>35</v>
      </c>
      <c r="U97" s="1">
        <v>106</v>
      </c>
      <c r="W97" s="1">
        <v>80</v>
      </c>
      <c r="X97" s="1">
        <v>1078</v>
      </c>
      <c r="Y97" s="2">
        <v>43466</v>
      </c>
      <c r="Z97" s="1" t="s">
        <v>2176</v>
      </c>
    </row>
    <row r="98" spans="1:26" x14ac:dyDescent="0.2">
      <c r="A98" s="1" t="s">
        <v>2150</v>
      </c>
      <c r="B98" s="1" t="s">
        <v>2177</v>
      </c>
      <c r="C98" s="1" t="s">
        <v>668</v>
      </c>
      <c r="D98" s="1" t="s">
        <v>2178</v>
      </c>
      <c r="E98" s="1" t="s">
        <v>28</v>
      </c>
      <c r="F98" s="1" t="s">
        <v>2179</v>
      </c>
      <c r="G98" s="1" t="s">
        <v>30</v>
      </c>
      <c r="J98" s="1" t="s">
        <v>32</v>
      </c>
      <c r="K98" s="1" t="s">
        <v>32</v>
      </c>
      <c r="L98" s="1" t="s">
        <v>33</v>
      </c>
      <c r="M98" s="1">
        <v>1</v>
      </c>
      <c r="N98" s="1">
        <v>149857828</v>
      </c>
      <c r="O98" s="1">
        <v>149857828</v>
      </c>
      <c r="P98" s="1" t="s">
        <v>42</v>
      </c>
      <c r="Q98" s="1" t="s">
        <v>34</v>
      </c>
      <c r="R98" s="1">
        <v>0.36</v>
      </c>
      <c r="T98" s="1">
        <v>26</v>
      </c>
      <c r="U98" s="1">
        <v>47</v>
      </c>
      <c r="X98" s="1">
        <v>129</v>
      </c>
      <c r="Y98" s="2">
        <v>43466</v>
      </c>
      <c r="Z98" s="1" t="s">
        <v>2180</v>
      </c>
    </row>
  </sheetData>
  <autoFilter ref="A1:X80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opLeftCell="A25" workbookViewId="0">
      <selection activeCell="A29" sqref="A29:X30"/>
    </sheetView>
  </sheetViews>
  <sheetFormatPr defaultColWidth="11.5546875" defaultRowHeight="15" x14ac:dyDescent="0.2"/>
  <cols>
    <col min="1" max="1" width="11.5546875" style="1"/>
    <col min="2" max="2" width="14.21875" style="1" customWidth="1"/>
    <col min="3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56</v>
      </c>
      <c r="B2" s="1" t="s">
        <v>1937</v>
      </c>
      <c r="C2" s="1" t="s">
        <v>58</v>
      </c>
      <c r="D2" s="1" t="s">
        <v>352</v>
      </c>
      <c r="E2" s="1" t="s">
        <v>28</v>
      </c>
      <c r="F2" s="1" t="s">
        <v>1938</v>
      </c>
      <c r="G2" s="1" t="s">
        <v>30</v>
      </c>
      <c r="J2" s="1" t="s">
        <v>31</v>
      </c>
      <c r="K2" s="1" t="s">
        <v>61</v>
      </c>
      <c r="L2" s="1" t="s">
        <v>33</v>
      </c>
      <c r="M2" s="1">
        <v>1</v>
      </c>
      <c r="N2" s="1">
        <v>149783875</v>
      </c>
      <c r="O2" s="1">
        <v>149783875</v>
      </c>
      <c r="P2" s="1" t="s">
        <v>34</v>
      </c>
      <c r="Q2" s="1" t="s">
        <v>35</v>
      </c>
      <c r="U2" s="1">
        <v>137</v>
      </c>
      <c r="X2" s="1">
        <v>134</v>
      </c>
    </row>
    <row r="3" spans="1:24" x14ac:dyDescent="0.2">
      <c r="A3" s="1" t="s">
        <v>44</v>
      </c>
      <c r="B3" s="1" t="s">
        <v>1939</v>
      </c>
      <c r="C3" s="1" t="s">
        <v>46</v>
      </c>
      <c r="D3" s="1" t="s">
        <v>1940</v>
      </c>
      <c r="E3" s="1" t="s">
        <v>28</v>
      </c>
      <c r="F3" s="1" t="s">
        <v>1941</v>
      </c>
      <c r="G3" s="1" t="s">
        <v>30</v>
      </c>
      <c r="J3" s="1" t="s">
        <v>32</v>
      </c>
      <c r="K3" s="1" t="s">
        <v>32</v>
      </c>
      <c r="L3" s="1" t="s">
        <v>47</v>
      </c>
      <c r="M3" s="1">
        <v>1</v>
      </c>
      <c r="N3" s="1">
        <v>149783871</v>
      </c>
      <c r="O3" s="1">
        <v>149783871</v>
      </c>
      <c r="P3" s="1" t="s">
        <v>43</v>
      </c>
      <c r="Q3" s="1" t="s">
        <v>42</v>
      </c>
      <c r="X3" s="1">
        <v>95</v>
      </c>
    </row>
    <row r="4" spans="1:24" x14ac:dyDescent="0.2">
      <c r="A4" s="1" t="s">
        <v>37</v>
      </c>
      <c r="B4" s="1" t="s">
        <v>1942</v>
      </c>
      <c r="C4" s="1" t="s">
        <v>39</v>
      </c>
      <c r="D4" s="1" t="s">
        <v>381</v>
      </c>
      <c r="E4" s="1" t="s">
        <v>28</v>
      </c>
      <c r="F4" s="1" t="s">
        <v>1943</v>
      </c>
      <c r="G4" s="1" t="s">
        <v>30</v>
      </c>
      <c r="I4" s="1">
        <v>1</v>
      </c>
      <c r="J4" s="1" t="s">
        <v>31</v>
      </c>
      <c r="K4" s="1" t="s">
        <v>32</v>
      </c>
      <c r="L4" s="1" t="s">
        <v>33</v>
      </c>
      <c r="M4" s="1">
        <v>1</v>
      </c>
      <c r="N4" s="1">
        <v>149783859</v>
      </c>
      <c r="O4" s="1">
        <v>149783859</v>
      </c>
      <c r="P4" s="1" t="s">
        <v>34</v>
      </c>
      <c r="Q4" s="1" t="s">
        <v>35</v>
      </c>
      <c r="T4" s="1">
        <v>37</v>
      </c>
      <c r="U4" s="1">
        <v>72</v>
      </c>
      <c r="X4" s="1">
        <v>802</v>
      </c>
    </row>
    <row r="5" spans="1:24" x14ac:dyDescent="0.2">
      <c r="A5" s="1" t="s">
        <v>73</v>
      </c>
      <c r="B5" s="1" t="s">
        <v>1419</v>
      </c>
      <c r="C5" s="1" t="s">
        <v>246</v>
      </c>
      <c r="D5" s="1" t="s">
        <v>575</v>
      </c>
      <c r="E5" s="1" t="s">
        <v>28</v>
      </c>
      <c r="F5" s="1" t="s">
        <v>1944</v>
      </c>
      <c r="G5" s="1" t="s">
        <v>30</v>
      </c>
      <c r="I5" s="1">
        <v>2</v>
      </c>
      <c r="J5" s="1" t="s">
        <v>31</v>
      </c>
      <c r="K5" s="1" t="s">
        <v>78</v>
      </c>
      <c r="L5" s="1" t="s">
        <v>33</v>
      </c>
      <c r="M5" s="1">
        <v>1</v>
      </c>
      <c r="N5" s="1">
        <v>149783854</v>
      </c>
      <c r="O5" s="1">
        <v>149783854</v>
      </c>
      <c r="P5" s="1" t="s">
        <v>34</v>
      </c>
      <c r="Q5" s="1" t="s">
        <v>42</v>
      </c>
      <c r="X5" s="1">
        <v>655</v>
      </c>
    </row>
    <row r="6" spans="1:24" x14ac:dyDescent="0.2">
      <c r="A6" s="1" t="s">
        <v>24</v>
      </c>
      <c r="B6" s="1" t="s">
        <v>1945</v>
      </c>
      <c r="C6" s="1" t="s">
        <v>26</v>
      </c>
      <c r="D6" s="1" t="s">
        <v>578</v>
      </c>
      <c r="E6" s="1" t="s">
        <v>28</v>
      </c>
      <c r="F6" s="1" t="s">
        <v>1944</v>
      </c>
      <c r="G6" s="1" t="s">
        <v>30</v>
      </c>
      <c r="I6" s="1">
        <v>2</v>
      </c>
      <c r="J6" s="1" t="s">
        <v>31</v>
      </c>
      <c r="K6" s="1" t="s">
        <v>32</v>
      </c>
      <c r="L6" s="1" t="s">
        <v>33</v>
      </c>
      <c r="M6" s="1">
        <v>1</v>
      </c>
      <c r="N6" s="1">
        <v>149783853</v>
      </c>
      <c r="O6" s="1">
        <v>149783853</v>
      </c>
      <c r="P6" s="1" t="s">
        <v>34</v>
      </c>
      <c r="Q6" s="1" t="s">
        <v>35</v>
      </c>
      <c r="T6" s="1">
        <v>123</v>
      </c>
      <c r="U6" s="1">
        <v>117</v>
      </c>
      <c r="V6" s="1">
        <v>1</v>
      </c>
      <c r="W6" s="1">
        <v>227</v>
      </c>
      <c r="X6" s="1">
        <v>324</v>
      </c>
    </row>
    <row r="7" spans="1:24" x14ac:dyDescent="0.2">
      <c r="A7" s="1" t="s">
        <v>350</v>
      </c>
      <c r="B7" s="1" t="s">
        <v>1946</v>
      </c>
      <c r="C7" s="1" t="s">
        <v>327</v>
      </c>
      <c r="D7" s="1" t="s">
        <v>903</v>
      </c>
      <c r="E7" s="1" t="s">
        <v>28</v>
      </c>
      <c r="F7" s="1" t="s">
        <v>1947</v>
      </c>
      <c r="G7" s="1" t="s">
        <v>30</v>
      </c>
      <c r="I7" s="1">
        <v>1</v>
      </c>
      <c r="J7" s="1" t="s">
        <v>32</v>
      </c>
      <c r="K7" s="1" t="s">
        <v>78</v>
      </c>
      <c r="L7" s="1" t="s">
        <v>354</v>
      </c>
      <c r="M7" s="1">
        <v>1</v>
      </c>
      <c r="N7" s="1">
        <v>149783847</v>
      </c>
      <c r="O7" s="1">
        <v>149783847</v>
      </c>
      <c r="P7" s="1" t="s">
        <v>34</v>
      </c>
      <c r="Q7" s="1" t="s">
        <v>35</v>
      </c>
      <c r="X7" s="1">
        <v>131</v>
      </c>
    </row>
    <row r="8" spans="1:24" x14ac:dyDescent="0.2">
      <c r="A8" s="1" t="s">
        <v>1537</v>
      </c>
      <c r="B8" s="1">
        <v>587342</v>
      </c>
      <c r="C8" s="1" t="s">
        <v>46</v>
      </c>
      <c r="D8" s="1" t="s">
        <v>1948</v>
      </c>
      <c r="E8" s="1" t="s">
        <v>28</v>
      </c>
      <c r="F8" s="1" t="s">
        <v>1947</v>
      </c>
      <c r="G8" s="1" t="s">
        <v>30</v>
      </c>
      <c r="I8" s="1">
        <v>2</v>
      </c>
      <c r="J8" s="1" t="s">
        <v>32</v>
      </c>
      <c r="K8" s="1" t="s">
        <v>32</v>
      </c>
      <c r="L8" s="1" t="s">
        <v>1539</v>
      </c>
      <c r="M8" s="1">
        <v>1</v>
      </c>
      <c r="N8" s="1">
        <v>149783836</v>
      </c>
      <c r="O8" s="1">
        <v>149783836</v>
      </c>
      <c r="P8" s="1" t="s">
        <v>35</v>
      </c>
      <c r="Q8" s="1" t="s">
        <v>34</v>
      </c>
      <c r="X8" s="1">
        <v>3241</v>
      </c>
    </row>
    <row r="9" spans="1:24" x14ac:dyDescent="0.2">
      <c r="A9" s="1" t="s">
        <v>187</v>
      </c>
      <c r="B9" s="1" t="s">
        <v>1949</v>
      </c>
      <c r="C9" s="1" t="s">
        <v>189</v>
      </c>
      <c r="D9" s="1" t="s">
        <v>1950</v>
      </c>
      <c r="E9" s="1" t="s">
        <v>28</v>
      </c>
      <c r="F9" s="1" t="s">
        <v>1951</v>
      </c>
      <c r="G9" s="1" t="s">
        <v>30</v>
      </c>
      <c r="I9" s="1">
        <v>1</v>
      </c>
      <c r="J9" s="1" t="s">
        <v>31</v>
      </c>
      <c r="K9" s="1" t="s">
        <v>67</v>
      </c>
      <c r="L9" s="1" t="s">
        <v>68</v>
      </c>
      <c r="M9" s="1">
        <v>1</v>
      </c>
      <c r="N9" s="1">
        <v>149783828</v>
      </c>
      <c r="O9" s="1">
        <v>149783828</v>
      </c>
      <c r="P9" s="1" t="s">
        <v>42</v>
      </c>
      <c r="Q9" s="1" t="s">
        <v>35</v>
      </c>
      <c r="T9" s="1">
        <v>96</v>
      </c>
      <c r="U9" s="1">
        <v>207</v>
      </c>
      <c r="X9" s="1">
        <v>19</v>
      </c>
    </row>
    <row r="10" spans="1:24" x14ac:dyDescent="0.2">
      <c r="A10" s="1" t="s">
        <v>355</v>
      </c>
      <c r="B10" s="1" t="s">
        <v>1952</v>
      </c>
      <c r="C10" s="1" t="s">
        <v>357</v>
      </c>
      <c r="D10" s="1" t="s">
        <v>253</v>
      </c>
      <c r="E10" s="1" t="s">
        <v>28</v>
      </c>
      <c r="F10" s="1" t="s">
        <v>1953</v>
      </c>
      <c r="G10" s="1" t="s">
        <v>30</v>
      </c>
      <c r="I10" s="1">
        <v>1</v>
      </c>
      <c r="J10" s="1" t="s">
        <v>31</v>
      </c>
      <c r="K10" s="1" t="s">
        <v>67</v>
      </c>
      <c r="L10" s="1" t="s">
        <v>68</v>
      </c>
      <c r="M10" s="1">
        <v>1</v>
      </c>
      <c r="N10" s="1">
        <v>149783795</v>
      </c>
      <c r="O10" s="1">
        <v>149783795</v>
      </c>
      <c r="P10" s="1" t="s">
        <v>42</v>
      </c>
      <c r="Q10" s="1" t="s">
        <v>34</v>
      </c>
      <c r="U10" s="1">
        <v>58</v>
      </c>
      <c r="W10" s="1">
        <v>72</v>
      </c>
      <c r="X10" s="1">
        <v>196</v>
      </c>
    </row>
    <row r="11" spans="1:24" x14ac:dyDescent="0.2">
      <c r="A11" s="1" t="s">
        <v>142</v>
      </c>
      <c r="B11" s="1" t="s">
        <v>1954</v>
      </c>
      <c r="C11" s="1" t="s">
        <v>144</v>
      </c>
      <c r="D11" s="1" t="s">
        <v>402</v>
      </c>
      <c r="E11" s="1" t="s">
        <v>28</v>
      </c>
      <c r="F11" s="1" t="s">
        <v>1953</v>
      </c>
      <c r="G11" s="1" t="s">
        <v>30</v>
      </c>
      <c r="I11" s="1">
        <v>1</v>
      </c>
      <c r="J11" s="1" t="s">
        <v>31</v>
      </c>
      <c r="K11" s="1" t="s">
        <v>67</v>
      </c>
      <c r="L11" s="1" t="s">
        <v>68</v>
      </c>
      <c r="M11" s="1">
        <v>1</v>
      </c>
      <c r="N11" s="1">
        <v>149783796</v>
      </c>
      <c r="O11" s="1">
        <v>149783796</v>
      </c>
      <c r="P11" s="1" t="s">
        <v>43</v>
      </c>
      <c r="Q11" s="1" t="s">
        <v>42</v>
      </c>
      <c r="T11" s="1">
        <v>45</v>
      </c>
      <c r="U11" s="1">
        <v>212</v>
      </c>
      <c r="W11" s="1">
        <v>234</v>
      </c>
      <c r="X11" s="1">
        <v>104</v>
      </c>
    </row>
    <row r="12" spans="1:24" x14ac:dyDescent="0.2">
      <c r="A12" s="1" t="s">
        <v>24</v>
      </c>
      <c r="B12" s="1" t="s">
        <v>1955</v>
      </c>
      <c r="C12" s="1" t="s">
        <v>126</v>
      </c>
      <c r="D12" s="1" t="s">
        <v>633</v>
      </c>
      <c r="E12" s="1" t="s">
        <v>28</v>
      </c>
      <c r="F12" s="1" t="s">
        <v>916</v>
      </c>
      <c r="G12" s="1" t="s">
        <v>30</v>
      </c>
      <c r="I12" s="1">
        <v>1</v>
      </c>
      <c r="J12" s="1" t="s">
        <v>31</v>
      </c>
      <c r="K12" s="1" t="s">
        <v>32</v>
      </c>
      <c r="L12" s="1" t="s">
        <v>33</v>
      </c>
      <c r="M12" s="1">
        <v>1</v>
      </c>
      <c r="N12" s="1">
        <v>149783775</v>
      </c>
      <c r="O12" s="1">
        <v>149783775</v>
      </c>
      <c r="P12" s="1" t="s">
        <v>43</v>
      </c>
      <c r="Q12" s="1" t="s">
        <v>42</v>
      </c>
      <c r="T12" s="1">
        <v>30</v>
      </c>
      <c r="U12" s="1">
        <v>295</v>
      </c>
      <c r="W12" s="1">
        <v>291</v>
      </c>
      <c r="X12" s="1">
        <v>220</v>
      </c>
    </row>
    <row r="13" spans="1:24" x14ac:dyDescent="0.2">
      <c r="A13" s="1" t="s">
        <v>24</v>
      </c>
      <c r="B13" s="1" t="s">
        <v>1956</v>
      </c>
      <c r="C13" s="1" t="s">
        <v>26</v>
      </c>
      <c r="D13" s="1" t="s">
        <v>260</v>
      </c>
      <c r="E13" s="1" t="s">
        <v>28</v>
      </c>
      <c r="F13" s="1" t="s">
        <v>1152</v>
      </c>
      <c r="G13" s="1" t="s">
        <v>30</v>
      </c>
      <c r="J13" s="1" t="s">
        <v>31</v>
      </c>
      <c r="K13" s="1" t="s">
        <v>32</v>
      </c>
      <c r="L13" s="1" t="s">
        <v>33</v>
      </c>
      <c r="M13" s="1">
        <v>1</v>
      </c>
      <c r="N13" s="1">
        <v>149783771</v>
      </c>
      <c r="O13" s="1">
        <v>149783771</v>
      </c>
      <c r="P13" s="1" t="s">
        <v>42</v>
      </c>
      <c r="Q13" s="1" t="s">
        <v>34</v>
      </c>
      <c r="T13" s="1">
        <v>61</v>
      </c>
      <c r="U13" s="1">
        <v>271</v>
      </c>
      <c r="W13" s="1">
        <v>326</v>
      </c>
      <c r="X13" s="1">
        <v>96</v>
      </c>
    </row>
    <row r="14" spans="1:24" x14ac:dyDescent="0.2">
      <c r="A14" s="1" t="s">
        <v>426</v>
      </c>
      <c r="B14" s="1" t="s">
        <v>1957</v>
      </c>
      <c r="C14" s="1" t="s">
        <v>428</v>
      </c>
      <c r="D14" s="1" t="s">
        <v>639</v>
      </c>
      <c r="E14" s="1" t="s">
        <v>28</v>
      </c>
      <c r="F14" s="1" t="s">
        <v>1209</v>
      </c>
      <c r="G14" s="1" t="s">
        <v>30</v>
      </c>
      <c r="J14" s="1" t="s">
        <v>32</v>
      </c>
      <c r="K14" s="1" t="s">
        <v>32</v>
      </c>
      <c r="L14" s="1" t="s">
        <v>32</v>
      </c>
      <c r="M14" s="1">
        <v>1</v>
      </c>
      <c r="N14" s="1">
        <v>149783768</v>
      </c>
      <c r="O14" s="1">
        <v>149783768</v>
      </c>
      <c r="P14" s="1" t="s">
        <v>34</v>
      </c>
      <c r="Q14" s="1" t="s">
        <v>42</v>
      </c>
      <c r="X14" s="1">
        <v>518</v>
      </c>
    </row>
    <row r="15" spans="1:24" x14ac:dyDescent="0.2">
      <c r="A15" s="1" t="s">
        <v>359</v>
      </c>
      <c r="B15" s="1" t="s">
        <v>1958</v>
      </c>
      <c r="C15" s="1" t="s">
        <v>159</v>
      </c>
      <c r="D15" s="1" t="s">
        <v>1959</v>
      </c>
      <c r="E15" s="1" t="s">
        <v>28</v>
      </c>
      <c r="F15" s="1" t="s">
        <v>1211</v>
      </c>
      <c r="G15" s="1" t="s">
        <v>30</v>
      </c>
      <c r="J15" s="1" t="s">
        <v>32</v>
      </c>
      <c r="K15" s="1" t="s">
        <v>32</v>
      </c>
      <c r="L15" s="1" t="s">
        <v>33</v>
      </c>
      <c r="M15" s="1">
        <v>1</v>
      </c>
      <c r="N15" s="1">
        <v>149783766</v>
      </c>
      <c r="O15" s="1">
        <v>149783766</v>
      </c>
      <c r="P15" s="1" t="s">
        <v>43</v>
      </c>
      <c r="Q15" s="1" t="s">
        <v>42</v>
      </c>
      <c r="T15" s="1">
        <v>6</v>
      </c>
      <c r="U15" s="1">
        <v>119</v>
      </c>
      <c r="X15" s="1">
        <v>195</v>
      </c>
    </row>
    <row r="16" spans="1:24" x14ac:dyDescent="0.2">
      <c r="A16" s="1" t="s">
        <v>69</v>
      </c>
      <c r="B16" s="1" t="s">
        <v>1960</v>
      </c>
      <c r="C16" s="1" t="s">
        <v>71</v>
      </c>
      <c r="D16" s="1" t="s">
        <v>1616</v>
      </c>
      <c r="E16" s="1" t="s">
        <v>28</v>
      </c>
      <c r="F16" s="1" t="s">
        <v>1617</v>
      </c>
      <c r="G16" s="1" t="s">
        <v>30</v>
      </c>
      <c r="J16" s="1" t="s">
        <v>31</v>
      </c>
      <c r="K16" s="1" t="s">
        <v>67</v>
      </c>
      <c r="L16" s="1" t="s">
        <v>72</v>
      </c>
      <c r="M16" s="1">
        <v>1</v>
      </c>
      <c r="N16" s="1">
        <v>149783763</v>
      </c>
      <c r="O16" s="1">
        <v>149783763</v>
      </c>
      <c r="P16" s="1" t="s">
        <v>34</v>
      </c>
      <c r="Q16" s="1" t="s">
        <v>35</v>
      </c>
      <c r="T16" s="1">
        <v>30</v>
      </c>
      <c r="U16" s="1">
        <v>201</v>
      </c>
      <c r="W16" s="1">
        <v>125</v>
      </c>
      <c r="X16" s="1">
        <v>2598</v>
      </c>
    </row>
    <row r="17" spans="1:24" x14ac:dyDescent="0.2">
      <c r="A17" s="1" t="s">
        <v>359</v>
      </c>
      <c r="B17" s="1" t="s">
        <v>1961</v>
      </c>
      <c r="C17" s="1" t="s">
        <v>159</v>
      </c>
      <c r="D17" s="1" t="s">
        <v>923</v>
      </c>
      <c r="E17" s="1" t="s">
        <v>28</v>
      </c>
      <c r="F17" s="1" t="s">
        <v>924</v>
      </c>
      <c r="G17" s="1" t="s">
        <v>30</v>
      </c>
      <c r="J17" s="1" t="s">
        <v>32</v>
      </c>
      <c r="K17" s="1" t="s">
        <v>32</v>
      </c>
      <c r="L17" s="1" t="s">
        <v>33</v>
      </c>
      <c r="M17" s="1">
        <v>1</v>
      </c>
      <c r="N17" s="1">
        <v>149783751</v>
      </c>
      <c r="O17" s="1">
        <v>149783751</v>
      </c>
      <c r="P17" s="1" t="s">
        <v>43</v>
      </c>
      <c r="Q17" s="1" t="s">
        <v>42</v>
      </c>
      <c r="T17" s="1">
        <v>322</v>
      </c>
      <c r="U17" s="1">
        <v>509</v>
      </c>
      <c r="X17" s="1">
        <v>1064</v>
      </c>
    </row>
    <row r="18" spans="1:24" x14ac:dyDescent="0.2">
      <c r="A18" s="1" t="s">
        <v>100</v>
      </c>
      <c r="B18" s="1" t="s">
        <v>1962</v>
      </c>
      <c r="C18" s="1" t="s">
        <v>75</v>
      </c>
      <c r="D18" s="1" t="s">
        <v>861</v>
      </c>
      <c r="E18" s="1" t="s">
        <v>28</v>
      </c>
      <c r="F18" s="1" t="s">
        <v>1703</v>
      </c>
      <c r="G18" s="1" t="s">
        <v>30</v>
      </c>
      <c r="I18" s="1">
        <v>1</v>
      </c>
      <c r="J18" s="1" t="s">
        <v>101</v>
      </c>
      <c r="K18" s="1" t="s">
        <v>101</v>
      </c>
      <c r="L18" s="1" t="s">
        <v>101</v>
      </c>
      <c r="M18" s="1">
        <v>1</v>
      </c>
      <c r="N18" s="1">
        <v>149783733</v>
      </c>
      <c r="O18" s="1">
        <v>149783733</v>
      </c>
      <c r="P18" s="1" t="s">
        <v>35</v>
      </c>
      <c r="Q18" s="1" t="s">
        <v>34</v>
      </c>
      <c r="T18" s="1">
        <v>49</v>
      </c>
      <c r="U18" s="1">
        <v>130</v>
      </c>
      <c r="W18" s="1">
        <v>243</v>
      </c>
      <c r="X18" s="1">
        <v>1409</v>
      </c>
    </row>
    <row r="19" spans="1:24" x14ac:dyDescent="0.2">
      <c r="A19" s="1" t="s">
        <v>44</v>
      </c>
      <c r="B19" s="1" t="s">
        <v>1894</v>
      </c>
      <c r="C19" s="1" t="s">
        <v>46</v>
      </c>
      <c r="D19" s="1" t="s">
        <v>1963</v>
      </c>
      <c r="E19" s="1" t="s">
        <v>28</v>
      </c>
      <c r="F19" s="1" t="s">
        <v>1964</v>
      </c>
      <c r="G19" s="1" t="s">
        <v>30</v>
      </c>
      <c r="J19" s="1" t="s">
        <v>32</v>
      </c>
      <c r="K19" s="1" t="s">
        <v>32</v>
      </c>
      <c r="L19" s="1" t="s">
        <v>47</v>
      </c>
      <c r="M19" s="1">
        <v>1</v>
      </c>
      <c r="N19" s="1">
        <v>149783730</v>
      </c>
      <c r="O19" s="1">
        <v>149783730</v>
      </c>
      <c r="P19" s="1" t="s">
        <v>43</v>
      </c>
      <c r="Q19" s="1" t="s">
        <v>35</v>
      </c>
      <c r="X19" s="1">
        <v>1081</v>
      </c>
    </row>
    <row r="20" spans="1:24" x14ac:dyDescent="0.2">
      <c r="A20" s="1" t="s">
        <v>44</v>
      </c>
      <c r="B20" s="1" t="s">
        <v>1965</v>
      </c>
      <c r="C20" s="1" t="s">
        <v>46</v>
      </c>
      <c r="D20" s="1" t="s">
        <v>685</v>
      </c>
      <c r="E20" s="1" t="s">
        <v>28</v>
      </c>
      <c r="F20" s="1" t="s">
        <v>1536</v>
      </c>
      <c r="G20" s="1" t="s">
        <v>30</v>
      </c>
      <c r="J20" s="1" t="s">
        <v>32</v>
      </c>
      <c r="K20" s="1" t="s">
        <v>32</v>
      </c>
      <c r="L20" s="1" t="s">
        <v>47</v>
      </c>
      <c r="M20" s="1">
        <v>1</v>
      </c>
      <c r="N20" s="1">
        <v>149783725</v>
      </c>
      <c r="O20" s="1">
        <v>149783725</v>
      </c>
      <c r="P20" s="1" t="s">
        <v>42</v>
      </c>
      <c r="Q20" s="1" t="s">
        <v>43</v>
      </c>
      <c r="X20" s="1">
        <v>531</v>
      </c>
    </row>
    <row r="21" spans="1:24" x14ac:dyDescent="0.2">
      <c r="A21" s="1" t="s">
        <v>24</v>
      </c>
      <c r="B21" s="1" t="s">
        <v>1966</v>
      </c>
      <c r="C21" s="1" t="s">
        <v>126</v>
      </c>
      <c r="D21" s="1" t="s">
        <v>1967</v>
      </c>
      <c r="E21" s="1" t="s">
        <v>28</v>
      </c>
      <c r="F21" s="1" t="s">
        <v>1968</v>
      </c>
      <c r="G21" s="1" t="s">
        <v>30</v>
      </c>
      <c r="I21" s="1">
        <v>1</v>
      </c>
      <c r="J21" s="1" t="s">
        <v>31</v>
      </c>
      <c r="K21" s="1" t="s">
        <v>32</v>
      </c>
      <c r="L21" s="1" t="s">
        <v>33</v>
      </c>
      <c r="M21" s="1">
        <v>1</v>
      </c>
      <c r="N21" s="1">
        <v>149783721</v>
      </c>
      <c r="O21" s="1">
        <v>149783721</v>
      </c>
      <c r="P21" s="1" t="s">
        <v>34</v>
      </c>
      <c r="Q21" s="1" t="s">
        <v>42</v>
      </c>
      <c r="T21" s="1">
        <v>48</v>
      </c>
      <c r="U21" s="1">
        <v>124</v>
      </c>
      <c r="W21" s="1">
        <v>266</v>
      </c>
      <c r="X21" s="1">
        <v>265</v>
      </c>
    </row>
    <row r="22" spans="1:24" x14ac:dyDescent="0.2">
      <c r="A22" s="1" t="s">
        <v>1342</v>
      </c>
      <c r="B22" s="1" t="s">
        <v>1969</v>
      </c>
      <c r="C22" s="1" t="s">
        <v>159</v>
      </c>
      <c r="D22" s="1" t="s">
        <v>285</v>
      </c>
      <c r="E22" s="1" t="s">
        <v>28</v>
      </c>
      <c r="F22" s="1" t="s">
        <v>931</v>
      </c>
      <c r="G22" s="1" t="s">
        <v>30</v>
      </c>
      <c r="I22" s="1">
        <v>4</v>
      </c>
      <c r="J22" s="1" t="s">
        <v>31</v>
      </c>
      <c r="K22" s="1" t="s">
        <v>32</v>
      </c>
      <c r="L22" s="1" t="s">
        <v>33</v>
      </c>
      <c r="M22" s="1">
        <v>1</v>
      </c>
      <c r="N22" s="1">
        <v>149783718</v>
      </c>
      <c r="O22" s="1">
        <v>149783718</v>
      </c>
      <c r="P22" s="1" t="s">
        <v>42</v>
      </c>
      <c r="Q22" s="1" t="s">
        <v>43</v>
      </c>
      <c r="X22" s="1">
        <v>56</v>
      </c>
    </row>
    <row r="23" spans="1:24" x14ac:dyDescent="0.2">
      <c r="A23" s="1" t="s">
        <v>849</v>
      </c>
      <c r="B23" s="1" t="s">
        <v>1970</v>
      </c>
      <c r="C23" s="1" t="s">
        <v>159</v>
      </c>
      <c r="D23" s="1" t="s">
        <v>285</v>
      </c>
      <c r="E23" s="1" t="s">
        <v>28</v>
      </c>
      <c r="F23" s="1" t="s">
        <v>931</v>
      </c>
      <c r="G23" s="1" t="s">
        <v>30</v>
      </c>
      <c r="I23" s="1">
        <v>4</v>
      </c>
      <c r="J23" s="1" t="s">
        <v>31</v>
      </c>
      <c r="K23" s="1" t="s">
        <v>32</v>
      </c>
      <c r="L23" s="1" t="s">
        <v>33</v>
      </c>
      <c r="M23" s="1">
        <v>1</v>
      </c>
      <c r="N23" s="1">
        <v>149783718</v>
      </c>
      <c r="O23" s="1">
        <v>149783718</v>
      </c>
      <c r="P23" s="1" t="s">
        <v>42</v>
      </c>
      <c r="Q23" s="1" t="s">
        <v>43</v>
      </c>
      <c r="T23" s="1">
        <v>6</v>
      </c>
      <c r="U23" s="1">
        <v>351</v>
      </c>
      <c r="X23" s="1">
        <v>24</v>
      </c>
    </row>
    <row r="24" spans="1:24" x14ac:dyDescent="0.2">
      <c r="A24" s="1" t="s">
        <v>714</v>
      </c>
      <c r="B24" s="1" t="s">
        <v>1971</v>
      </c>
      <c r="C24" s="1" t="s">
        <v>715</v>
      </c>
      <c r="D24" s="1" t="s">
        <v>285</v>
      </c>
      <c r="E24" s="1" t="s">
        <v>28</v>
      </c>
      <c r="F24" s="1" t="s">
        <v>931</v>
      </c>
      <c r="G24" s="1" t="s">
        <v>30</v>
      </c>
      <c r="I24" s="1">
        <v>4</v>
      </c>
      <c r="J24" s="1" t="s">
        <v>32</v>
      </c>
      <c r="K24" s="1" t="s">
        <v>32</v>
      </c>
      <c r="L24" s="1" t="s">
        <v>716</v>
      </c>
      <c r="M24" s="1">
        <v>1</v>
      </c>
      <c r="N24" s="1">
        <v>149783718</v>
      </c>
      <c r="O24" s="1">
        <v>149783718</v>
      </c>
      <c r="P24" s="1" t="s">
        <v>42</v>
      </c>
      <c r="Q24" s="1" t="s">
        <v>43</v>
      </c>
      <c r="T24" s="1">
        <v>75</v>
      </c>
      <c r="U24" s="1">
        <v>581</v>
      </c>
      <c r="X24" s="1">
        <v>13</v>
      </c>
    </row>
    <row r="25" spans="1:24" x14ac:dyDescent="0.2">
      <c r="A25" s="1" t="s">
        <v>44</v>
      </c>
      <c r="B25" s="1" t="s">
        <v>1972</v>
      </c>
      <c r="C25" s="1" t="s">
        <v>46</v>
      </c>
      <c r="D25" s="1" t="s">
        <v>285</v>
      </c>
      <c r="E25" s="1" t="s">
        <v>28</v>
      </c>
      <c r="F25" s="1" t="s">
        <v>931</v>
      </c>
      <c r="G25" s="1" t="s">
        <v>30</v>
      </c>
      <c r="I25" s="1">
        <v>4</v>
      </c>
      <c r="J25" s="1" t="s">
        <v>32</v>
      </c>
      <c r="K25" s="1" t="s">
        <v>32</v>
      </c>
      <c r="L25" s="1" t="s">
        <v>47</v>
      </c>
      <c r="M25" s="1">
        <v>1</v>
      </c>
      <c r="N25" s="1">
        <v>149783718</v>
      </c>
      <c r="O25" s="1">
        <v>149783718</v>
      </c>
      <c r="P25" s="1" t="s">
        <v>42</v>
      </c>
      <c r="Q25" s="1" t="s">
        <v>43</v>
      </c>
      <c r="X25" s="1">
        <v>37</v>
      </c>
    </row>
    <row r="26" spans="1:24" x14ac:dyDescent="0.2">
      <c r="A26" s="1" t="s">
        <v>359</v>
      </c>
      <c r="B26" s="1" t="s">
        <v>1973</v>
      </c>
      <c r="C26" s="1" t="s">
        <v>159</v>
      </c>
      <c r="D26" s="1" t="s">
        <v>431</v>
      </c>
      <c r="E26" s="1" t="s">
        <v>28</v>
      </c>
      <c r="F26" s="1" t="s">
        <v>1708</v>
      </c>
      <c r="G26" s="1" t="s">
        <v>30</v>
      </c>
      <c r="I26" s="1">
        <v>1</v>
      </c>
      <c r="J26" s="1" t="s">
        <v>32</v>
      </c>
      <c r="K26" s="1" t="s">
        <v>32</v>
      </c>
      <c r="L26" s="1" t="s">
        <v>33</v>
      </c>
      <c r="M26" s="1">
        <v>1</v>
      </c>
      <c r="N26" s="1">
        <v>149783716</v>
      </c>
      <c r="O26" s="1">
        <v>149783716</v>
      </c>
      <c r="P26" s="1" t="s">
        <v>43</v>
      </c>
      <c r="Q26" s="1" t="s">
        <v>42</v>
      </c>
      <c r="T26" s="1">
        <v>77</v>
      </c>
      <c r="U26" s="1">
        <v>74</v>
      </c>
      <c r="X26" s="1">
        <v>208</v>
      </c>
    </row>
    <row r="27" spans="1:24" x14ac:dyDescent="0.2">
      <c r="A27" s="1" t="s">
        <v>152</v>
      </c>
      <c r="B27" s="1" t="s">
        <v>1974</v>
      </c>
      <c r="C27" s="1" t="s">
        <v>154</v>
      </c>
      <c r="D27" s="1" t="s">
        <v>447</v>
      </c>
      <c r="E27" s="1" t="s">
        <v>28</v>
      </c>
      <c r="F27" s="1" t="s">
        <v>1165</v>
      </c>
      <c r="G27" s="1" t="s">
        <v>30</v>
      </c>
      <c r="J27" s="1" t="s">
        <v>32</v>
      </c>
      <c r="K27" s="1" t="s">
        <v>32</v>
      </c>
      <c r="L27" s="1" t="s">
        <v>33</v>
      </c>
      <c r="M27" s="1">
        <v>1</v>
      </c>
      <c r="N27" s="1">
        <v>149783685</v>
      </c>
      <c r="O27" s="1">
        <v>149783685</v>
      </c>
      <c r="P27" s="1" t="s">
        <v>34</v>
      </c>
      <c r="Q27" s="1" t="s">
        <v>35</v>
      </c>
      <c r="T27" s="1">
        <v>21</v>
      </c>
      <c r="U27" s="1">
        <v>254</v>
      </c>
      <c r="X27" s="1">
        <v>5847</v>
      </c>
    </row>
    <row r="28" spans="1:24" x14ac:dyDescent="0.2">
      <c r="A28" s="1" t="s">
        <v>187</v>
      </c>
      <c r="B28" s="1" t="s">
        <v>752</v>
      </c>
      <c r="C28" s="1" t="s">
        <v>189</v>
      </c>
      <c r="D28" s="1" t="s">
        <v>1729</v>
      </c>
      <c r="E28" s="1" t="s">
        <v>28</v>
      </c>
      <c r="F28" s="1" t="s">
        <v>1836</v>
      </c>
      <c r="G28" s="1" t="s">
        <v>30</v>
      </c>
      <c r="I28" s="1">
        <v>1</v>
      </c>
      <c r="J28" s="1" t="s">
        <v>31</v>
      </c>
      <c r="K28" s="1" t="s">
        <v>67</v>
      </c>
      <c r="L28" s="1" t="s">
        <v>68</v>
      </c>
      <c r="M28" s="1">
        <v>1</v>
      </c>
      <c r="N28" s="1">
        <v>149783669</v>
      </c>
      <c r="O28" s="1">
        <v>149783669</v>
      </c>
      <c r="P28" s="1" t="s">
        <v>34</v>
      </c>
      <c r="Q28" s="1" t="s">
        <v>42</v>
      </c>
      <c r="T28" s="1">
        <v>39</v>
      </c>
      <c r="U28" s="1">
        <v>149</v>
      </c>
      <c r="X28" s="1">
        <v>3412</v>
      </c>
    </row>
    <row r="29" spans="1:24" x14ac:dyDescent="0.2">
      <c r="A29" s="1" t="s">
        <v>24</v>
      </c>
      <c r="B29" s="1" t="s">
        <v>1394</v>
      </c>
      <c r="C29" s="1" t="s">
        <v>26</v>
      </c>
      <c r="D29" s="1" t="s">
        <v>462</v>
      </c>
      <c r="E29" s="1" t="s">
        <v>28</v>
      </c>
      <c r="F29" s="1" t="s">
        <v>1975</v>
      </c>
      <c r="G29" s="1" t="s">
        <v>30</v>
      </c>
      <c r="I29" s="1">
        <v>1</v>
      </c>
      <c r="J29" s="1" t="s">
        <v>31</v>
      </c>
      <c r="K29" s="1" t="s">
        <v>32</v>
      </c>
      <c r="L29" s="1" t="s">
        <v>33</v>
      </c>
      <c r="M29" s="1">
        <v>1</v>
      </c>
      <c r="N29" s="1">
        <v>149783666</v>
      </c>
      <c r="O29" s="1">
        <v>149783666</v>
      </c>
      <c r="P29" s="1" t="s">
        <v>34</v>
      </c>
      <c r="Q29" s="1" t="s">
        <v>42</v>
      </c>
      <c r="T29" s="1">
        <v>75</v>
      </c>
      <c r="U29" s="1">
        <v>178</v>
      </c>
      <c r="W29" s="1">
        <v>272</v>
      </c>
      <c r="X29" s="1">
        <v>259</v>
      </c>
    </row>
    <row r="30" spans="1:24" x14ac:dyDescent="0.2">
      <c r="A30" s="1" t="s">
        <v>56</v>
      </c>
      <c r="B30" s="1" t="s">
        <v>1976</v>
      </c>
      <c r="C30" s="1" t="s">
        <v>58</v>
      </c>
      <c r="D30" s="1" t="s">
        <v>462</v>
      </c>
      <c r="E30" s="1" t="s">
        <v>28</v>
      </c>
      <c r="F30" s="1" t="s">
        <v>1975</v>
      </c>
      <c r="G30" s="1" t="s">
        <v>30</v>
      </c>
      <c r="I30" s="1">
        <v>1</v>
      </c>
      <c r="J30" s="1" t="s">
        <v>31</v>
      </c>
      <c r="K30" s="1" t="s">
        <v>61</v>
      </c>
      <c r="L30" s="1" t="s">
        <v>33</v>
      </c>
      <c r="M30" s="1">
        <v>1</v>
      </c>
      <c r="N30" s="1">
        <v>149783666</v>
      </c>
      <c r="O30" s="1">
        <v>149783666</v>
      </c>
      <c r="P30" s="1" t="s">
        <v>34</v>
      </c>
      <c r="Q30" s="1" t="s">
        <v>42</v>
      </c>
      <c r="U30" s="1">
        <v>262</v>
      </c>
      <c r="X30" s="1">
        <v>99</v>
      </c>
    </row>
    <row r="31" spans="1:24" x14ac:dyDescent="0.2">
      <c r="A31" s="1" t="s">
        <v>51</v>
      </c>
      <c r="B31" s="1" t="s">
        <v>1977</v>
      </c>
      <c r="C31" s="1" t="s">
        <v>53</v>
      </c>
      <c r="D31" s="1" t="s">
        <v>473</v>
      </c>
      <c r="E31" s="1" t="s">
        <v>28</v>
      </c>
      <c r="F31" s="1" t="s">
        <v>1978</v>
      </c>
      <c r="G31" s="1" t="s">
        <v>30</v>
      </c>
      <c r="J31" s="1" t="s">
        <v>31</v>
      </c>
      <c r="K31" s="1" t="s">
        <v>32</v>
      </c>
      <c r="L31" s="1" t="s">
        <v>33</v>
      </c>
      <c r="M31" s="1">
        <v>1</v>
      </c>
      <c r="N31" s="1">
        <v>149783657</v>
      </c>
      <c r="O31" s="1">
        <v>149783657</v>
      </c>
      <c r="P31" s="1" t="s">
        <v>34</v>
      </c>
      <c r="Q31" s="1" t="s">
        <v>42</v>
      </c>
      <c r="T31" s="1">
        <v>6</v>
      </c>
      <c r="U31" s="1">
        <v>124</v>
      </c>
      <c r="X31" s="1">
        <v>141</v>
      </c>
    </row>
    <row r="32" spans="1:24" x14ac:dyDescent="0.2">
      <c r="A32" s="1" t="s">
        <v>44</v>
      </c>
      <c r="B32" s="1" t="s">
        <v>702</v>
      </c>
      <c r="C32" s="1" t="s">
        <v>46</v>
      </c>
      <c r="D32" s="1" t="s">
        <v>1979</v>
      </c>
      <c r="E32" s="1" t="s">
        <v>28</v>
      </c>
      <c r="F32" s="1" t="s">
        <v>1980</v>
      </c>
      <c r="G32" s="1" t="s">
        <v>30</v>
      </c>
      <c r="J32" s="1" t="s">
        <v>32</v>
      </c>
      <c r="K32" s="1" t="s">
        <v>32</v>
      </c>
      <c r="L32" s="1" t="s">
        <v>47</v>
      </c>
      <c r="M32" s="1">
        <v>1</v>
      </c>
      <c r="N32" s="1">
        <v>149783638</v>
      </c>
      <c r="O32" s="1">
        <v>149783638</v>
      </c>
      <c r="P32" s="1" t="s">
        <v>34</v>
      </c>
      <c r="Q32" s="1" t="s">
        <v>43</v>
      </c>
      <c r="X32" s="1">
        <v>479</v>
      </c>
    </row>
    <row r="33" spans="1:26" x14ac:dyDescent="0.2">
      <c r="A33" s="1" t="s">
        <v>62</v>
      </c>
      <c r="B33" s="1" t="s">
        <v>1981</v>
      </c>
      <c r="C33" s="1" t="s">
        <v>64</v>
      </c>
      <c r="D33" s="1" t="s">
        <v>1189</v>
      </c>
      <c r="E33" s="1" t="s">
        <v>28</v>
      </c>
      <c r="F33" s="1" t="s">
        <v>1944</v>
      </c>
      <c r="G33" s="1" t="s">
        <v>30</v>
      </c>
      <c r="I33" s="1">
        <v>1</v>
      </c>
      <c r="J33" s="1" t="s">
        <v>31</v>
      </c>
      <c r="K33" s="1" t="s">
        <v>67</v>
      </c>
      <c r="L33" s="1" t="s">
        <v>68</v>
      </c>
      <c r="M33" s="1">
        <v>1</v>
      </c>
      <c r="N33" s="1">
        <v>149783635</v>
      </c>
      <c r="O33" s="1">
        <v>149783635</v>
      </c>
      <c r="P33" s="1" t="s">
        <v>42</v>
      </c>
      <c r="Q33" s="1" t="s">
        <v>43</v>
      </c>
      <c r="T33" s="1">
        <v>49</v>
      </c>
      <c r="U33" s="1">
        <v>78</v>
      </c>
      <c r="W33" s="1">
        <v>111</v>
      </c>
      <c r="X33" s="1">
        <v>8228</v>
      </c>
    </row>
    <row r="34" spans="1:26" x14ac:dyDescent="0.2">
      <c r="A34" s="1" t="s">
        <v>51</v>
      </c>
      <c r="B34" s="1" t="s">
        <v>1982</v>
      </c>
      <c r="C34" s="1" t="s">
        <v>53</v>
      </c>
      <c r="D34" s="1" t="s">
        <v>490</v>
      </c>
      <c r="E34" s="1" t="s">
        <v>28</v>
      </c>
      <c r="F34" s="1" t="s">
        <v>491</v>
      </c>
      <c r="G34" s="1" t="s">
        <v>30</v>
      </c>
      <c r="I34" s="1">
        <v>1</v>
      </c>
      <c r="J34" s="1" t="s">
        <v>31</v>
      </c>
      <c r="K34" s="1" t="s">
        <v>32</v>
      </c>
      <c r="L34" s="1" t="s">
        <v>33</v>
      </c>
      <c r="M34" s="1">
        <v>1</v>
      </c>
      <c r="N34" s="1">
        <v>149783634</v>
      </c>
      <c r="O34" s="1">
        <v>149783634</v>
      </c>
      <c r="P34" s="1" t="s">
        <v>34</v>
      </c>
      <c r="Q34" s="1" t="s">
        <v>35</v>
      </c>
      <c r="T34" s="1">
        <v>36</v>
      </c>
      <c r="U34" s="1">
        <v>62</v>
      </c>
      <c r="X34" s="1">
        <v>89</v>
      </c>
    </row>
    <row r="35" spans="1:26" x14ac:dyDescent="0.2">
      <c r="A35" s="1" t="s">
        <v>51</v>
      </c>
      <c r="B35" s="1" t="s">
        <v>1983</v>
      </c>
      <c r="C35" s="1" t="s">
        <v>53</v>
      </c>
      <c r="D35" s="1" t="s">
        <v>1984</v>
      </c>
      <c r="E35" s="1" t="s">
        <v>28</v>
      </c>
      <c r="F35" s="1" t="s">
        <v>1985</v>
      </c>
      <c r="G35" s="1" t="s">
        <v>30</v>
      </c>
      <c r="J35" s="1" t="s">
        <v>31</v>
      </c>
      <c r="K35" s="1" t="s">
        <v>32</v>
      </c>
      <c r="L35" s="1" t="s">
        <v>33</v>
      </c>
      <c r="M35" s="1">
        <v>1</v>
      </c>
      <c r="N35" s="1">
        <v>149783631</v>
      </c>
      <c r="O35" s="1">
        <v>149783631</v>
      </c>
      <c r="P35" s="1" t="s">
        <v>43</v>
      </c>
      <c r="Q35" s="1" t="s">
        <v>35</v>
      </c>
      <c r="T35" s="1">
        <v>37</v>
      </c>
      <c r="U35" s="1">
        <v>89</v>
      </c>
      <c r="X35" s="1">
        <v>463</v>
      </c>
    </row>
    <row r="36" spans="1:26" x14ac:dyDescent="0.2">
      <c r="A36" s="1" t="s">
        <v>100</v>
      </c>
      <c r="B36" s="1" t="s">
        <v>1986</v>
      </c>
      <c r="C36" s="1" t="s">
        <v>75</v>
      </c>
      <c r="D36" s="1" t="s">
        <v>1082</v>
      </c>
      <c r="E36" s="1" t="s">
        <v>28</v>
      </c>
      <c r="F36" s="1" t="s">
        <v>951</v>
      </c>
      <c r="G36" s="1" t="s">
        <v>30</v>
      </c>
      <c r="J36" s="1" t="s">
        <v>101</v>
      </c>
      <c r="K36" s="1" t="s">
        <v>101</v>
      </c>
      <c r="L36" s="1" t="s">
        <v>101</v>
      </c>
      <c r="M36" s="1">
        <v>1</v>
      </c>
      <c r="N36" s="1">
        <v>149783628</v>
      </c>
      <c r="O36" s="1">
        <v>149783628</v>
      </c>
      <c r="P36" s="1" t="s">
        <v>43</v>
      </c>
      <c r="Q36" s="1" t="s">
        <v>42</v>
      </c>
      <c r="T36" s="1">
        <v>20</v>
      </c>
      <c r="U36" s="1">
        <v>51</v>
      </c>
      <c r="W36" s="1">
        <v>198</v>
      </c>
      <c r="X36" s="1">
        <v>1067</v>
      </c>
    </row>
    <row r="37" spans="1:26" x14ac:dyDescent="0.2">
      <c r="A37" s="1" t="s">
        <v>414</v>
      </c>
      <c r="B37" s="1" t="s">
        <v>492</v>
      </c>
      <c r="C37" s="1" t="s">
        <v>416</v>
      </c>
      <c r="D37" s="1" t="s">
        <v>493</v>
      </c>
      <c r="E37" s="1" t="s">
        <v>28</v>
      </c>
      <c r="F37" s="1" t="s">
        <v>956</v>
      </c>
      <c r="G37" s="1" t="s">
        <v>30</v>
      </c>
      <c r="J37" s="1" t="s">
        <v>32</v>
      </c>
      <c r="K37" s="1" t="s">
        <v>32</v>
      </c>
      <c r="L37" s="1" t="s">
        <v>33</v>
      </c>
      <c r="M37" s="1">
        <v>1</v>
      </c>
      <c r="N37" s="1">
        <v>149783625</v>
      </c>
      <c r="O37" s="1">
        <v>149783625</v>
      </c>
      <c r="P37" s="1" t="s">
        <v>43</v>
      </c>
      <c r="Q37" s="1" t="s">
        <v>42</v>
      </c>
      <c r="X37" s="1">
        <v>3894</v>
      </c>
    </row>
    <row r="38" spans="1:26" x14ac:dyDescent="0.2">
      <c r="A38" s="1" t="s">
        <v>100</v>
      </c>
      <c r="B38" s="1" t="s">
        <v>482</v>
      </c>
      <c r="C38" s="1" t="s">
        <v>75</v>
      </c>
      <c r="D38" s="1" t="s">
        <v>887</v>
      </c>
      <c r="E38" s="1" t="s">
        <v>28</v>
      </c>
      <c r="F38" s="1" t="s">
        <v>1987</v>
      </c>
      <c r="G38" s="1" t="s">
        <v>30</v>
      </c>
      <c r="J38" s="1" t="s">
        <v>101</v>
      </c>
      <c r="K38" s="1" t="s">
        <v>101</v>
      </c>
      <c r="L38" s="1" t="s">
        <v>101</v>
      </c>
      <c r="M38" s="1">
        <v>1</v>
      </c>
      <c r="N38" s="1">
        <v>149783608</v>
      </c>
      <c r="O38" s="1">
        <v>149783608</v>
      </c>
      <c r="P38" s="1" t="s">
        <v>43</v>
      </c>
      <c r="Q38" s="1" t="s">
        <v>42</v>
      </c>
      <c r="T38" s="1">
        <v>48</v>
      </c>
      <c r="U38" s="1">
        <v>95</v>
      </c>
      <c r="W38" s="1">
        <v>394</v>
      </c>
      <c r="X38" s="1">
        <v>1858</v>
      </c>
    </row>
    <row r="39" spans="1:26" x14ac:dyDescent="0.2">
      <c r="A39" s="1" t="s">
        <v>24</v>
      </c>
      <c r="B39" s="1" t="s">
        <v>1988</v>
      </c>
      <c r="C39" s="1" t="s">
        <v>26</v>
      </c>
      <c r="D39" s="1" t="s">
        <v>1724</v>
      </c>
      <c r="E39" s="1" t="s">
        <v>28</v>
      </c>
      <c r="F39" s="1" t="s">
        <v>1659</v>
      </c>
      <c r="G39" s="1" t="s">
        <v>30</v>
      </c>
      <c r="J39" s="1" t="s">
        <v>31</v>
      </c>
      <c r="K39" s="1" t="s">
        <v>32</v>
      </c>
      <c r="L39" s="1" t="s">
        <v>33</v>
      </c>
      <c r="M39" s="1">
        <v>1</v>
      </c>
      <c r="N39" s="1">
        <v>149783604</v>
      </c>
      <c r="O39" s="1">
        <v>149783604</v>
      </c>
      <c r="P39" s="1" t="s">
        <v>34</v>
      </c>
      <c r="Q39" s="1" t="s">
        <v>35</v>
      </c>
      <c r="T39" s="1">
        <v>11</v>
      </c>
      <c r="U39" s="1">
        <v>87</v>
      </c>
      <c r="W39" s="1">
        <v>340</v>
      </c>
      <c r="X39" s="1">
        <v>119</v>
      </c>
    </row>
    <row r="40" spans="1:26" x14ac:dyDescent="0.2">
      <c r="A40" s="1" t="s">
        <v>501</v>
      </c>
      <c r="B40" s="1" t="s">
        <v>1989</v>
      </c>
      <c r="C40" s="1" t="s">
        <v>159</v>
      </c>
      <c r="D40" s="1" t="s">
        <v>512</v>
      </c>
      <c r="E40" s="1" t="s">
        <v>28</v>
      </c>
      <c r="F40" s="1" t="s">
        <v>1195</v>
      </c>
      <c r="G40" s="1" t="s">
        <v>30</v>
      </c>
      <c r="I40" s="1">
        <v>1</v>
      </c>
      <c r="J40" s="1" t="s">
        <v>32</v>
      </c>
      <c r="K40" s="1" t="s">
        <v>32</v>
      </c>
      <c r="L40" s="1" t="s">
        <v>504</v>
      </c>
      <c r="M40" s="1">
        <v>1</v>
      </c>
      <c r="N40" s="1">
        <v>149783602</v>
      </c>
      <c r="O40" s="1">
        <v>149783602</v>
      </c>
      <c r="P40" s="1" t="s">
        <v>34</v>
      </c>
      <c r="Q40" s="1" t="s">
        <v>42</v>
      </c>
      <c r="U40" s="1">
        <v>177</v>
      </c>
      <c r="X40" s="1">
        <v>40</v>
      </c>
    </row>
    <row r="41" spans="1:26" x14ac:dyDescent="0.2">
      <c r="A41" s="1" t="s">
        <v>501</v>
      </c>
      <c r="B41" s="1" t="s">
        <v>1990</v>
      </c>
      <c r="C41" s="1" t="s">
        <v>159</v>
      </c>
      <c r="D41" s="1" t="s">
        <v>512</v>
      </c>
      <c r="E41" s="1" t="s">
        <v>28</v>
      </c>
      <c r="F41" s="1" t="s">
        <v>1195</v>
      </c>
      <c r="G41" s="1" t="s">
        <v>30</v>
      </c>
      <c r="I41" s="1">
        <v>1</v>
      </c>
      <c r="J41" s="1" t="s">
        <v>32</v>
      </c>
      <c r="K41" s="1" t="s">
        <v>32</v>
      </c>
      <c r="L41" s="1" t="s">
        <v>504</v>
      </c>
      <c r="M41" s="1">
        <v>1</v>
      </c>
      <c r="N41" s="1">
        <v>149783602</v>
      </c>
      <c r="O41" s="1">
        <v>149783602</v>
      </c>
      <c r="P41" s="1" t="s">
        <v>34</v>
      </c>
      <c r="Q41" s="1" t="s">
        <v>42</v>
      </c>
      <c r="U41" s="1">
        <v>290</v>
      </c>
      <c r="X41" s="1">
        <v>32</v>
      </c>
    </row>
    <row r="42" spans="1:26" x14ac:dyDescent="0.2">
      <c r="A42" s="1" t="s">
        <v>142</v>
      </c>
      <c r="B42" s="1" t="s">
        <v>1991</v>
      </c>
      <c r="C42" s="1" t="s">
        <v>216</v>
      </c>
      <c r="D42" s="1" t="s">
        <v>323</v>
      </c>
      <c r="E42" s="1" t="s">
        <v>28</v>
      </c>
      <c r="F42" s="1" t="s">
        <v>961</v>
      </c>
      <c r="G42" s="1" t="s">
        <v>30</v>
      </c>
      <c r="J42" s="1" t="s">
        <v>31</v>
      </c>
      <c r="K42" s="1" t="s">
        <v>67</v>
      </c>
      <c r="L42" s="1" t="s">
        <v>68</v>
      </c>
      <c r="M42" s="1">
        <v>1</v>
      </c>
      <c r="N42" s="1">
        <v>149783597</v>
      </c>
      <c r="O42" s="1">
        <v>149783597</v>
      </c>
      <c r="P42" s="1" t="s">
        <v>42</v>
      </c>
      <c r="Q42" s="1" t="s">
        <v>34</v>
      </c>
      <c r="T42" s="1">
        <v>18</v>
      </c>
      <c r="U42" s="1">
        <v>187</v>
      </c>
      <c r="W42" s="1">
        <v>110</v>
      </c>
      <c r="X42" s="1">
        <v>245</v>
      </c>
    </row>
    <row r="43" spans="1:26" x14ac:dyDescent="0.2">
      <c r="A43" s="1" t="s">
        <v>142</v>
      </c>
      <c r="B43" s="1" t="s">
        <v>1992</v>
      </c>
      <c r="C43" s="1" t="s">
        <v>345</v>
      </c>
      <c r="D43" s="1" t="s">
        <v>1210</v>
      </c>
      <c r="E43" s="1" t="s">
        <v>28</v>
      </c>
      <c r="F43" s="1" t="s">
        <v>1211</v>
      </c>
      <c r="G43" s="1" t="s">
        <v>30</v>
      </c>
      <c r="J43" s="1" t="s">
        <v>31</v>
      </c>
      <c r="K43" s="1" t="s">
        <v>67</v>
      </c>
      <c r="L43" s="1" t="s">
        <v>68</v>
      </c>
      <c r="M43" s="1">
        <v>1</v>
      </c>
      <c r="N43" s="1">
        <v>149783548</v>
      </c>
      <c r="O43" s="1">
        <v>149783548</v>
      </c>
      <c r="P43" s="1" t="s">
        <v>42</v>
      </c>
      <c r="Q43" s="1" t="s">
        <v>43</v>
      </c>
      <c r="T43" s="1">
        <v>12</v>
      </c>
      <c r="U43" s="1">
        <v>26</v>
      </c>
      <c r="W43" s="1">
        <v>45</v>
      </c>
      <c r="X43" s="1">
        <v>142</v>
      </c>
    </row>
    <row r="44" spans="1:26" x14ac:dyDescent="0.2">
      <c r="A44" s="1" t="s">
        <v>426</v>
      </c>
      <c r="B44" s="1" t="s">
        <v>1993</v>
      </c>
      <c r="C44" s="1" t="s">
        <v>428</v>
      </c>
      <c r="D44" s="1" t="s">
        <v>804</v>
      </c>
      <c r="E44" s="1" t="s">
        <v>28</v>
      </c>
      <c r="F44" s="1" t="s">
        <v>1705</v>
      </c>
      <c r="G44" s="1" t="s">
        <v>30</v>
      </c>
      <c r="J44" s="1" t="s">
        <v>32</v>
      </c>
      <c r="K44" s="1" t="s">
        <v>32</v>
      </c>
      <c r="L44" s="1" t="s">
        <v>32</v>
      </c>
      <c r="M44" s="1">
        <v>1</v>
      </c>
      <c r="N44" s="1">
        <v>149783535</v>
      </c>
      <c r="O44" s="1">
        <v>149783535</v>
      </c>
      <c r="P44" s="1" t="s">
        <v>42</v>
      </c>
      <c r="Q44" s="1" t="s">
        <v>43</v>
      </c>
      <c r="X44" s="1">
        <v>59</v>
      </c>
    </row>
    <row r="45" spans="1:26" x14ac:dyDescent="0.2">
      <c r="A45" s="1" t="s">
        <v>142</v>
      </c>
      <c r="B45" s="1" t="s">
        <v>541</v>
      </c>
      <c r="C45" s="1" t="s">
        <v>144</v>
      </c>
      <c r="D45" s="1" t="s">
        <v>1221</v>
      </c>
      <c r="E45" s="1" t="s">
        <v>28</v>
      </c>
      <c r="F45" s="1" t="s">
        <v>1222</v>
      </c>
      <c r="G45" s="1" t="s">
        <v>30</v>
      </c>
      <c r="J45" s="1" t="s">
        <v>31</v>
      </c>
      <c r="K45" s="1" t="s">
        <v>67</v>
      </c>
      <c r="L45" s="1" t="s">
        <v>68</v>
      </c>
      <c r="M45" s="1">
        <v>1</v>
      </c>
      <c r="N45" s="1">
        <v>149783533</v>
      </c>
      <c r="O45" s="1">
        <v>149783533</v>
      </c>
      <c r="P45" s="1" t="s">
        <v>43</v>
      </c>
      <c r="Q45" s="1" t="s">
        <v>42</v>
      </c>
      <c r="T45" s="1">
        <v>27</v>
      </c>
      <c r="U45" s="1">
        <v>15</v>
      </c>
      <c r="W45" s="1">
        <v>38</v>
      </c>
      <c r="X45" s="1">
        <v>2994</v>
      </c>
    </row>
    <row r="46" spans="1:26" x14ac:dyDescent="0.2">
      <c r="A46" s="1" t="s">
        <v>62</v>
      </c>
      <c r="B46" s="1" t="s">
        <v>623</v>
      </c>
      <c r="C46" s="1" t="s">
        <v>64</v>
      </c>
      <c r="D46" s="1" t="s">
        <v>1994</v>
      </c>
      <c r="E46" s="1" t="s">
        <v>28</v>
      </c>
      <c r="F46" s="1" t="s">
        <v>1202</v>
      </c>
      <c r="G46" s="1" t="s">
        <v>30</v>
      </c>
      <c r="I46" s="1">
        <v>1</v>
      </c>
      <c r="J46" s="1" t="s">
        <v>31</v>
      </c>
      <c r="K46" s="1" t="s">
        <v>67</v>
      </c>
      <c r="L46" s="1" t="s">
        <v>68</v>
      </c>
      <c r="M46" s="1">
        <v>1</v>
      </c>
      <c r="N46" s="1">
        <v>149783523</v>
      </c>
      <c r="O46" s="1">
        <v>149783523</v>
      </c>
      <c r="P46" s="1" t="s">
        <v>35</v>
      </c>
      <c r="Q46" s="1" t="s">
        <v>42</v>
      </c>
      <c r="T46" s="1">
        <v>31</v>
      </c>
      <c r="U46" s="1">
        <v>136</v>
      </c>
      <c r="W46" s="1">
        <v>143</v>
      </c>
      <c r="X46" s="1">
        <v>839</v>
      </c>
    </row>
    <row r="47" spans="1:26" x14ac:dyDescent="0.2">
      <c r="A47" s="1" t="s">
        <v>2070</v>
      </c>
      <c r="B47" s="1" t="s">
        <v>2106</v>
      </c>
      <c r="C47" s="1" t="s">
        <v>64</v>
      </c>
      <c r="D47" s="1" t="s">
        <v>2107</v>
      </c>
      <c r="E47" s="1" t="s">
        <v>28</v>
      </c>
      <c r="F47" s="1" t="s">
        <v>1126</v>
      </c>
      <c r="G47" s="1" t="s">
        <v>30</v>
      </c>
      <c r="H47" s="1" t="s">
        <v>2074</v>
      </c>
      <c r="J47" s="1" t="s">
        <v>101</v>
      </c>
      <c r="K47" s="1" t="s">
        <v>101</v>
      </c>
      <c r="L47" s="1" t="s">
        <v>101</v>
      </c>
      <c r="M47" s="1">
        <v>1</v>
      </c>
      <c r="N47" s="1">
        <v>149783872</v>
      </c>
      <c r="O47" s="1">
        <v>149783872</v>
      </c>
      <c r="P47" s="1" t="s">
        <v>42</v>
      </c>
      <c r="Q47" s="1" t="s">
        <v>35</v>
      </c>
      <c r="R47" s="1">
        <v>0.06</v>
      </c>
      <c r="T47" s="1">
        <v>6</v>
      </c>
      <c r="U47" s="1">
        <v>100</v>
      </c>
      <c r="W47" s="1">
        <v>66</v>
      </c>
      <c r="X47" s="1">
        <v>20</v>
      </c>
      <c r="Y47" s="2">
        <v>43466</v>
      </c>
      <c r="Z47" s="1" t="s">
        <v>2108</v>
      </c>
    </row>
    <row r="48" spans="1:26" x14ac:dyDescent="0.2">
      <c r="A48" s="1" t="s">
        <v>2098</v>
      </c>
      <c r="B48" s="1" t="s">
        <v>1952</v>
      </c>
      <c r="C48" s="1" t="s">
        <v>357</v>
      </c>
      <c r="D48" s="1" t="s">
        <v>260</v>
      </c>
      <c r="E48" s="1" t="s">
        <v>28</v>
      </c>
      <c r="F48" s="1" t="s">
        <v>1152</v>
      </c>
      <c r="G48" s="1" t="s">
        <v>30</v>
      </c>
      <c r="H48" s="1" t="s">
        <v>2074</v>
      </c>
      <c r="J48" s="1" t="s">
        <v>101</v>
      </c>
      <c r="K48" s="1" t="s">
        <v>101</v>
      </c>
      <c r="L48" s="1" t="s">
        <v>101</v>
      </c>
      <c r="M48" s="1">
        <v>1</v>
      </c>
      <c r="N48" s="1">
        <v>149783771</v>
      </c>
      <c r="O48" s="1">
        <v>149783771</v>
      </c>
      <c r="P48" s="1" t="s">
        <v>42</v>
      </c>
      <c r="Q48" s="1" t="s">
        <v>34</v>
      </c>
      <c r="R48" s="1">
        <v>0.43</v>
      </c>
      <c r="T48" s="1">
        <v>46</v>
      </c>
      <c r="U48" s="1">
        <v>60</v>
      </c>
      <c r="W48" s="1">
        <v>72</v>
      </c>
      <c r="X48" s="1">
        <v>201</v>
      </c>
      <c r="Y48" s="2">
        <v>43466</v>
      </c>
      <c r="Z48" s="1" t="s">
        <v>2109</v>
      </c>
    </row>
    <row r="49" spans="1:26" x14ac:dyDescent="0.2">
      <c r="A49" s="1" t="s">
        <v>2110</v>
      </c>
      <c r="B49" s="1" t="s">
        <v>2111</v>
      </c>
      <c r="C49" s="1" t="s">
        <v>2112</v>
      </c>
      <c r="D49" s="1" t="s">
        <v>271</v>
      </c>
      <c r="E49" s="1" t="s">
        <v>28</v>
      </c>
      <c r="F49" s="1" t="s">
        <v>1120</v>
      </c>
      <c r="G49" s="1" t="s">
        <v>30</v>
      </c>
      <c r="H49" s="1" t="s">
        <v>2074</v>
      </c>
      <c r="J49" s="1" t="s">
        <v>101</v>
      </c>
      <c r="K49" s="1" t="s">
        <v>101</v>
      </c>
      <c r="L49" s="1" t="s">
        <v>101</v>
      </c>
      <c r="M49" s="1">
        <v>1</v>
      </c>
      <c r="N49" s="1">
        <v>149783769</v>
      </c>
      <c r="O49" s="1">
        <v>149783769</v>
      </c>
      <c r="P49" s="1" t="s">
        <v>42</v>
      </c>
      <c r="Q49" s="1" t="s">
        <v>43</v>
      </c>
      <c r="R49" s="1">
        <v>0.28999999999999998</v>
      </c>
      <c r="T49" s="1">
        <v>85</v>
      </c>
      <c r="U49" s="1">
        <v>207</v>
      </c>
      <c r="W49" s="1">
        <v>298</v>
      </c>
      <c r="X49" s="1">
        <v>2140</v>
      </c>
      <c r="Y49" s="2">
        <v>43466</v>
      </c>
      <c r="Z49" s="1" t="s">
        <v>2113</v>
      </c>
    </row>
    <row r="50" spans="1:26" x14ac:dyDescent="0.2">
      <c r="A50" s="1" t="s">
        <v>2070</v>
      </c>
      <c r="B50" s="1" t="s">
        <v>2114</v>
      </c>
      <c r="C50" s="1" t="s">
        <v>64</v>
      </c>
      <c r="D50" s="1" t="s">
        <v>1159</v>
      </c>
      <c r="E50" s="1" t="s">
        <v>28</v>
      </c>
      <c r="F50" s="1" t="s">
        <v>1160</v>
      </c>
      <c r="G50" s="1" t="s">
        <v>30</v>
      </c>
      <c r="H50" s="1" t="s">
        <v>2067</v>
      </c>
      <c r="I50" s="1">
        <v>1</v>
      </c>
      <c r="J50" s="1" t="s">
        <v>101</v>
      </c>
      <c r="K50" s="1" t="s">
        <v>101</v>
      </c>
      <c r="L50" s="1" t="s">
        <v>101</v>
      </c>
      <c r="M50" s="1">
        <v>1</v>
      </c>
      <c r="N50" s="1">
        <v>149783748</v>
      </c>
      <c r="O50" s="1">
        <v>149783748</v>
      </c>
      <c r="P50" s="1" t="s">
        <v>43</v>
      </c>
      <c r="Q50" s="1" t="s">
        <v>35</v>
      </c>
      <c r="R50" s="1">
        <v>0.17</v>
      </c>
      <c r="T50" s="1">
        <v>34</v>
      </c>
      <c r="U50" s="1">
        <v>164</v>
      </c>
      <c r="W50" s="1">
        <v>155</v>
      </c>
      <c r="X50" s="1">
        <v>448</v>
      </c>
      <c r="Y50" s="2">
        <v>43466</v>
      </c>
      <c r="Z50" s="1" t="s">
        <v>2115</v>
      </c>
    </row>
    <row r="51" spans="1:26" x14ac:dyDescent="0.2">
      <c r="A51" s="1" t="s">
        <v>2116</v>
      </c>
      <c r="B51" s="1" t="s">
        <v>2117</v>
      </c>
      <c r="C51" s="1" t="s">
        <v>374</v>
      </c>
      <c r="D51" s="1" t="s">
        <v>2023</v>
      </c>
      <c r="E51" s="1" t="s">
        <v>28</v>
      </c>
      <c r="F51" s="1" t="s">
        <v>2118</v>
      </c>
      <c r="G51" s="1" t="s">
        <v>30</v>
      </c>
      <c r="H51" s="1" t="s">
        <v>2067</v>
      </c>
      <c r="I51" s="1">
        <v>1</v>
      </c>
      <c r="J51" s="1" t="s">
        <v>101</v>
      </c>
      <c r="K51" s="1" t="s">
        <v>101</v>
      </c>
      <c r="L51" s="1" t="s">
        <v>101</v>
      </c>
      <c r="M51" s="1">
        <v>1</v>
      </c>
      <c r="N51" s="1">
        <v>149783748</v>
      </c>
      <c r="O51" s="1">
        <v>149783748</v>
      </c>
      <c r="P51" s="1" t="s">
        <v>43</v>
      </c>
      <c r="Q51" s="1" t="s">
        <v>42</v>
      </c>
      <c r="R51" s="1">
        <v>0.17</v>
      </c>
      <c r="T51" s="1">
        <v>229</v>
      </c>
      <c r="U51" s="1">
        <v>1080</v>
      </c>
      <c r="W51" s="1">
        <v>571</v>
      </c>
      <c r="X51" s="1">
        <v>98</v>
      </c>
      <c r="Y51" s="2">
        <v>43466</v>
      </c>
      <c r="Z51" s="1" t="s">
        <v>2119</v>
      </c>
    </row>
    <row r="52" spans="1:26" x14ac:dyDescent="0.2">
      <c r="A52" s="1" t="s">
        <v>2070</v>
      </c>
      <c r="B52" s="1" t="s">
        <v>2120</v>
      </c>
      <c r="C52" s="1" t="s">
        <v>64</v>
      </c>
      <c r="D52" s="1" t="s">
        <v>1735</v>
      </c>
      <c r="E52" s="1" t="s">
        <v>28</v>
      </c>
      <c r="F52" s="1" t="s">
        <v>2121</v>
      </c>
      <c r="G52" s="1" t="s">
        <v>30</v>
      </c>
      <c r="H52" s="1" t="s">
        <v>2074</v>
      </c>
      <c r="J52" s="1" t="s">
        <v>101</v>
      </c>
      <c r="K52" s="1" t="s">
        <v>101</v>
      </c>
      <c r="L52" s="1" t="s">
        <v>101</v>
      </c>
      <c r="M52" s="1">
        <v>1</v>
      </c>
      <c r="N52" s="1">
        <v>149783703</v>
      </c>
      <c r="O52" s="1">
        <v>149783703</v>
      </c>
      <c r="P52" s="1" t="s">
        <v>34</v>
      </c>
      <c r="Q52" s="1" t="s">
        <v>35</v>
      </c>
      <c r="R52" s="1">
        <v>0.47</v>
      </c>
      <c r="T52" s="1">
        <v>72</v>
      </c>
      <c r="U52" s="1">
        <v>81</v>
      </c>
      <c r="W52" s="1">
        <v>86</v>
      </c>
      <c r="X52" s="1">
        <v>13837</v>
      </c>
      <c r="Y52" s="2">
        <v>43466</v>
      </c>
      <c r="Z52" s="1" t="s">
        <v>2122</v>
      </c>
    </row>
    <row r="53" spans="1:26" x14ac:dyDescent="0.2">
      <c r="A53" s="1" t="s">
        <v>2094</v>
      </c>
      <c r="B53" s="1" t="s">
        <v>2123</v>
      </c>
      <c r="C53" s="1" t="s">
        <v>39</v>
      </c>
      <c r="D53" s="1" t="s">
        <v>295</v>
      </c>
      <c r="E53" s="1" t="s">
        <v>28</v>
      </c>
      <c r="F53" s="1" t="s">
        <v>1706</v>
      </c>
      <c r="G53" s="1" t="s">
        <v>30</v>
      </c>
      <c r="H53" s="1" t="s">
        <v>2067</v>
      </c>
      <c r="J53" s="1" t="s">
        <v>101</v>
      </c>
      <c r="K53" s="1" t="s">
        <v>101</v>
      </c>
      <c r="L53" s="1" t="s">
        <v>101</v>
      </c>
      <c r="M53" s="1">
        <v>1</v>
      </c>
      <c r="N53" s="1">
        <v>149783690</v>
      </c>
      <c r="O53" s="1">
        <v>149783690</v>
      </c>
      <c r="P53" s="1" t="s">
        <v>42</v>
      </c>
      <c r="Q53" s="1" t="s">
        <v>43</v>
      </c>
      <c r="R53" s="1">
        <v>0.37</v>
      </c>
      <c r="T53" s="1">
        <v>74</v>
      </c>
      <c r="U53" s="1">
        <v>128</v>
      </c>
      <c r="W53" s="1">
        <v>274</v>
      </c>
      <c r="X53" s="1">
        <v>4286</v>
      </c>
      <c r="Y53" s="2">
        <v>43466</v>
      </c>
      <c r="Z53" s="1" t="s">
        <v>2124</v>
      </c>
    </row>
    <row r="54" spans="1:26" x14ac:dyDescent="0.2">
      <c r="A54" s="1" t="s">
        <v>2125</v>
      </c>
      <c r="B54" s="1" t="s">
        <v>2126</v>
      </c>
      <c r="C54" s="1" t="s">
        <v>58</v>
      </c>
      <c r="D54" s="1" t="s">
        <v>2127</v>
      </c>
      <c r="E54" s="1" t="s">
        <v>28</v>
      </c>
      <c r="F54" s="1" t="s">
        <v>2104</v>
      </c>
      <c r="G54" s="1" t="s">
        <v>30</v>
      </c>
      <c r="H54" s="1" t="s">
        <v>2067</v>
      </c>
      <c r="I54" s="1">
        <v>1</v>
      </c>
      <c r="J54" s="1" t="s">
        <v>101</v>
      </c>
      <c r="K54" s="1" t="s">
        <v>101</v>
      </c>
      <c r="L54" s="1" t="s">
        <v>101</v>
      </c>
      <c r="M54" s="1">
        <v>1</v>
      </c>
      <c r="N54" s="1">
        <v>149783524</v>
      </c>
      <c r="O54" s="1">
        <v>149783524</v>
      </c>
      <c r="P54" s="1" t="s">
        <v>42</v>
      </c>
      <c r="Q54" s="1" t="s">
        <v>34</v>
      </c>
      <c r="R54" s="1">
        <v>0.5</v>
      </c>
      <c r="T54" s="1">
        <v>16</v>
      </c>
      <c r="U54" s="1">
        <v>16</v>
      </c>
      <c r="W54" s="1">
        <v>18</v>
      </c>
      <c r="X54" s="1">
        <v>709</v>
      </c>
      <c r="Y54" s="2">
        <v>43466</v>
      </c>
      <c r="Z54" s="1" t="s">
        <v>2128</v>
      </c>
    </row>
    <row r="55" spans="1:26" x14ac:dyDescent="0.2">
      <c r="A55" s="1" t="s">
        <v>2070</v>
      </c>
      <c r="B55" s="1" t="s">
        <v>2129</v>
      </c>
      <c r="C55" s="1" t="s">
        <v>64</v>
      </c>
      <c r="D55" s="1" t="s">
        <v>542</v>
      </c>
      <c r="E55" s="1" t="s">
        <v>28</v>
      </c>
      <c r="F55" s="1" t="s">
        <v>982</v>
      </c>
      <c r="G55" s="1" t="s">
        <v>30</v>
      </c>
      <c r="H55" s="1" t="s">
        <v>2067</v>
      </c>
      <c r="J55" s="1" t="s">
        <v>101</v>
      </c>
      <c r="K55" s="1" t="s">
        <v>101</v>
      </c>
      <c r="L55" s="1" t="s">
        <v>101</v>
      </c>
      <c r="M55" s="1">
        <v>1</v>
      </c>
      <c r="N55" s="1">
        <v>149783512</v>
      </c>
      <c r="O55" s="1">
        <v>149783512</v>
      </c>
      <c r="P55" s="1" t="s">
        <v>43</v>
      </c>
      <c r="Q55" s="1" t="s">
        <v>42</v>
      </c>
      <c r="R55" s="1">
        <v>0.16</v>
      </c>
      <c r="T55" s="1">
        <v>21</v>
      </c>
      <c r="U55" s="1">
        <v>112</v>
      </c>
      <c r="W55" s="1">
        <v>57</v>
      </c>
      <c r="X55" s="1">
        <v>1181</v>
      </c>
      <c r="Y55" s="2">
        <v>43466</v>
      </c>
      <c r="Z55" s="1" t="s">
        <v>2130</v>
      </c>
    </row>
    <row r="56" spans="1:26" x14ac:dyDescent="0.2">
      <c r="A56" s="1" t="s">
        <v>2131</v>
      </c>
      <c r="B56" s="1" t="s">
        <v>1109</v>
      </c>
      <c r="C56" s="1" t="s">
        <v>668</v>
      </c>
      <c r="D56" s="1" t="s">
        <v>988</v>
      </c>
      <c r="E56" s="1" t="s">
        <v>28</v>
      </c>
      <c r="F56" s="1" t="s">
        <v>989</v>
      </c>
      <c r="G56" s="1" t="s">
        <v>30</v>
      </c>
      <c r="H56" s="1" t="s">
        <v>2074</v>
      </c>
      <c r="J56" s="1" t="s">
        <v>101</v>
      </c>
      <c r="K56" s="1" t="s">
        <v>101</v>
      </c>
      <c r="L56" s="1" t="s">
        <v>101</v>
      </c>
      <c r="M56" s="1">
        <v>1</v>
      </c>
      <c r="N56" s="1">
        <v>149783507</v>
      </c>
      <c r="O56" s="1">
        <v>149783507</v>
      </c>
      <c r="P56" s="1" t="s">
        <v>34</v>
      </c>
      <c r="Q56" s="1" t="s">
        <v>43</v>
      </c>
      <c r="R56" s="1">
        <v>0.17</v>
      </c>
      <c r="T56" s="1">
        <v>20</v>
      </c>
      <c r="U56" s="1">
        <v>101</v>
      </c>
      <c r="W56" s="1">
        <v>139</v>
      </c>
      <c r="X56" s="1">
        <v>165</v>
      </c>
      <c r="Y56" s="2">
        <v>43466</v>
      </c>
      <c r="Z56" s="1" t="s">
        <v>2132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6" workbookViewId="0">
      <selection activeCell="F13" sqref="F13"/>
    </sheetView>
  </sheetViews>
  <sheetFormatPr defaultColWidth="6.88671875" defaultRowHeight="15" x14ac:dyDescent="0.25"/>
  <cols>
    <col min="1" max="1" width="11.109375" style="16" customWidth="1"/>
    <col min="2" max="3" width="17.44140625" style="16" customWidth="1"/>
    <col min="4" max="4" width="12.33203125" style="16" customWidth="1"/>
    <col min="5" max="5" width="16.6640625" style="16" customWidth="1"/>
    <col min="6" max="6" width="14" style="16" customWidth="1"/>
    <col min="7" max="7" width="9.6640625" style="16" customWidth="1"/>
    <col min="8" max="8" width="8.44140625" style="16" customWidth="1"/>
    <col min="9" max="9" width="16.6640625" style="16" customWidth="1"/>
    <col min="10" max="10" width="13.5546875" style="16" customWidth="1"/>
    <col min="11" max="13" width="6.88671875" style="16"/>
    <col min="14" max="14" width="30.6640625" style="16" customWidth="1"/>
    <col min="15" max="15" width="8.33203125" style="16" customWidth="1"/>
    <col min="16" max="16384" width="6.88671875" style="16"/>
  </cols>
  <sheetData>
    <row r="1" spans="1:18" x14ac:dyDescent="0.25">
      <c r="A1" s="15" t="s">
        <v>2779</v>
      </c>
      <c r="E1" s="17" t="s">
        <v>2780</v>
      </c>
      <c r="G1" s="16" t="s">
        <v>2781</v>
      </c>
    </row>
    <row r="2" spans="1:18" x14ac:dyDescent="0.25">
      <c r="A2" s="13" t="s">
        <v>2782</v>
      </c>
    </row>
    <row r="3" spans="1:18" x14ac:dyDescent="0.25">
      <c r="A3" s="16" t="s">
        <v>2783</v>
      </c>
      <c r="H3" s="18" t="s">
        <v>2786</v>
      </c>
      <c r="I3" s="18" t="s">
        <v>2787</v>
      </c>
      <c r="J3" s="18" t="s">
        <v>2788</v>
      </c>
      <c r="K3" s="18" t="s">
        <v>2789</v>
      </c>
      <c r="L3" s="18" t="s">
        <v>2790</v>
      </c>
      <c r="M3" s="18" t="s">
        <v>2791</v>
      </c>
      <c r="N3" s="18" t="s">
        <v>2792</v>
      </c>
      <c r="O3" s="18" t="s">
        <v>2793</v>
      </c>
      <c r="P3" s="18" t="s">
        <v>2794</v>
      </c>
      <c r="Q3" s="18" t="s">
        <v>2795</v>
      </c>
      <c r="R3" s="19"/>
    </row>
    <row r="4" spans="1:18" x14ac:dyDescent="0.25">
      <c r="H4" s="20" t="s">
        <v>2796</v>
      </c>
      <c r="I4" s="20" t="s">
        <v>2797</v>
      </c>
      <c r="J4" s="20" t="s">
        <v>2798</v>
      </c>
      <c r="K4" s="20" t="s">
        <v>2771</v>
      </c>
      <c r="L4" s="20" t="s">
        <v>2799</v>
      </c>
      <c r="M4" s="20" t="s">
        <v>2800</v>
      </c>
      <c r="N4" s="21" t="s">
        <v>2801</v>
      </c>
      <c r="O4" s="20"/>
      <c r="P4" s="20">
        <f>1/237038</f>
        <v>4.2187328613977502E-6</v>
      </c>
      <c r="Q4" s="20">
        <f>1/114430</f>
        <v>8.738967054094206E-6</v>
      </c>
      <c r="R4" s="19"/>
    </row>
    <row r="5" spans="1:18" x14ac:dyDescent="0.25">
      <c r="A5" s="16" t="s">
        <v>2991</v>
      </c>
      <c r="H5" s="20" t="s">
        <v>2796</v>
      </c>
      <c r="I5" s="20" t="s">
        <v>2802</v>
      </c>
      <c r="J5" s="20" t="s">
        <v>2803</v>
      </c>
      <c r="K5" s="20" t="s">
        <v>2774</v>
      </c>
      <c r="L5" s="20" t="s">
        <v>2804</v>
      </c>
      <c r="M5" s="20" t="s">
        <v>2805</v>
      </c>
      <c r="N5" s="21" t="s">
        <v>2806</v>
      </c>
      <c r="O5" s="20"/>
      <c r="P5" s="20">
        <f>1/236930</f>
        <v>4.2206558899252942E-6</v>
      </c>
      <c r="Q5" s="20"/>
      <c r="R5" s="19"/>
    </row>
    <row r="6" spans="1:18" x14ac:dyDescent="0.25">
      <c r="A6" s="22" t="s">
        <v>2784</v>
      </c>
      <c r="B6" s="22" t="s">
        <v>2992</v>
      </c>
      <c r="C6" s="22"/>
      <c r="D6" s="22"/>
      <c r="E6" s="23" t="s">
        <v>2785</v>
      </c>
      <c r="F6" s="15" t="s">
        <v>2993</v>
      </c>
      <c r="H6" s="24" t="s">
        <v>2807</v>
      </c>
      <c r="I6" s="24" t="s">
        <v>2808</v>
      </c>
      <c r="J6" s="24" t="s">
        <v>2809</v>
      </c>
      <c r="K6" s="24" t="s">
        <v>2758</v>
      </c>
      <c r="L6" s="24" t="s">
        <v>2810</v>
      </c>
      <c r="M6" s="24" t="s">
        <v>2811</v>
      </c>
      <c r="N6" s="25" t="s">
        <v>2812</v>
      </c>
      <c r="O6" s="24">
        <f>4/125568</f>
        <v>3.1855249745158005E-5</v>
      </c>
      <c r="P6" s="24">
        <f>5/245136</f>
        <v>2.0396840937275635E-5</v>
      </c>
      <c r="Q6" s="24">
        <f>4/117272</f>
        <v>3.4108738658844396E-5</v>
      </c>
      <c r="R6" s="19"/>
    </row>
    <row r="7" spans="1:18" x14ac:dyDescent="0.25">
      <c r="A7" s="26" t="s">
        <v>2994</v>
      </c>
      <c r="B7" s="26">
        <f>SUM(O4:O5,O7:O18)</f>
        <v>7.9638124362895008E-5</v>
      </c>
      <c r="C7" s="26">
        <f>SUM(P4:P5,P7:P18)</f>
        <v>1.3014786484841922E-4</v>
      </c>
      <c r="D7" s="26">
        <f>SUM(Q4:Q5,Q7:Q18)</f>
        <v>6.662783222093691E-5</v>
      </c>
      <c r="E7" s="26">
        <f t="shared" ref="E7:E13" si="0">AVERAGE(B7:D7)</f>
        <v>9.2137940477417043E-5</v>
      </c>
      <c r="H7" s="20" t="s">
        <v>2813</v>
      </c>
      <c r="I7" s="20" t="s">
        <v>2814</v>
      </c>
      <c r="J7" s="20" t="s">
        <v>2815</v>
      </c>
      <c r="K7" s="20" t="s">
        <v>2765</v>
      </c>
      <c r="L7" s="20" t="s">
        <v>2816</v>
      </c>
      <c r="M7" s="20" t="s">
        <v>2817</v>
      </c>
      <c r="N7" s="21" t="s">
        <v>2818</v>
      </c>
      <c r="O7" s="20">
        <f>1/125568</f>
        <v>7.9638124362895011E-6</v>
      </c>
      <c r="P7" s="20">
        <f>1/246272</f>
        <v>4.0605509355509358E-6</v>
      </c>
      <c r="Q7" s="20">
        <f>1/121404</f>
        <v>8.2369608909096891E-6</v>
      </c>
      <c r="R7" s="19"/>
    </row>
    <row r="8" spans="1:18" x14ac:dyDescent="0.25">
      <c r="A8" s="26" t="s">
        <v>2796</v>
      </c>
      <c r="B8" s="26">
        <f>SUM(P4:P5)</f>
        <v>8.4393887513230452E-6</v>
      </c>
      <c r="C8" s="26">
        <f t="shared" ref="C8" si="1">SUM(Q4:Q5)</f>
        <v>8.738967054094206E-6</v>
      </c>
      <c r="D8" s="26"/>
      <c r="E8" s="26">
        <f t="shared" si="0"/>
        <v>8.5891779027086256E-6</v>
      </c>
      <c r="F8" s="16">
        <f>1/41738</f>
        <v>2.3958982222435192E-5</v>
      </c>
      <c r="H8" s="20" t="s">
        <v>2813</v>
      </c>
      <c r="I8" s="20" t="s">
        <v>2819</v>
      </c>
      <c r="J8" s="20" t="s">
        <v>2820</v>
      </c>
      <c r="K8" s="20" t="s">
        <v>2769</v>
      </c>
      <c r="L8" s="20" t="s">
        <v>2821</v>
      </c>
      <c r="M8" s="20" t="s">
        <v>2822</v>
      </c>
      <c r="N8" s="21" t="s">
        <v>2823</v>
      </c>
      <c r="O8" s="20"/>
      <c r="P8" s="20">
        <f>1/30962</f>
        <v>3.2297655190233189E-5</v>
      </c>
      <c r="Q8" s="20"/>
      <c r="R8" s="19"/>
    </row>
    <row r="9" spans="1:18" x14ac:dyDescent="0.25">
      <c r="A9" s="26" t="s">
        <v>2813</v>
      </c>
      <c r="B9" s="26">
        <f>SUM(P7:P9)</f>
        <v>4.0424569170676774E-5</v>
      </c>
      <c r="C9" s="26">
        <f t="shared" ref="C9" si="2">SUM(Q7:Q9)</f>
        <v>1.6500604165956794E-5</v>
      </c>
      <c r="D9" s="26"/>
      <c r="E9" s="26">
        <f t="shared" si="0"/>
        <v>2.8462586668316784E-5</v>
      </c>
      <c r="H9" s="20" t="s">
        <v>2813</v>
      </c>
      <c r="I9" s="20" t="s">
        <v>2824</v>
      </c>
      <c r="J9" s="20" t="s">
        <v>2825</v>
      </c>
      <c r="K9" s="20" t="s">
        <v>2760</v>
      </c>
      <c r="L9" s="20" t="s">
        <v>2826</v>
      </c>
      <c r="M9" s="20" t="s">
        <v>2827</v>
      </c>
      <c r="N9" s="21" t="s">
        <v>2828</v>
      </c>
      <c r="O9" s="20"/>
      <c r="P9" s="20">
        <f>1/245920</f>
        <v>4.0663630448926481E-6</v>
      </c>
      <c r="Q9" s="20">
        <f>1/121012</f>
        <v>8.263643275047103E-6</v>
      </c>
      <c r="R9" s="19"/>
    </row>
    <row r="10" spans="1:18" x14ac:dyDescent="0.25">
      <c r="A10" s="26" t="s">
        <v>2829</v>
      </c>
      <c r="B10" s="26">
        <f>SUM(P10:P13)</f>
        <v>3.2733572380922539E-5</v>
      </c>
      <c r="C10" s="26">
        <f>SUM(Q10:Q13)</f>
        <v>2.4856950221120512E-5</v>
      </c>
      <c r="D10" s="26"/>
      <c r="E10" s="26">
        <f t="shared" si="0"/>
        <v>2.8795261301021525E-5</v>
      </c>
      <c r="F10" s="16">
        <f>1/41738</f>
        <v>2.3958982222435192E-5</v>
      </c>
      <c r="H10" s="20" t="s">
        <v>2829</v>
      </c>
      <c r="I10" s="20" t="s">
        <v>2830</v>
      </c>
      <c r="J10" s="20" t="s">
        <v>2831</v>
      </c>
      <c r="K10" s="20" t="s">
        <v>2763</v>
      </c>
      <c r="L10" s="20" t="s">
        <v>2832</v>
      </c>
      <c r="M10" s="20" t="s">
        <v>2833</v>
      </c>
      <c r="N10" s="21" t="s">
        <v>2834</v>
      </c>
      <c r="O10" s="20">
        <f>6/125568</f>
        <v>4.7782874617737003E-5</v>
      </c>
      <c r="P10" s="20">
        <f>7/244162</f>
        <v>2.8669489928817753E-5</v>
      </c>
      <c r="Q10" s="20">
        <f>2/120400</f>
        <v>1.6611295681063124E-5</v>
      </c>
      <c r="R10" s="19"/>
    </row>
    <row r="11" spans="1:18" x14ac:dyDescent="0.25">
      <c r="A11" s="26" t="s">
        <v>2850</v>
      </c>
      <c r="B11" s="26">
        <f>SUM(P14)</f>
        <v>3.2299741602067181E-5</v>
      </c>
      <c r="C11" s="26"/>
      <c r="D11" s="26"/>
      <c r="E11" s="26">
        <f t="shared" si="0"/>
        <v>3.2299741602067181E-5</v>
      </c>
      <c r="H11" s="20" t="s">
        <v>2829</v>
      </c>
      <c r="I11" s="20" t="s">
        <v>2835</v>
      </c>
      <c r="J11" s="20" t="s">
        <v>2836</v>
      </c>
      <c r="K11" s="20" t="s">
        <v>2765</v>
      </c>
      <c r="L11" s="20" t="s">
        <v>2837</v>
      </c>
      <c r="M11" s="20" t="s">
        <v>2838</v>
      </c>
      <c r="N11" s="21" t="s">
        <v>2839</v>
      </c>
      <c r="O11" s="20"/>
      <c r="P11" s="20"/>
      <c r="Q11" s="20"/>
      <c r="R11" s="19"/>
    </row>
    <row r="12" spans="1:18" x14ac:dyDescent="0.25">
      <c r="A12" s="26" t="s">
        <v>2856</v>
      </c>
      <c r="B12" s="26">
        <f>SUM(O15)</f>
        <v>1.5927624872579002E-5</v>
      </c>
      <c r="C12" s="26">
        <f>SUM(P15)</f>
        <v>4.0616064465817516E-6</v>
      </c>
      <c r="D12" s="26"/>
      <c r="E12" s="26">
        <f t="shared" si="0"/>
        <v>9.994615659580377E-6</v>
      </c>
      <c r="F12" s="16">
        <f>10/41738</f>
        <v>2.395898222243519E-4</v>
      </c>
      <c r="H12" s="20" t="s">
        <v>2829</v>
      </c>
      <c r="I12" s="20" t="s">
        <v>2840</v>
      </c>
      <c r="J12" s="20" t="s">
        <v>2841</v>
      </c>
      <c r="K12" s="20" t="s">
        <v>2770</v>
      </c>
      <c r="L12" s="20" t="s">
        <v>2842</v>
      </c>
      <c r="M12" s="20" t="s">
        <v>2843</v>
      </c>
      <c r="N12" s="21" t="s">
        <v>2844</v>
      </c>
      <c r="O12" s="20"/>
      <c r="P12" s="20">
        <f>1/246058</f>
        <v>4.0640824521047882E-6</v>
      </c>
      <c r="Q12" s="20">
        <f>1/121276</f>
        <v>8.2456545400573894E-6</v>
      </c>
      <c r="R12" s="19"/>
    </row>
    <row r="13" spans="1:18" x14ac:dyDescent="0.25">
      <c r="A13" s="26" t="s">
        <v>2862</v>
      </c>
      <c r="B13" s="26">
        <f>SUM(O16:O18)</f>
        <v>7.9638124362895011E-6</v>
      </c>
      <c r="C13" s="26">
        <f t="shared" ref="C13:D13" si="3">SUM(P16:P18)</f>
        <v>1.2188986496847919E-5</v>
      </c>
      <c r="D13" s="26">
        <f t="shared" si="3"/>
        <v>1.6531310779765402E-5</v>
      </c>
      <c r="E13" s="26">
        <f t="shared" si="0"/>
        <v>1.2228036570967607E-5</v>
      </c>
      <c r="F13" s="16">
        <f>7/41738</f>
        <v>1.6771287555704634E-4</v>
      </c>
      <c r="H13" s="20" t="s">
        <v>2829</v>
      </c>
      <c r="I13" s="20" t="s">
        <v>2845</v>
      </c>
      <c r="J13" s="20" t="s">
        <v>2846</v>
      </c>
      <c r="K13" s="20" t="s">
        <v>2772</v>
      </c>
      <c r="L13" s="20" t="s">
        <v>2847</v>
      </c>
      <c r="M13" s="20" t="s">
        <v>2848</v>
      </c>
      <c r="N13" s="21" t="s">
        <v>2849</v>
      </c>
      <c r="O13" s="20"/>
      <c r="P13" s="20"/>
      <c r="Q13" s="20"/>
      <c r="R13" s="19"/>
    </row>
    <row r="14" spans="1:18" x14ac:dyDescent="0.25">
      <c r="A14" s="26" t="s">
        <v>2995</v>
      </c>
      <c r="B14" s="26"/>
      <c r="C14" s="26"/>
      <c r="D14" s="26"/>
      <c r="E14" s="26"/>
      <c r="F14" s="16">
        <f>2/41738</f>
        <v>4.7917964444870383E-5</v>
      </c>
      <c r="H14" s="20" t="s">
        <v>2850</v>
      </c>
      <c r="I14" s="20" t="s">
        <v>2851</v>
      </c>
      <c r="J14" s="20" t="s">
        <v>2852</v>
      </c>
      <c r="K14" s="20" t="s">
        <v>2770</v>
      </c>
      <c r="L14" s="20" t="s">
        <v>2853</v>
      </c>
      <c r="M14" s="20" t="s">
        <v>2854</v>
      </c>
      <c r="N14" s="21" t="s">
        <v>2855</v>
      </c>
      <c r="O14" s="20"/>
      <c r="P14" s="20">
        <f>1/30960</f>
        <v>3.2299741602067181E-5</v>
      </c>
      <c r="Q14" s="20"/>
      <c r="R14" s="19"/>
    </row>
    <row r="15" spans="1:18" x14ac:dyDescent="0.25">
      <c r="A15" s="27" t="s">
        <v>2996</v>
      </c>
      <c r="B15" s="27">
        <f>SUM(O28:O37)</f>
        <v>3.1855249745158005E-5</v>
      </c>
      <c r="C15" s="27">
        <f t="shared" ref="C15" si="4">SUM(P28:P37)</f>
        <v>9.7042483485078671E-5</v>
      </c>
      <c r="D15" s="27">
        <f>SUM(Q28:Q37)</f>
        <v>8.3330451946126967E-4</v>
      </c>
      <c r="E15" s="27">
        <f>AVERAGE(B15:D15)</f>
        <v>3.2073408423050211E-4</v>
      </c>
      <c r="H15" s="20" t="s">
        <v>2856</v>
      </c>
      <c r="I15" s="20" t="s">
        <v>2857</v>
      </c>
      <c r="J15" s="20" t="s">
        <v>2858</v>
      </c>
      <c r="K15" s="20" t="s">
        <v>2768</v>
      </c>
      <c r="L15" s="20" t="s">
        <v>2859</v>
      </c>
      <c r="M15" s="20" t="s">
        <v>2860</v>
      </c>
      <c r="N15" s="21" t="s">
        <v>2861</v>
      </c>
      <c r="O15" s="20">
        <f>2/125568</f>
        <v>1.5927624872579002E-5</v>
      </c>
      <c r="P15" s="20">
        <f>1/246208</f>
        <v>4.0616064465817516E-6</v>
      </c>
      <c r="Q15" s="20"/>
      <c r="R15" s="19"/>
    </row>
    <row r="16" spans="1:18" x14ac:dyDescent="0.25">
      <c r="A16" s="27" t="s">
        <v>2916</v>
      </c>
      <c r="B16" s="27"/>
      <c r="C16" s="27">
        <f t="shared" ref="C16" si="5">SUM(P28)</f>
        <v>3.227888960619755E-5</v>
      </c>
      <c r="D16" s="27"/>
      <c r="E16" s="27">
        <f>AVERAGE(B16:D16)</f>
        <v>3.227888960619755E-5</v>
      </c>
      <c r="F16" s="16">
        <f>1/41738</f>
        <v>2.3958982222435192E-5</v>
      </c>
      <c r="H16" s="20" t="s">
        <v>2862</v>
      </c>
      <c r="I16" s="20" t="s">
        <v>2863</v>
      </c>
      <c r="J16" s="20" t="s">
        <v>2864</v>
      </c>
      <c r="K16" s="20" t="s">
        <v>2762</v>
      </c>
      <c r="L16" s="20" t="s">
        <v>2865</v>
      </c>
      <c r="M16" s="20" t="s">
        <v>2866</v>
      </c>
      <c r="N16" s="21" t="s">
        <v>2867</v>
      </c>
      <c r="O16" s="20">
        <f>1/125568</f>
        <v>7.9638124362895011E-6</v>
      </c>
      <c r="P16" s="20"/>
      <c r="Q16" s="20"/>
      <c r="R16" s="19"/>
    </row>
    <row r="17" spans="1:18" x14ac:dyDescent="0.25">
      <c r="A17" s="27" t="s">
        <v>2997</v>
      </c>
      <c r="B17" s="27"/>
      <c r="C17" s="27"/>
      <c r="D17" s="27"/>
      <c r="E17" s="27"/>
      <c r="F17" s="16">
        <f>3/41738</f>
        <v>7.1876946667305568E-5</v>
      </c>
      <c r="H17" s="20" t="s">
        <v>2862</v>
      </c>
      <c r="I17" s="20" t="s">
        <v>2868</v>
      </c>
      <c r="J17" s="20" t="s">
        <v>2869</v>
      </c>
      <c r="K17" s="20" t="s">
        <v>2765</v>
      </c>
      <c r="L17" s="20" t="s">
        <v>2870</v>
      </c>
      <c r="M17" s="20" t="s">
        <v>2871</v>
      </c>
      <c r="N17" s="21" t="s">
        <v>2872</v>
      </c>
      <c r="O17" s="20"/>
      <c r="P17" s="20">
        <f>2/246270</f>
        <v>8.1211678239330823E-6</v>
      </c>
      <c r="Q17" s="20">
        <f>1/121404</f>
        <v>8.2369608909096891E-6</v>
      </c>
      <c r="R17" s="19"/>
    </row>
    <row r="18" spans="1:18" x14ac:dyDescent="0.25">
      <c r="A18" s="27" t="s">
        <v>2922</v>
      </c>
      <c r="B18" s="27"/>
      <c r="C18" s="27">
        <f>SUM(P29:P31)</f>
        <v>4.0400057430130631E-5</v>
      </c>
      <c r="D18" s="27"/>
      <c r="E18" s="27">
        <f>AVERAGE(B18:D18)</f>
        <v>4.0400057430130631E-5</v>
      </c>
      <c r="F18" s="16">
        <f>31/41738</f>
        <v>7.4272844889549088E-4</v>
      </c>
      <c r="H18" s="20" t="s">
        <v>2862</v>
      </c>
      <c r="I18" s="20" t="s">
        <v>2873</v>
      </c>
      <c r="J18" s="20" t="s">
        <v>2874</v>
      </c>
      <c r="K18" s="20" t="s">
        <v>2767</v>
      </c>
      <c r="L18" s="20" t="s">
        <v>2875</v>
      </c>
      <c r="M18" s="20" t="s">
        <v>2876</v>
      </c>
      <c r="N18" s="21" t="s">
        <v>2877</v>
      </c>
      <c r="O18" s="20"/>
      <c r="P18" s="20">
        <f>1/245832</f>
        <v>4.0678186729148365E-6</v>
      </c>
      <c r="Q18" s="20">
        <f>1/120564</f>
        <v>8.2943498888557109E-6</v>
      </c>
      <c r="R18" s="19"/>
    </row>
    <row r="19" spans="1:18" x14ac:dyDescent="0.25">
      <c r="A19" s="27" t="s">
        <v>2998</v>
      </c>
      <c r="B19" s="27"/>
      <c r="C19" s="27"/>
      <c r="D19" s="27"/>
      <c r="E19" s="27"/>
      <c r="F19" s="16">
        <f>1/41738</f>
        <v>2.3958982222435192E-5</v>
      </c>
      <c r="H19" s="28" t="s">
        <v>2878</v>
      </c>
      <c r="I19" s="28" t="s">
        <v>2879</v>
      </c>
      <c r="J19" s="28" t="s">
        <v>2880</v>
      </c>
      <c r="K19" s="28" t="s">
        <v>2759</v>
      </c>
      <c r="L19" s="28" t="s">
        <v>2881</v>
      </c>
      <c r="M19" s="28" t="s">
        <v>2882</v>
      </c>
      <c r="N19" s="29" t="s">
        <v>2883</v>
      </c>
      <c r="O19" s="28"/>
      <c r="P19" s="28">
        <f>1/246272</f>
        <v>4.0605509355509358E-6</v>
      </c>
      <c r="Q19" s="28"/>
      <c r="R19" s="19"/>
    </row>
    <row r="20" spans="1:18" x14ac:dyDescent="0.25">
      <c r="A20" s="27" t="s">
        <v>2930</v>
      </c>
      <c r="B20" s="27">
        <f>SUM(O32:O36)</f>
        <v>2.3891437308868505E-5</v>
      </c>
      <c r="C20" s="27">
        <f t="shared" ref="C20:D20" si="6">SUM(P32:P36)</f>
        <v>4.0606168889177644E-6</v>
      </c>
      <c r="D20" s="27">
        <f t="shared" si="6"/>
        <v>8.168316831683168E-4</v>
      </c>
      <c r="E20" s="27">
        <f>AVERAGE(B20:D20)</f>
        <v>2.8159457912203437E-4</v>
      </c>
      <c r="F20" s="16">
        <f>2/41738</f>
        <v>4.7917964444870383E-5</v>
      </c>
      <c r="H20" s="28" t="s">
        <v>2884</v>
      </c>
      <c r="I20" s="28" t="s">
        <v>2885</v>
      </c>
      <c r="J20" s="28" t="s">
        <v>2886</v>
      </c>
      <c r="K20" s="28" t="s">
        <v>2759</v>
      </c>
      <c r="L20" s="28" t="s">
        <v>2887</v>
      </c>
      <c r="M20" s="28" t="s">
        <v>2888</v>
      </c>
      <c r="N20" s="29" t="s">
        <v>2889</v>
      </c>
      <c r="O20" s="28"/>
      <c r="P20" s="28">
        <f>1/246272</f>
        <v>4.0605509355509358E-6</v>
      </c>
      <c r="Q20" s="28"/>
      <c r="R20" s="19"/>
    </row>
    <row r="21" spans="1:18" x14ac:dyDescent="0.25">
      <c r="A21" s="27" t="s">
        <v>2951</v>
      </c>
      <c r="B21" s="27">
        <f>SUM(O37)</f>
        <v>7.9638124362895011E-6</v>
      </c>
      <c r="C21" s="27">
        <f t="shared" ref="C21:D21" si="7">SUM(P37)</f>
        <v>2.0302919559832705E-5</v>
      </c>
      <c r="D21" s="27">
        <f t="shared" si="7"/>
        <v>1.6472836292952922E-5</v>
      </c>
      <c r="E21" s="27">
        <f>AVERAGE(B21:D21)</f>
        <v>1.4913189429691711E-5</v>
      </c>
      <c r="H21" s="28" t="s">
        <v>2884</v>
      </c>
      <c r="I21" s="28" t="s">
        <v>2890</v>
      </c>
      <c r="J21" s="28" t="s">
        <v>2891</v>
      </c>
      <c r="K21" s="28" t="s">
        <v>2770</v>
      </c>
      <c r="L21" s="28" t="s">
        <v>2892</v>
      </c>
      <c r="M21" s="28" t="s">
        <v>2893</v>
      </c>
      <c r="N21" s="29" t="s">
        <v>2894</v>
      </c>
      <c r="O21" s="28"/>
      <c r="P21" s="28">
        <f>1/246240</f>
        <v>4.0610786224821309E-6</v>
      </c>
      <c r="Q21" s="28">
        <f>1/121174</f>
        <v>8.2525954412662786E-6</v>
      </c>
      <c r="R21" s="19"/>
    </row>
    <row r="22" spans="1:18" x14ac:dyDescent="0.25">
      <c r="A22" s="30" t="s">
        <v>2999</v>
      </c>
      <c r="B22" s="30">
        <f>SUM(O36:O39)</f>
        <v>1.5927624872579002E-4</v>
      </c>
      <c r="C22" s="30">
        <f>SUM(P36:P39)</f>
        <v>2.23411356672009E-4</v>
      </c>
      <c r="D22" s="30">
        <f>SUM(Q36:Q39)</f>
        <v>2.141760467069156E-4</v>
      </c>
      <c r="E22" s="30">
        <f>AVERAGE(B22:D22)</f>
        <v>1.9895455070157155E-4</v>
      </c>
      <c r="H22" s="28" t="s">
        <v>2884</v>
      </c>
      <c r="I22" s="28" t="s">
        <v>2895</v>
      </c>
      <c r="J22" s="28" t="s">
        <v>2896</v>
      </c>
      <c r="K22" s="28" t="s">
        <v>2771</v>
      </c>
      <c r="L22" s="28" t="s">
        <v>2897</v>
      </c>
      <c r="M22" s="28" t="s">
        <v>2898</v>
      </c>
      <c r="N22" s="29" t="s">
        <v>2899</v>
      </c>
      <c r="O22" s="28"/>
      <c r="P22" s="28"/>
      <c r="Q22" s="28"/>
      <c r="R22" s="19"/>
    </row>
    <row r="23" spans="1:18" x14ac:dyDescent="0.25">
      <c r="A23" s="30" t="s">
        <v>2973</v>
      </c>
      <c r="B23" s="30">
        <f>SUM(O38)</f>
        <v>1.4334862385321102E-4</v>
      </c>
      <c r="C23" s="30">
        <f>SUM(P38)</f>
        <v>1.9498561981053897E-4</v>
      </c>
      <c r="D23" s="30">
        <f>SUM(Q38)</f>
        <v>1.8946570670708602E-4</v>
      </c>
      <c r="E23" s="30">
        <f t="shared" ref="E23:E24" si="8">AVERAGE(B23:D23)</f>
        <v>1.7593331679027869E-4</v>
      </c>
      <c r="H23" s="28" t="s">
        <v>2900</v>
      </c>
      <c r="I23" s="28" t="s">
        <v>2901</v>
      </c>
      <c r="J23" s="28" t="s">
        <v>2902</v>
      </c>
      <c r="K23" s="28" t="s">
        <v>2759</v>
      </c>
      <c r="L23" s="28" t="s">
        <v>2903</v>
      </c>
      <c r="M23" s="28" t="s">
        <v>2904</v>
      </c>
      <c r="N23" s="29" t="s">
        <v>2905</v>
      </c>
      <c r="O23" s="28"/>
      <c r="P23" s="28"/>
      <c r="Q23" s="28"/>
      <c r="R23" s="19"/>
    </row>
    <row r="24" spans="1:18" x14ac:dyDescent="0.25">
      <c r="A24" s="30" t="s">
        <v>460</v>
      </c>
      <c r="B24" s="30"/>
      <c r="C24" s="30">
        <f>SUM(P39)</f>
        <v>4.0622004127195622E-6</v>
      </c>
      <c r="D24" s="30">
        <f>SUM(Q39)</f>
        <v>8.2375037068766672E-6</v>
      </c>
      <c r="E24" s="30">
        <f t="shared" si="8"/>
        <v>6.1498520597981143E-6</v>
      </c>
      <c r="H24" s="28" t="s">
        <v>2900</v>
      </c>
      <c r="I24" s="28" t="s">
        <v>2906</v>
      </c>
      <c r="J24" s="28" t="s">
        <v>2907</v>
      </c>
      <c r="K24" s="28" t="s">
        <v>2760</v>
      </c>
      <c r="L24" s="28" t="s">
        <v>2908</v>
      </c>
      <c r="M24" s="28" t="s">
        <v>2909</v>
      </c>
      <c r="N24" s="29" t="s">
        <v>2910</v>
      </c>
      <c r="O24" s="28"/>
      <c r="P24" s="28">
        <f>1/246266</f>
        <v>4.0606498664046191E-6</v>
      </c>
      <c r="Q24" s="28">
        <f>1/121394</f>
        <v>8.2376394220472176E-6</v>
      </c>
      <c r="R24" s="19"/>
    </row>
    <row r="25" spans="1:18" x14ac:dyDescent="0.25">
      <c r="A25" s="30" t="s">
        <v>3000</v>
      </c>
      <c r="B25" s="30"/>
      <c r="C25" s="30"/>
      <c r="D25" s="30"/>
      <c r="E25" s="30"/>
      <c r="F25" s="16">
        <f>1/41738</f>
        <v>2.3958982222435192E-5</v>
      </c>
      <c r="H25" s="28" t="s">
        <v>2900</v>
      </c>
      <c r="I25" s="28" t="s">
        <v>2911</v>
      </c>
      <c r="J25" s="28" t="s">
        <v>2912</v>
      </c>
      <c r="K25" s="28" t="s">
        <v>2766</v>
      </c>
      <c r="L25" s="28" t="s">
        <v>2913</v>
      </c>
      <c r="M25" s="28" t="s">
        <v>2914</v>
      </c>
      <c r="N25" s="29" t="s">
        <v>2915</v>
      </c>
      <c r="O25" s="28"/>
      <c r="P25" s="28"/>
      <c r="Q25" s="28"/>
      <c r="R25" s="19"/>
    </row>
    <row r="26" spans="1:18" x14ac:dyDescent="0.25">
      <c r="A26" s="30" t="s">
        <v>3001</v>
      </c>
      <c r="B26" s="30"/>
      <c r="C26" s="30"/>
      <c r="D26" s="30"/>
      <c r="E26" s="30"/>
      <c r="F26" s="16">
        <f>1/41738</f>
        <v>2.3958982222435192E-5</v>
      </c>
      <c r="H26" s="31" t="s">
        <v>2979</v>
      </c>
      <c r="I26" s="31" t="s">
        <v>2980</v>
      </c>
      <c r="J26" s="31" t="s">
        <v>2981</v>
      </c>
      <c r="K26" s="31" t="s">
        <v>2766</v>
      </c>
      <c r="L26" s="31" t="s">
        <v>2982</v>
      </c>
      <c r="M26" s="31" t="s">
        <v>2983</v>
      </c>
      <c r="N26" s="32" t="s">
        <v>2984</v>
      </c>
      <c r="O26" s="31"/>
      <c r="P26" s="31">
        <f>1/246272</f>
        <v>4.0605509355509358E-6</v>
      </c>
      <c r="Q26" s="31">
        <f>1/121412</f>
        <v>8.2364181464764611E-6</v>
      </c>
      <c r="R26" s="19"/>
    </row>
    <row r="27" spans="1:18" x14ac:dyDescent="0.25">
      <c r="A27" s="30" t="s">
        <v>3002</v>
      </c>
      <c r="B27" s="30"/>
      <c r="C27" s="30"/>
      <c r="D27" s="30"/>
      <c r="E27" s="30"/>
      <c r="F27" s="16">
        <f>22/41738</f>
        <v>5.2709760889357415E-4</v>
      </c>
      <c r="H27" s="31" t="s">
        <v>2979</v>
      </c>
      <c r="I27" s="31" t="s">
        <v>2985</v>
      </c>
      <c r="J27" s="31" t="s">
        <v>2986</v>
      </c>
      <c r="K27" s="31" t="s">
        <v>2769</v>
      </c>
      <c r="L27" s="31" t="s">
        <v>2987</v>
      </c>
      <c r="M27" s="31" t="s">
        <v>2988</v>
      </c>
      <c r="N27" s="32" t="s">
        <v>2989</v>
      </c>
      <c r="O27" s="31"/>
      <c r="P27" s="31">
        <f>1/246270</f>
        <v>4.0605839119665412E-6</v>
      </c>
      <c r="Q27" s="31"/>
      <c r="R27" s="19"/>
    </row>
    <row r="28" spans="1:18" x14ac:dyDescent="0.25">
      <c r="A28" s="30" t="s">
        <v>2979</v>
      </c>
      <c r="B28" s="30"/>
      <c r="C28" s="30">
        <f t="shared" ref="C28:D28" si="9">SUM(P26:P27)</f>
        <v>8.1211348475174761E-6</v>
      </c>
      <c r="D28" s="30">
        <f t="shared" si="9"/>
        <v>8.2364181464764611E-6</v>
      </c>
      <c r="E28" s="30">
        <f t="shared" ref="E28" si="10">AVERAGE(B28:D28)</f>
        <v>8.1787764969969694E-6</v>
      </c>
      <c r="F28" s="16">
        <f>2/41738</f>
        <v>4.7917964444870383E-5</v>
      </c>
      <c r="H28" s="33" t="s">
        <v>2916</v>
      </c>
      <c r="I28" s="33" t="s">
        <v>2917</v>
      </c>
      <c r="J28" s="33" t="s">
        <v>2918</v>
      </c>
      <c r="K28" s="33" t="s">
        <v>2763</v>
      </c>
      <c r="L28" s="33" t="s">
        <v>2919</v>
      </c>
      <c r="M28" s="33" t="s">
        <v>2920</v>
      </c>
      <c r="N28" s="34" t="s">
        <v>2921</v>
      </c>
      <c r="O28" s="33"/>
      <c r="P28" s="33">
        <f>1/30980</f>
        <v>3.227888960619755E-5</v>
      </c>
      <c r="Q28" s="33"/>
      <c r="R28" s="19"/>
    </row>
    <row r="29" spans="1:18" x14ac:dyDescent="0.25">
      <c r="A29" s="35" t="s">
        <v>3003</v>
      </c>
      <c r="B29" s="35"/>
      <c r="C29" s="35">
        <f>SUM(P19:P25)</f>
        <v>1.6242830359988622E-5</v>
      </c>
      <c r="D29" s="35">
        <f>SUM(Q19:Q25)</f>
        <v>1.6490234863313496E-5</v>
      </c>
      <c r="E29" s="35">
        <f>AVERAGE(B29:D29)</f>
        <v>1.6366532611651057E-5</v>
      </c>
      <c r="H29" s="33" t="s">
        <v>2922</v>
      </c>
      <c r="I29" s="33" t="s">
        <v>2917</v>
      </c>
      <c r="J29" s="33" t="s">
        <v>2918</v>
      </c>
      <c r="K29" s="33" t="s">
        <v>2763</v>
      </c>
      <c r="L29" s="33" t="s">
        <v>2923</v>
      </c>
      <c r="M29" s="33" t="s">
        <v>2924</v>
      </c>
      <c r="N29" s="34" t="s">
        <v>2921</v>
      </c>
      <c r="O29" s="33"/>
      <c r="P29" s="33">
        <f>1/30980</f>
        <v>3.227888960619755E-5</v>
      </c>
      <c r="Q29" s="33"/>
      <c r="R29" s="19"/>
    </row>
    <row r="30" spans="1:18" x14ac:dyDescent="0.25">
      <c r="A30" s="36" t="s">
        <v>2878</v>
      </c>
      <c r="B30" s="35"/>
      <c r="C30" s="35">
        <f>SUM(P19)</f>
        <v>4.0605509355509358E-6</v>
      </c>
      <c r="D30" s="35"/>
      <c r="E30" s="35">
        <f t="shared" ref="E30:E31" si="11">AVERAGE(B30:D30)</f>
        <v>4.0605509355509358E-6</v>
      </c>
      <c r="H30" s="33" t="s">
        <v>2922</v>
      </c>
      <c r="I30" s="33" t="s">
        <v>2925</v>
      </c>
      <c r="J30" s="33" t="s">
        <v>2926</v>
      </c>
      <c r="K30" s="33" t="s">
        <v>2769</v>
      </c>
      <c r="L30" s="33" t="s">
        <v>2927</v>
      </c>
      <c r="M30" s="33" t="s">
        <v>2928</v>
      </c>
      <c r="N30" s="34" t="s">
        <v>2929</v>
      </c>
      <c r="O30" s="33"/>
      <c r="P30" s="33">
        <f>1/246270</f>
        <v>4.0605839119665412E-6</v>
      </c>
      <c r="Q30" s="33"/>
      <c r="R30" s="19"/>
    </row>
    <row r="31" spans="1:18" x14ac:dyDescent="0.25">
      <c r="A31" s="35" t="s">
        <v>2884</v>
      </c>
      <c r="B31" s="35"/>
      <c r="C31" s="35">
        <f>SUM(P20:P22)</f>
        <v>8.1216295580330675E-6</v>
      </c>
      <c r="D31" s="35">
        <f>SUM(Q20:Q22)</f>
        <v>8.2525954412662786E-6</v>
      </c>
      <c r="E31" s="35">
        <f t="shared" si="11"/>
        <v>8.1871124996496731E-6</v>
      </c>
      <c r="F31" s="16">
        <f>2/41738</f>
        <v>4.7917964444870383E-5</v>
      </c>
      <c r="H31" s="33" t="s">
        <v>2922</v>
      </c>
      <c r="I31" s="33" t="s">
        <v>2957</v>
      </c>
      <c r="J31" s="33" t="s">
        <v>2958</v>
      </c>
      <c r="K31" s="33" t="s">
        <v>2771</v>
      </c>
      <c r="L31" s="33" t="s">
        <v>2959</v>
      </c>
      <c r="M31" s="33" t="s">
        <v>2960</v>
      </c>
      <c r="N31" s="34" t="s">
        <v>2961</v>
      </c>
      <c r="O31" s="33"/>
      <c r="P31" s="33">
        <f>1/246270</f>
        <v>4.0605839119665412E-6</v>
      </c>
      <c r="Q31" s="33"/>
      <c r="R31" s="19"/>
    </row>
    <row r="32" spans="1:18" x14ac:dyDescent="0.25">
      <c r="A32" s="35" t="s">
        <v>3004</v>
      </c>
      <c r="B32" s="35"/>
      <c r="C32" s="35"/>
      <c r="D32" s="35"/>
      <c r="E32" s="35"/>
      <c r="F32" s="16">
        <f>1/41738</f>
        <v>2.3958982222435192E-5</v>
      </c>
      <c r="H32" s="33" t="s">
        <v>2930</v>
      </c>
      <c r="I32" s="33" t="s">
        <v>2931</v>
      </c>
      <c r="J32" s="33" t="s">
        <v>2932</v>
      </c>
      <c r="K32" s="33" t="s">
        <v>2758</v>
      </c>
      <c r="L32" s="33" t="s">
        <v>2933</v>
      </c>
      <c r="M32" s="33" t="s">
        <v>2934</v>
      </c>
      <c r="N32" s="34" t="s">
        <v>2935</v>
      </c>
      <c r="O32" s="33"/>
      <c r="P32" s="33"/>
      <c r="Q32" s="33"/>
      <c r="R32" s="19"/>
    </row>
    <row r="33" spans="1:18" x14ac:dyDescent="0.25">
      <c r="A33" s="35" t="s">
        <v>2900</v>
      </c>
      <c r="B33" s="35"/>
      <c r="C33" s="35">
        <f>1/246266</f>
        <v>4.0606498664046191E-6</v>
      </c>
      <c r="D33" s="35">
        <f>1/121394</f>
        <v>8.2376394220472176E-6</v>
      </c>
      <c r="E33" s="35">
        <f>AVERAGE(B33:D33)</f>
        <v>6.149144644225918E-6</v>
      </c>
      <c r="F33" s="16">
        <f>44/41738</f>
        <v>1.0541952177871483E-3</v>
      </c>
      <c r="H33" s="33" t="s">
        <v>2930</v>
      </c>
      <c r="I33" s="33" t="s">
        <v>2936</v>
      </c>
      <c r="J33" s="33" t="s">
        <v>2937</v>
      </c>
      <c r="K33" s="33" t="s">
        <v>2759</v>
      </c>
      <c r="L33" s="33" t="s">
        <v>2938</v>
      </c>
      <c r="M33" s="33" t="s">
        <v>2939</v>
      </c>
      <c r="N33" s="34" t="s">
        <v>2940</v>
      </c>
      <c r="O33" s="33">
        <f>1/125568</f>
        <v>7.9638124362895011E-6</v>
      </c>
      <c r="P33" s="33"/>
      <c r="Q33" s="33"/>
      <c r="R33" s="19"/>
    </row>
    <row r="34" spans="1:18" x14ac:dyDescent="0.25">
      <c r="A34" s="35" t="s">
        <v>3005</v>
      </c>
      <c r="B34" s="35"/>
      <c r="C34" s="35"/>
      <c r="D34" s="35"/>
      <c r="E34" s="35"/>
      <c r="F34" s="16">
        <f>13/41738</f>
        <v>3.1146676889165747E-4</v>
      </c>
      <c r="H34" s="33" t="s">
        <v>2930</v>
      </c>
      <c r="I34" s="33" t="s">
        <v>2941</v>
      </c>
      <c r="J34" s="33" t="s">
        <v>2942</v>
      </c>
      <c r="K34" s="33" t="s">
        <v>2761</v>
      </c>
      <c r="L34" s="33" t="s">
        <v>2943</v>
      </c>
      <c r="M34" s="33" t="s">
        <v>2944</v>
      </c>
      <c r="N34" s="34" t="s">
        <v>2945</v>
      </c>
      <c r="O34" s="33">
        <f>1/125568</f>
        <v>7.9638124362895011E-6</v>
      </c>
      <c r="P34" s="33"/>
      <c r="Q34" s="33"/>
      <c r="R34" s="19"/>
    </row>
    <row r="35" spans="1:18" x14ac:dyDescent="0.25">
      <c r="A35" s="37" t="s">
        <v>2807</v>
      </c>
      <c r="B35" s="37">
        <f>SUM(O6)</f>
        <v>3.1855249745158005E-5</v>
      </c>
      <c r="C35" s="37">
        <f>SUM(P6)</f>
        <v>2.0396840937275635E-5</v>
      </c>
      <c r="D35" s="37">
        <f>SUM(Q6)</f>
        <v>3.4108738658844396E-5</v>
      </c>
      <c r="E35" s="37">
        <f>AVERAGE(B35:D35)</f>
        <v>2.8786943113759345E-5</v>
      </c>
      <c r="F35" s="16">
        <f>1/41738</f>
        <v>2.3958982222435192E-5</v>
      </c>
      <c r="H35" s="33" t="s">
        <v>2930</v>
      </c>
      <c r="I35" s="33" t="s">
        <v>2946</v>
      </c>
      <c r="J35" s="33" t="s">
        <v>2947</v>
      </c>
      <c r="K35" s="33" t="s">
        <v>2767</v>
      </c>
      <c r="L35" s="33" t="s">
        <v>2948</v>
      </c>
      <c r="M35" s="33" t="s">
        <v>2949</v>
      </c>
      <c r="N35" s="34" t="s">
        <v>2950</v>
      </c>
      <c r="O35" s="33"/>
      <c r="P35" s="33"/>
      <c r="Q35" s="33">
        <f>99/121200</f>
        <v>8.168316831683168E-4</v>
      </c>
      <c r="R35" s="19"/>
    </row>
    <row r="36" spans="1:18" x14ac:dyDescent="0.25">
      <c r="A36" s="37" t="s">
        <v>3006</v>
      </c>
      <c r="B36" s="37"/>
      <c r="C36" s="37"/>
      <c r="D36" s="37"/>
      <c r="E36" s="37"/>
      <c r="F36" s="16">
        <f>17/41738</f>
        <v>4.0730269778139827E-4</v>
      </c>
      <c r="H36" s="33" t="s">
        <v>2930</v>
      </c>
      <c r="I36" s="33" t="s">
        <v>2962</v>
      </c>
      <c r="J36" s="33" t="s">
        <v>2963</v>
      </c>
      <c r="K36" s="33" t="s">
        <v>2771</v>
      </c>
      <c r="L36" s="33" t="s">
        <v>2964</v>
      </c>
      <c r="M36" s="33" t="s">
        <v>2965</v>
      </c>
      <c r="N36" s="34" t="s">
        <v>2966</v>
      </c>
      <c r="O36" s="33">
        <f>1/125568</f>
        <v>7.9638124362895011E-6</v>
      </c>
      <c r="P36" s="33">
        <f>1/246268</f>
        <v>4.0606168889177644E-6</v>
      </c>
      <c r="Q36" s="33"/>
      <c r="R36" s="19"/>
    </row>
    <row r="37" spans="1:18" x14ac:dyDescent="0.25">
      <c r="A37" s="37" t="s">
        <v>3007</v>
      </c>
      <c r="B37" s="37"/>
      <c r="C37" s="37"/>
      <c r="D37" s="37"/>
      <c r="E37" s="37"/>
      <c r="F37" s="16">
        <f>11/41738</f>
        <v>2.6354880444678708E-4</v>
      </c>
      <c r="H37" s="33" t="s">
        <v>2951</v>
      </c>
      <c r="I37" s="33" t="s">
        <v>2952</v>
      </c>
      <c r="J37" s="33" t="s">
        <v>2953</v>
      </c>
      <c r="K37" s="33" t="s">
        <v>2765</v>
      </c>
      <c r="L37" s="33" t="s">
        <v>2954</v>
      </c>
      <c r="M37" s="33" t="s">
        <v>2955</v>
      </c>
      <c r="N37" s="34" t="s">
        <v>2956</v>
      </c>
      <c r="O37" s="33">
        <f>1/125568</f>
        <v>7.9638124362895011E-6</v>
      </c>
      <c r="P37" s="33">
        <f>5/246270</f>
        <v>2.0302919559832705E-5</v>
      </c>
      <c r="Q37" s="33">
        <f>2/121412</f>
        <v>1.6472836292952922E-5</v>
      </c>
      <c r="R37" s="19"/>
    </row>
    <row r="38" spans="1:18" x14ac:dyDescent="0.25">
      <c r="A38" s="37" t="s">
        <v>3008</v>
      </c>
      <c r="B38" s="37"/>
      <c r="C38" s="37"/>
      <c r="D38" s="37"/>
      <c r="E38" s="37"/>
      <c r="F38" s="16">
        <f>1/41738</f>
        <v>2.3958982222435192E-5</v>
      </c>
      <c r="H38" s="31" t="s">
        <v>2973</v>
      </c>
      <c r="I38" s="31" t="s">
        <v>2974</v>
      </c>
      <c r="J38" s="31" t="s">
        <v>2975</v>
      </c>
      <c r="K38" s="31" t="s">
        <v>2969</v>
      </c>
      <c r="L38" s="31" t="s">
        <v>2976</v>
      </c>
      <c r="M38" s="31" t="s">
        <v>2977</v>
      </c>
      <c r="N38" s="32" t="s">
        <v>2978</v>
      </c>
      <c r="O38" s="31">
        <f>18/125568</f>
        <v>1.4334862385321102E-4</v>
      </c>
      <c r="P38" s="31">
        <f>48/246172</f>
        <v>1.9498561981053897E-4</v>
      </c>
      <c r="Q38" s="31">
        <f>23/121394</f>
        <v>1.8946570670708602E-4</v>
      </c>
      <c r="R38" s="19"/>
    </row>
    <row r="39" spans="1:18" x14ac:dyDescent="0.25">
      <c r="H39" s="31" t="s">
        <v>460</v>
      </c>
      <c r="I39" s="31" t="s">
        <v>2967</v>
      </c>
      <c r="J39" s="31" t="s">
        <v>2968</v>
      </c>
      <c r="K39" s="31" t="s">
        <v>2969</v>
      </c>
      <c r="L39" s="31" t="s">
        <v>2970</v>
      </c>
      <c r="M39" s="31" t="s">
        <v>2971</v>
      </c>
      <c r="N39" s="32" t="s">
        <v>2972</v>
      </c>
      <c r="O39" s="31"/>
      <c r="P39" s="31">
        <f>1/246172</f>
        <v>4.0622004127195622E-6</v>
      </c>
      <c r="Q39" s="31">
        <f>1/121396</f>
        <v>8.2375037068766672E-6</v>
      </c>
      <c r="R39" s="19"/>
    </row>
  </sheetData>
  <autoFilter ref="H3:Q35">
    <sortState ref="H4:Q39">
      <sortCondition ref="H3:H39"/>
    </sortState>
  </autoFilter>
  <hyperlinks>
    <hyperlink ref="N34" r:id="rId1"/>
    <hyperlink ref="N24" r:id="rId2"/>
    <hyperlink ref="N20" r:id="rId3"/>
    <hyperlink ref="N19" r:id="rId4"/>
    <hyperlink ref="N23" r:id="rId5"/>
    <hyperlink ref="N33" r:id="rId6"/>
    <hyperlink ref="N6" r:id="rId7"/>
    <hyperlink ref="N32" r:id="rId8"/>
    <hyperlink ref="N9" r:id="rId9"/>
    <hyperlink ref="N16" r:id="rId10"/>
    <hyperlink ref="N28" r:id="rId11"/>
    <hyperlink ref="N29" r:id="rId12"/>
    <hyperlink ref="N10" r:id="rId13"/>
    <hyperlink ref="N17" r:id="rId14"/>
    <hyperlink ref="N7" r:id="rId15"/>
    <hyperlink ref="N11" r:id="rId16"/>
    <hyperlink ref="N37" r:id="rId17"/>
    <hyperlink ref="A2" r:id="rId18"/>
    <hyperlink ref="N25" r:id="rId19"/>
    <hyperlink ref="N35" r:id="rId20"/>
    <hyperlink ref="N18" r:id="rId21"/>
    <hyperlink ref="N15" r:id="rId22"/>
    <hyperlink ref="N8" r:id="rId23"/>
    <hyperlink ref="N30" r:id="rId24"/>
    <hyperlink ref="N14" r:id="rId25"/>
    <hyperlink ref="N12" r:id="rId26"/>
    <hyperlink ref="N21" r:id="rId27"/>
    <hyperlink ref="N36" r:id="rId28"/>
    <hyperlink ref="N4" r:id="rId29"/>
    <hyperlink ref="N31" r:id="rId30"/>
    <hyperlink ref="N22" r:id="rId31"/>
    <hyperlink ref="N13" r:id="rId32"/>
    <hyperlink ref="N5" r:id="rId33"/>
    <hyperlink ref="N39" r:id="rId34"/>
    <hyperlink ref="N38" r:id="rId35"/>
    <hyperlink ref="N26" r:id="rId36"/>
    <hyperlink ref="N27" r:id="rId37"/>
  </hyperlink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6" workbookViewId="0">
      <selection activeCell="A20" sqref="A20:X20"/>
    </sheetView>
  </sheetViews>
  <sheetFormatPr defaultColWidth="11.5546875" defaultRowHeight="15" x14ac:dyDescent="0.2"/>
  <cols>
    <col min="1" max="1" width="11.5546875" style="1"/>
    <col min="2" max="2" width="14.21875" style="1" customWidth="1"/>
    <col min="3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408</v>
      </c>
      <c r="B2" s="1" t="s">
        <v>1995</v>
      </c>
      <c r="C2" s="1" t="s">
        <v>1245</v>
      </c>
      <c r="D2" s="1" t="s">
        <v>1996</v>
      </c>
      <c r="E2" s="1" t="s">
        <v>28</v>
      </c>
      <c r="F2" s="1" t="s">
        <v>1126</v>
      </c>
      <c r="G2" s="1" t="s">
        <v>30</v>
      </c>
      <c r="J2" s="1" t="s">
        <v>32</v>
      </c>
      <c r="K2" s="1" t="s">
        <v>32</v>
      </c>
      <c r="L2" s="1" t="s">
        <v>412</v>
      </c>
      <c r="M2" s="1">
        <v>1</v>
      </c>
      <c r="N2" s="1">
        <v>228645838</v>
      </c>
      <c r="O2" s="1">
        <v>228645838</v>
      </c>
      <c r="P2" s="1" t="s">
        <v>35</v>
      </c>
      <c r="Q2" s="1" t="s">
        <v>43</v>
      </c>
      <c r="X2" s="1">
        <v>32</v>
      </c>
    </row>
    <row r="3" spans="1:24" x14ac:dyDescent="0.2">
      <c r="A3" s="1" t="s">
        <v>69</v>
      </c>
      <c r="B3" s="1" t="s">
        <v>1997</v>
      </c>
      <c r="C3" s="1" t="s">
        <v>71</v>
      </c>
      <c r="D3" s="1" t="s">
        <v>1998</v>
      </c>
      <c r="E3" s="1" t="s">
        <v>28</v>
      </c>
      <c r="F3" s="1" t="s">
        <v>1820</v>
      </c>
      <c r="G3" s="1" t="s">
        <v>30</v>
      </c>
      <c r="J3" s="1" t="s">
        <v>31</v>
      </c>
      <c r="K3" s="1" t="s">
        <v>67</v>
      </c>
      <c r="L3" s="1" t="s">
        <v>72</v>
      </c>
      <c r="M3" s="1">
        <v>1</v>
      </c>
      <c r="N3" s="1">
        <v>228645844</v>
      </c>
      <c r="O3" s="1">
        <v>228645844</v>
      </c>
      <c r="P3" s="1" t="s">
        <v>42</v>
      </c>
      <c r="Q3" s="1" t="s">
        <v>43</v>
      </c>
      <c r="T3" s="1">
        <v>80</v>
      </c>
      <c r="U3" s="1">
        <v>351</v>
      </c>
      <c r="W3" s="1">
        <v>283</v>
      </c>
      <c r="X3" s="1">
        <v>1036</v>
      </c>
    </row>
    <row r="4" spans="1:24" x14ac:dyDescent="0.2">
      <c r="A4" s="1" t="s">
        <v>24</v>
      </c>
      <c r="B4" s="1" t="s">
        <v>1999</v>
      </c>
      <c r="C4" s="1" t="s">
        <v>126</v>
      </c>
      <c r="D4" s="1" t="s">
        <v>217</v>
      </c>
      <c r="E4" s="1" t="s">
        <v>28</v>
      </c>
      <c r="F4" s="1" t="s">
        <v>1820</v>
      </c>
      <c r="G4" s="1" t="s">
        <v>30</v>
      </c>
      <c r="J4" s="1" t="s">
        <v>31</v>
      </c>
      <c r="K4" s="1" t="s">
        <v>32</v>
      </c>
      <c r="L4" s="1" t="s">
        <v>33</v>
      </c>
      <c r="M4" s="1">
        <v>1</v>
      </c>
      <c r="N4" s="1">
        <v>228645844</v>
      </c>
      <c r="O4" s="1">
        <v>228645844</v>
      </c>
      <c r="P4" s="1" t="s">
        <v>42</v>
      </c>
      <c r="Q4" s="1" t="s">
        <v>35</v>
      </c>
      <c r="T4" s="1">
        <v>17</v>
      </c>
      <c r="U4" s="1">
        <v>44</v>
      </c>
      <c r="W4" s="1">
        <v>61</v>
      </c>
      <c r="X4" s="1">
        <v>268</v>
      </c>
    </row>
    <row r="5" spans="1:24" x14ac:dyDescent="0.2">
      <c r="A5" s="1" t="s">
        <v>62</v>
      </c>
      <c r="B5" s="1" t="s">
        <v>2000</v>
      </c>
      <c r="C5" s="1" t="s">
        <v>64</v>
      </c>
      <c r="D5" s="1" t="s">
        <v>2001</v>
      </c>
      <c r="E5" s="1" t="s">
        <v>28</v>
      </c>
      <c r="F5" s="1" t="s">
        <v>1133</v>
      </c>
      <c r="G5" s="1" t="s">
        <v>30</v>
      </c>
      <c r="J5" s="1" t="s">
        <v>31</v>
      </c>
      <c r="K5" s="1" t="s">
        <v>67</v>
      </c>
      <c r="L5" s="1" t="s">
        <v>68</v>
      </c>
      <c r="M5" s="1">
        <v>1</v>
      </c>
      <c r="N5" s="1">
        <v>228645850</v>
      </c>
      <c r="O5" s="1">
        <v>228645850</v>
      </c>
      <c r="P5" s="1" t="s">
        <v>42</v>
      </c>
      <c r="Q5" s="1" t="s">
        <v>43</v>
      </c>
      <c r="T5" s="1">
        <v>78</v>
      </c>
      <c r="U5" s="1">
        <v>123</v>
      </c>
      <c r="W5" s="1">
        <v>115</v>
      </c>
      <c r="X5" s="1">
        <v>5982</v>
      </c>
    </row>
    <row r="6" spans="1:24" x14ac:dyDescent="0.2">
      <c r="A6" s="1" t="s">
        <v>24</v>
      </c>
      <c r="B6" s="1" t="s">
        <v>2002</v>
      </c>
      <c r="C6" s="1" t="s">
        <v>126</v>
      </c>
      <c r="D6" s="1" t="s">
        <v>2003</v>
      </c>
      <c r="E6" s="1" t="s">
        <v>28</v>
      </c>
      <c r="F6" s="1" t="s">
        <v>2004</v>
      </c>
      <c r="G6" s="1" t="s">
        <v>30</v>
      </c>
      <c r="J6" s="1" t="s">
        <v>31</v>
      </c>
      <c r="K6" s="1" t="s">
        <v>32</v>
      </c>
      <c r="L6" s="1" t="s">
        <v>33</v>
      </c>
      <c r="M6" s="1">
        <v>1</v>
      </c>
      <c r="N6" s="1">
        <v>228645852</v>
      </c>
      <c r="O6" s="1">
        <v>228645852</v>
      </c>
      <c r="P6" s="1" t="s">
        <v>34</v>
      </c>
      <c r="Q6" s="1" t="s">
        <v>43</v>
      </c>
      <c r="T6" s="1">
        <v>13</v>
      </c>
      <c r="U6" s="1">
        <v>72</v>
      </c>
      <c r="W6" s="1">
        <v>87</v>
      </c>
      <c r="X6" s="1">
        <v>365</v>
      </c>
    </row>
    <row r="7" spans="1:24" x14ac:dyDescent="0.2">
      <c r="A7" s="1" t="s">
        <v>100</v>
      </c>
      <c r="B7" s="1" t="s">
        <v>2005</v>
      </c>
      <c r="C7" s="1" t="s">
        <v>75</v>
      </c>
      <c r="D7" s="1" t="s">
        <v>589</v>
      </c>
      <c r="E7" s="1" t="s">
        <v>28</v>
      </c>
      <c r="F7" s="1" t="s">
        <v>2006</v>
      </c>
      <c r="G7" s="1" t="s">
        <v>30</v>
      </c>
      <c r="J7" s="1" t="s">
        <v>101</v>
      </c>
      <c r="K7" s="1" t="s">
        <v>101</v>
      </c>
      <c r="L7" s="1" t="s">
        <v>101</v>
      </c>
      <c r="M7" s="1">
        <v>1</v>
      </c>
      <c r="N7" s="1">
        <v>228645859</v>
      </c>
      <c r="O7" s="1">
        <v>228645859</v>
      </c>
      <c r="P7" s="1" t="s">
        <v>42</v>
      </c>
      <c r="Q7" s="1" t="s">
        <v>43</v>
      </c>
      <c r="T7" s="1">
        <v>36</v>
      </c>
      <c r="U7" s="1">
        <v>271</v>
      </c>
      <c r="V7" s="1">
        <v>1</v>
      </c>
      <c r="W7" s="1">
        <v>272</v>
      </c>
      <c r="X7" s="1">
        <v>1025</v>
      </c>
    </row>
    <row r="8" spans="1:24" x14ac:dyDescent="0.2">
      <c r="A8" s="1" t="s">
        <v>172</v>
      </c>
      <c r="B8" s="1" t="s">
        <v>2007</v>
      </c>
      <c r="C8" s="1" t="s">
        <v>126</v>
      </c>
      <c r="D8" s="1" t="s">
        <v>2008</v>
      </c>
      <c r="E8" s="1" t="s">
        <v>28</v>
      </c>
      <c r="F8" s="1" t="s">
        <v>2009</v>
      </c>
      <c r="G8" s="1" t="s">
        <v>30</v>
      </c>
      <c r="J8" s="1" t="s">
        <v>162</v>
      </c>
      <c r="K8" s="1" t="s">
        <v>32</v>
      </c>
      <c r="L8" s="1" t="s">
        <v>33</v>
      </c>
      <c r="M8" s="1">
        <v>1</v>
      </c>
      <c r="N8" s="1">
        <v>228645862</v>
      </c>
      <c r="O8" s="1">
        <v>228645862</v>
      </c>
      <c r="P8" s="1" t="s">
        <v>42</v>
      </c>
      <c r="Q8" s="1" t="s">
        <v>35</v>
      </c>
      <c r="X8" s="1">
        <v>1467</v>
      </c>
    </row>
    <row r="9" spans="1:24" x14ac:dyDescent="0.2">
      <c r="A9" s="1" t="s">
        <v>51</v>
      </c>
      <c r="B9" s="1" t="s">
        <v>2010</v>
      </c>
      <c r="C9" s="1" t="s">
        <v>53</v>
      </c>
      <c r="D9" s="1" t="s">
        <v>903</v>
      </c>
      <c r="E9" s="1" t="s">
        <v>28</v>
      </c>
      <c r="F9" s="1" t="s">
        <v>2009</v>
      </c>
      <c r="G9" s="1" t="s">
        <v>30</v>
      </c>
      <c r="J9" s="1" t="s">
        <v>31</v>
      </c>
      <c r="K9" s="1" t="s">
        <v>32</v>
      </c>
      <c r="L9" s="1" t="s">
        <v>33</v>
      </c>
      <c r="M9" s="1">
        <v>1</v>
      </c>
      <c r="N9" s="1">
        <v>228645862</v>
      </c>
      <c r="O9" s="1">
        <v>228645862</v>
      </c>
      <c r="P9" s="1" t="s">
        <v>42</v>
      </c>
      <c r="Q9" s="1" t="s">
        <v>43</v>
      </c>
      <c r="T9" s="1">
        <v>46</v>
      </c>
      <c r="U9" s="1">
        <v>69</v>
      </c>
      <c r="X9" s="1">
        <v>43</v>
      </c>
    </row>
    <row r="10" spans="1:24" x14ac:dyDescent="0.2">
      <c r="A10" s="1" t="s">
        <v>44</v>
      </c>
      <c r="B10" s="1" t="s">
        <v>2011</v>
      </c>
      <c r="C10" s="1" t="s">
        <v>46</v>
      </c>
      <c r="D10" s="1" t="s">
        <v>385</v>
      </c>
      <c r="E10" s="1" t="s">
        <v>28</v>
      </c>
      <c r="F10" s="1" t="s">
        <v>1133</v>
      </c>
      <c r="G10" s="1" t="s">
        <v>30</v>
      </c>
      <c r="J10" s="1" t="s">
        <v>32</v>
      </c>
      <c r="K10" s="1" t="s">
        <v>32</v>
      </c>
      <c r="L10" s="1" t="s">
        <v>47</v>
      </c>
      <c r="M10" s="1">
        <v>1</v>
      </c>
      <c r="N10" s="1">
        <v>228645861</v>
      </c>
      <c r="O10" s="1">
        <v>228645861</v>
      </c>
      <c r="P10" s="1" t="s">
        <v>42</v>
      </c>
      <c r="Q10" s="1" t="s">
        <v>43</v>
      </c>
      <c r="X10" s="1">
        <v>1057</v>
      </c>
    </row>
    <row r="11" spans="1:24" x14ac:dyDescent="0.2">
      <c r="A11" s="1" t="s">
        <v>73</v>
      </c>
      <c r="B11" s="1" t="s">
        <v>2012</v>
      </c>
      <c r="C11" s="1" t="s">
        <v>165</v>
      </c>
      <c r="D11" s="1" t="s">
        <v>1407</v>
      </c>
      <c r="E11" s="1" t="s">
        <v>28</v>
      </c>
      <c r="F11" s="1" t="s">
        <v>2013</v>
      </c>
      <c r="G11" s="1" t="s">
        <v>30</v>
      </c>
      <c r="J11" s="1" t="s">
        <v>31</v>
      </c>
      <c r="K11" s="1" t="s">
        <v>162</v>
      </c>
      <c r="L11" s="1" t="s">
        <v>72</v>
      </c>
      <c r="M11" s="1">
        <v>1</v>
      </c>
      <c r="N11" s="1">
        <v>228645870</v>
      </c>
      <c r="O11" s="1">
        <v>228645870</v>
      </c>
      <c r="P11" s="1" t="s">
        <v>34</v>
      </c>
      <c r="Q11" s="1" t="s">
        <v>35</v>
      </c>
      <c r="X11" s="1">
        <v>38</v>
      </c>
    </row>
    <row r="12" spans="1:24" x14ac:dyDescent="0.2">
      <c r="A12" s="1" t="s">
        <v>2014</v>
      </c>
      <c r="B12" s="1" t="s">
        <v>2015</v>
      </c>
      <c r="C12" s="1" t="s">
        <v>2016</v>
      </c>
      <c r="D12" s="1" t="s">
        <v>1241</v>
      </c>
      <c r="E12" s="1" t="s">
        <v>28</v>
      </c>
      <c r="F12" s="1" t="s">
        <v>1524</v>
      </c>
      <c r="G12" s="1" t="s">
        <v>30</v>
      </c>
      <c r="J12" s="1" t="s">
        <v>31</v>
      </c>
      <c r="K12" s="1" t="s">
        <v>67</v>
      </c>
      <c r="L12" s="1" t="s">
        <v>72</v>
      </c>
      <c r="M12" s="1">
        <v>1</v>
      </c>
      <c r="N12" s="1">
        <v>228645919</v>
      </c>
      <c r="O12" s="1">
        <v>228645919</v>
      </c>
      <c r="P12" s="1" t="s">
        <v>34</v>
      </c>
      <c r="Q12" s="1" t="s">
        <v>35</v>
      </c>
      <c r="X12" s="1">
        <v>84</v>
      </c>
    </row>
    <row r="13" spans="1:24" x14ac:dyDescent="0.2">
      <c r="A13" s="1" t="s">
        <v>280</v>
      </c>
      <c r="B13" s="1" t="s">
        <v>2017</v>
      </c>
      <c r="C13" s="1" t="s">
        <v>2018</v>
      </c>
      <c r="D13" s="1" t="s">
        <v>1791</v>
      </c>
      <c r="E13" s="1" t="s">
        <v>28</v>
      </c>
      <c r="F13" s="1" t="s">
        <v>901</v>
      </c>
      <c r="G13" s="1" t="s">
        <v>30</v>
      </c>
      <c r="J13" s="1" t="s">
        <v>31</v>
      </c>
      <c r="K13" s="1" t="s">
        <v>211</v>
      </c>
      <c r="L13" s="1" t="s">
        <v>33</v>
      </c>
      <c r="M13" s="1">
        <v>1</v>
      </c>
      <c r="N13" s="1">
        <v>228645950</v>
      </c>
      <c r="O13" s="1">
        <v>228645950</v>
      </c>
      <c r="P13" s="1" t="s">
        <v>42</v>
      </c>
      <c r="Q13" s="1" t="s">
        <v>34</v>
      </c>
      <c r="X13" s="1">
        <v>325</v>
      </c>
    </row>
    <row r="14" spans="1:24" x14ac:dyDescent="0.2">
      <c r="A14" s="1" t="s">
        <v>1506</v>
      </c>
      <c r="B14" s="1" t="s">
        <v>2019</v>
      </c>
      <c r="C14" s="1" t="s">
        <v>1508</v>
      </c>
      <c r="D14" s="1" t="s">
        <v>2020</v>
      </c>
      <c r="E14" s="1" t="s">
        <v>28</v>
      </c>
      <c r="F14" s="1" t="s">
        <v>2021</v>
      </c>
      <c r="G14" s="1" t="s">
        <v>30</v>
      </c>
      <c r="J14" s="1" t="s">
        <v>32</v>
      </c>
      <c r="K14" s="1" t="s">
        <v>67</v>
      </c>
      <c r="L14" s="1" t="s">
        <v>1511</v>
      </c>
      <c r="M14" s="1">
        <v>1</v>
      </c>
      <c r="N14" s="1">
        <v>228645954</v>
      </c>
      <c r="O14" s="1">
        <v>228645954</v>
      </c>
      <c r="P14" s="1" t="s">
        <v>34</v>
      </c>
      <c r="Q14" s="1" t="s">
        <v>35</v>
      </c>
      <c r="T14" s="1">
        <v>113</v>
      </c>
      <c r="U14" s="1">
        <v>203</v>
      </c>
      <c r="W14" s="1">
        <v>88</v>
      </c>
      <c r="X14" s="1">
        <v>1381</v>
      </c>
    </row>
    <row r="15" spans="1:24" x14ac:dyDescent="0.2">
      <c r="A15" s="1" t="s">
        <v>62</v>
      </c>
      <c r="B15" s="1" t="s">
        <v>2022</v>
      </c>
      <c r="C15" s="1" t="s">
        <v>64</v>
      </c>
      <c r="D15" s="1" t="s">
        <v>2023</v>
      </c>
      <c r="E15" s="1" t="s">
        <v>28</v>
      </c>
      <c r="F15" s="1" t="s">
        <v>2024</v>
      </c>
      <c r="G15" s="1" t="s">
        <v>30</v>
      </c>
      <c r="J15" s="1" t="s">
        <v>31</v>
      </c>
      <c r="K15" s="1" t="s">
        <v>67</v>
      </c>
      <c r="L15" s="1" t="s">
        <v>68</v>
      </c>
      <c r="M15" s="1">
        <v>1</v>
      </c>
      <c r="N15" s="1">
        <v>228645961</v>
      </c>
      <c r="O15" s="1">
        <v>228645961</v>
      </c>
      <c r="P15" s="1" t="s">
        <v>35</v>
      </c>
      <c r="Q15" s="1" t="s">
        <v>34</v>
      </c>
      <c r="T15" s="1">
        <v>53</v>
      </c>
      <c r="U15" s="1">
        <v>64</v>
      </c>
      <c r="W15" s="1">
        <v>175</v>
      </c>
      <c r="X15" s="1">
        <v>6966</v>
      </c>
    </row>
    <row r="16" spans="1:24" x14ac:dyDescent="0.2">
      <c r="A16" s="1" t="s">
        <v>51</v>
      </c>
      <c r="B16" s="1" t="s">
        <v>732</v>
      </c>
      <c r="C16" s="1" t="s">
        <v>53</v>
      </c>
      <c r="D16" s="1" t="s">
        <v>285</v>
      </c>
      <c r="E16" s="1" t="s">
        <v>28</v>
      </c>
      <c r="F16" s="1" t="s">
        <v>2025</v>
      </c>
      <c r="G16" s="1" t="s">
        <v>30</v>
      </c>
      <c r="J16" s="1" t="s">
        <v>31</v>
      </c>
      <c r="K16" s="1" t="s">
        <v>32</v>
      </c>
      <c r="L16" s="1" t="s">
        <v>33</v>
      </c>
      <c r="M16" s="1">
        <v>1</v>
      </c>
      <c r="N16" s="1">
        <v>228645991</v>
      </c>
      <c r="O16" s="1">
        <v>228645991</v>
      </c>
      <c r="P16" s="1" t="s">
        <v>34</v>
      </c>
      <c r="Q16" s="1" t="s">
        <v>35</v>
      </c>
      <c r="T16" s="1">
        <v>5</v>
      </c>
      <c r="U16" s="1">
        <v>214</v>
      </c>
      <c r="X16" s="1">
        <v>130</v>
      </c>
    </row>
    <row r="17" spans="1:24" x14ac:dyDescent="0.2">
      <c r="A17" s="1" t="s">
        <v>51</v>
      </c>
      <c r="B17" s="1" t="s">
        <v>2026</v>
      </c>
      <c r="C17" s="1" t="s">
        <v>53</v>
      </c>
      <c r="D17" s="1" t="s">
        <v>285</v>
      </c>
      <c r="E17" s="1" t="s">
        <v>28</v>
      </c>
      <c r="F17" s="1" t="s">
        <v>2025</v>
      </c>
      <c r="G17" s="1" t="s">
        <v>30</v>
      </c>
      <c r="J17" s="1" t="s">
        <v>31</v>
      </c>
      <c r="K17" s="1" t="s">
        <v>32</v>
      </c>
      <c r="L17" s="1" t="s">
        <v>33</v>
      </c>
      <c r="M17" s="1">
        <v>1</v>
      </c>
      <c r="N17" s="1">
        <v>228645991</v>
      </c>
      <c r="O17" s="1">
        <v>228645991</v>
      </c>
      <c r="P17" s="1" t="s">
        <v>34</v>
      </c>
      <c r="Q17" s="1" t="s">
        <v>35</v>
      </c>
      <c r="T17" s="1">
        <v>4</v>
      </c>
      <c r="U17" s="1">
        <v>174</v>
      </c>
      <c r="X17" s="1">
        <v>344</v>
      </c>
    </row>
    <row r="18" spans="1:24" x14ac:dyDescent="0.2">
      <c r="A18" s="1" t="s">
        <v>36</v>
      </c>
      <c r="B18" s="1" t="s">
        <v>2027</v>
      </c>
      <c r="C18" s="1" t="s">
        <v>26</v>
      </c>
      <c r="D18" s="1" t="s">
        <v>285</v>
      </c>
      <c r="E18" s="1" t="s">
        <v>28</v>
      </c>
      <c r="F18" s="1" t="s">
        <v>2025</v>
      </c>
      <c r="G18" s="1" t="s">
        <v>30</v>
      </c>
      <c r="J18" s="1" t="s">
        <v>31</v>
      </c>
      <c r="K18" s="1" t="s">
        <v>32</v>
      </c>
      <c r="L18" s="1" t="s">
        <v>33</v>
      </c>
      <c r="M18" s="1">
        <v>1</v>
      </c>
      <c r="N18" s="1">
        <v>228645991</v>
      </c>
      <c r="O18" s="1">
        <v>228645991</v>
      </c>
      <c r="P18" s="1" t="s">
        <v>34</v>
      </c>
      <c r="Q18" s="1" t="s">
        <v>35</v>
      </c>
      <c r="T18" s="1">
        <v>4</v>
      </c>
      <c r="U18" s="1">
        <v>198</v>
      </c>
      <c r="X18" s="1">
        <v>141</v>
      </c>
    </row>
    <row r="19" spans="1:24" x14ac:dyDescent="0.2">
      <c r="A19" s="1" t="s">
        <v>2014</v>
      </c>
      <c r="B19" s="1" t="s">
        <v>2028</v>
      </c>
      <c r="C19" s="1" t="s">
        <v>2016</v>
      </c>
      <c r="D19" s="1" t="s">
        <v>2029</v>
      </c>
      <c r="E19" s="1" t="s">
        <v>28</v>
      </c>
      <c r="F19" s="1" t="s">
        <v>2030</v>
      </c>
      <c r="G19" s="1" t="s">
        <v>30</v>
      </c>
      <c r="J19" s="1" t="s">
        <v>31</v>
      </c>
      <c r="K19" s="1" t="s">
        <v>67</v>
      </c>
      <c r="L19" s="1" t="s">
        <v>33</v>
      </c>
      <c r="M19" s="1">
        <v>1</v>
      </c>
      <c r="N19" s="1">
        <v>228646009</v>
      </c>
      <c r="O19" s="1">
        <v>228646009</v>
      </c>
      <c r="P19" s="1" t="s">
        <v>43</v>
      </c>
      <c r="Q19" s="1" t="s">
        <v>34</v>
      </c>
      <c r="X19" s="1">
        <v>747</v>
      </c>
    </row>
    <row r="20" spans="1:24" x14ac:dyDescent="0.2">
      <c r="A20" s="1" t="s">
        <v>405</v>
      </c>
      <c r="B20" s="1" t="s">
        <v>2031</v>
      </c>
      <c r="C20" s="1" t="s">
        <v>58</v>
      </c>
      <c r="D20" s="1" t="s">
        <v>462</v>
      </c>
      <c r="E20" s="1" t="s">
        <v>28</v>
      </c>
      <c r="F20" s="1" t="s">
        <v>2032</v>
      </c>
      <c r="G20" s="1" t="s">
        <v>30</v>
      </c>
      <c r="J20" s="1" t="s">
        <v>32</v>
      </c>
      <c r="K20" s="1" t="s">
        <v>32</v>
      </c>
      <c r="L20" s="1" t="s">
        <v>32</v>
      </c>
      <c r="M20" s="1">
        <v>1</v>
      </c>
      <c r="N20" s="1">
        <v>228646043</v>
      </c>
      <c r="O20" s="1">
        <v>228646043</v>
      </c>
      <c r="P20" s="1" t="s">
        <v>42</v>
      </c>
      <c r="Q20" s="1" t="s">
        <v>34</v>
      </c>
      <c r="X20" s="1">
        <v>157</v>
      </c>
    </row>
    <row r="21" spans="1:24" x14ac:dyDescent="0.2">
      <c r="A21" s="1" t="s">
        <v>187</v>
      </c>
      <c r="B21" s="1" t="s">
        <v>2033</v>
      </c>
      <c r="C21" s="1" t="s">
        <v>340</v>
      </c>
      <c r="D21" s="1" t="s">
        <v>304</v>
      </c>
      <c r="E21" s="1" t="s">
        <v>28</v>
      </c>
      <c r="F21" s="1" t="s">
        <v>2034</v>
      </c>
      <c r="G21" s="1" t="s">
        <v>30</v>
      </c>
      <c r="J21" s="1" t="s">
        <v>31</v>
      </c>
      <c r="K21" s="1" t="s">
        <v>67</v>
      </c>
      <c r="L21" s="1" t="s">
        <v>68</v>
      </c>
      <c r="M21" s="1">
        <v>1</v>
      </c>
      <c r="N21" s="1">
        <v>228646044</v>
      </c>
      <c r="O21" s="1">
        <v>228646044</v>
      </c>
      <c r="P21" s="1" t="s">
        <v>34</v>
      </c>
      <c r="Q21" s="1" t="s">
        <v>35</v>
      </c>
      <c r="T21" s="1">
        <v>19</v>
      </c>
      <c r="U21" s="1">
        <v>84</v>
      </c>
      <c r="X21" s="1">
        <v>713</v>
      </c>
    </row>
    <row r="22" spans="1:24" x14ac:dyDescent="0.2">
      <c r="A22" s="1" t="s">
        <v>51</v>
      </c>
      <c r="B22" s="1" t="s">
        <v>2035</v>
      </c>
      <c r="C22" s="1" t="s">
        <v>53</v>
      </c>
      <c r="D22" s="1" t="s">
        <v>471</v>
      </c>
      <c r="E22" s="1" t="s">
        <v>28</v>
      </c>
      <c r="F22" s="1" t="s">
        <v>2036</v>
      </c>
      <c r="G22" s="1" t="s">
        <v>30</v>
      </c>
      <c r="J22" s="1" t="s">
        <v>31</v>
      </c>
      <c r="K22" s="1" t="s">
        <v>32</v>
      </c>
      <c r="L22" s="1" t="s">
        <v>33</v>
      </c>
      <c r="M22" s="1">
        <v>1</v>
      </c>
      <c r="N22" s="1">
        <v>228646048</v>
      </c>
      <c r="O22" s="1">
        <v>228646048</v>
      </c>
      <c r="P22" s="1" t="s">
        <v>34</v>
      </c>
      <c r="Q22" s="1" t="s">
        <v>35</v>
      </c>
      <c r="T22" s="1">
        <v>4</v>
      </c>
      <c r="U22" s="1">
        <v>135</v>
      </c>
      <c r="X22" s="1">
        <v>74</v>
      </c>
    </row>
    <row r="23" spans="1:24" x14ac:dyDescent="0.2">
      <c r="A23" s="1" t="s">
        <v>24</v>
      </c>
      <c r="B23" s="1" t="s">
        <v>2037</v>
      </c>
      <c r="C23" s="1" t="s">
        <v>126</v>
      </c>
      <c r="D23" s="1" t="s">
        <v>2038</v>
      </c>
      <c r="E23" s="1" t="s">
        <v>28</v>
      </c>
      <c r="F23" s="1" t="s">
        <v>2039</v>
      </c>
      <c r="G23" s="1" t="s">
        <v>30</v>
      </c>
      <c r="J23" s="1" t="s">
        <v>31</v>
      </c>
      <c r="K23" s="1" t="s">
        <v>32</v>
      </c>
      <c r="L23" s="1" t="s">
        <v>33</v>
      </c>
      <c r="M23" s="1">
        <v>1</v>
      </c>
      <c r="N23" s="1">
        <v>228646048</v>
      </c>
      <c r="O23" s="1">
        <v>228646048</v>
      </c>
      <c r="P23" s="1" t="s">
        <v>34</v>
      </c>
      <c r="Q23" s="1" t="s">
        <v>43</v>
      </c>
      <c r="T23" s="1">
        <v>48</v>
      </c>
      <c r="U23" s="1">
        <v>113</v>
      </c>
      <c r="W23" s="1">
        <v>128</v>
      </c>
      <c r="X23" s="1">
        <v>500</v>
      </c>
    </row>
    <row r="24" spans="1:24" x14ac:dyDescent="0.2">
      <c r="A24" s="1" t="s">
        <v>56</v>
      </c>
      <c r="B24" s="1" t="s">
        <v>2040</v>
      </c>
      <c r="C24" s="1" t="s">
        <v>58</v>
      </c>
      <c r="D24" s="1" t="s">
        <v>1558</v>
      </c>
      <c r="E24" s="1" t="s">
        <v>28</v>
      </c>
      <c r="F24" s="1" t="s">
        <v>2041</v>
      </c>
      <c r="G24" s="1" t="s">
        <v>30</v>
      </c>
      <c r="J24" s="1" t="s">
        <v>31</v>
      </c>
      <c r="K24" s="1" t="s">
        <v>61</v>
      </c>
      <c r="L24" s="1" t="s">
        <v>33</v>
      </c>
      <c r="M24" s="1">
        <v>1</v>
      </c>
      <c r="N24" s="1">
        <v>228646056</v>
      </c>
      <c r="O24" s="1">
        <v>228646056</v>
      </c>
      <c r="P24" s="1" t="s">
        <v>35</v>
      </c>
      <c r="Q24" s="1" t="s">
        <v>34</v>
      </c>
      <c r="U24" s="1">
        <v>100</v>
      </c>
      <c r="X24" s="1">
        <v>508</v>
      </c>
    </row>
    <row r="25" spans="1:24" x14ac:dyDescent="0.2">
      <c r="A25" s="1" t="s">
        <v>355</v>
      </c>
      <c r="B25" s="1" t="s">
        <v>2042</v>
      </c>
      <c r="C25" s="1" t="s">
        <v>357</v>
      </c>
      <c r="D25" s="1" t="s">
        <v>320</v>
      </c>
      <c r="E25" s="1" t="s">
        <v>28</v>
      </c>
      <c r="F25" s="1" t="s">
        <v>1571</v>
      </c>
      <c r="G25" s="1" t="s">
        <v>30</v>
      </c>
      <c r="J25" s="1" t="s">
        <v>31</v>
      </c>
      <c r="K25" s="1" t="s">
        <v>67</v>
      </c>
      <c r="L25" s="1" t="s">
        <v>68</v>
      </c>
      <c r="M25" s="1">
        <v>1</v>
      </c>
      <c r="N25" s="1">
        <v>228646059</v>
      </c>
      <c r="O25" s="1">
        <v>228646059</v>
      </c>
      <c r="P25" s="1" t="s">
        <v>34</v>
      </c>
      <c r="Q25" s="1" t="s">
        <v>35</v>
      </c>
      <c r="U25" s="1">
        <v>138</v>
      </c>
      <c r="W25" s="1">
        <v>243</v>
      </c>
      <c r="X25" s="1">
        <v>908</v>
      </c>
    </row>
    <row r="26" spans="1:24" x14ac:dyDescent="0.2">
      <c r="A26" s="1" t="s">
        <v>24</v>
      </c>
      <c r="B26" s="1" t="s">
        <v>2043</v>
      </c>
      <c r="C26" s="1" t="s">
        <v>26</v>
      </c>
      <c r="D26" s="1" t="s">
        <v>1647</v>
      </c>
      <c r="E26" s="1" t="s">
        <v>28</v>
      </c>
      <c r="F26" s="1" t="s">
        <v>2044</v>
      </c>
      <c r="G26" s="1" t="s">
        <v>30</v>
      </c>
      <c r="J26" s="1" t="s">
        <v>31</v>
      </c>
      <c r="K26" s="1" t="s">
        <v>32</v>
      </c>
      <c r="L26" s="1" t="s">
        <v>33</v>
      </c>
      <c r="M26" s="1">
        <v>1</v>
      </c>
      <c r="N26" s="1">
        <v>228646068</v>
      </c>
      <c r="O26" s="1">
        <v>228646068</v>
      </c>
      <c r="P26" s="1" t="s">
        <v>42</v>
      </c>
      <c r="Q26" s="1" t="s">
        <v>43</v>
      </c>
      <c r="T26" s="1">
        <v>24</v>
      </c>
      <c r="U26" s="1">
        <v>99</v>
      </c>
      <c r="W26" s="1">
        <v>187</v>
      </c>
      <c r="X26" s="1">
        <v>979</v>
      </c>
    </row>
    <row r="27" spans="1:24" x14ac:dyDescent="0.2">
      <c r="A27" s="1" t="s">
        <v>172</v>
      </c>
      <c r="B27" s="1" t="s">
        <v>2045</v>
      </c>
      <c r="C27" s="1" t="s">
        <v>126</v>
      </c>
      <c r="D27" s="1" t="s">
        <v>2046</v>
      </c>
      <c r="E27" s="1" t="s">
        <v>28</v>
      </c>
      <c r="F27" s="1" t="s">
        <v>2047</v>
      </c>
      <c r="G27" s="1" t="s">
        <v>30</v>
      </c>
      <c r="J27" s="1" t="s">
        <v>162</v>
      </c>
      <c r="K27" s="1" t="s">
        <v>32</v>
      </c>
      <c r="L27" s="1" t="s">
        <v>33</v>
      </c>
      <c r="M27" s="1">
        <v>1</v>
      </c>
      <c r="N27" s="1">
        <v>228646087</v>
      </c>
      <c r="O27" s="1">
        <v>228646087</v>
      </c>
      <c r="P27" s="1" t="s">
        <v>35</v>
      </c>
      <c r="Q27" s="1" t="s">
        <v>43</v>
      </c>
      <c r="X27" s="1">
        <v>681</v>
      </c>
    </row>
    <row r="28" spans="1:24" x14ac:dyDescent="0.2">
      <c r="A28" s="1" t="s">
        <v>870</v>
      </c>
      <c r="B28" s="1" t="s">
        <v>987</v>
      </c>
      <c r="C28" s="1" t="s">
        <v>241</v>
      </c>
      <c r="D28" s="1" t="s">
        <v>1085</v>
      </c>
      <c r="E28" s="1" t="s">
        <v>28</v>
      </c>
      <c r="F28" s="1" t="s">
        <v>2048</v>
      </c>
      <c r="G28" s="1" t="s">
        <v>30</v>
      </c>
      <c r="J28" s="1" t="s">
        <v>31</v>
      </c>
      <c r="K28" s="1" t="s">
        <v>67</v>
      </c>
      <c r="L28" s="1" t="s">
        <v>33</v>
      </c>
      <c r="M28" s="1">
        <v>1</v>
      </c>
      <c r="N28" s="1">
        <v>228646088</v>
      </c>
      <c r="O28" s="1">
        <v>228646088</v>
      </c>
      <c r="P28" s="1" t="s">
        <v>34</v>
      </c>
      <c r="Q28" s="1" t="s">
        <v>43</v>
      </c>
      <c r="T28" s="1">
        <v>116</v>
      </c>
      <c r="U28" s="1">
        <v>558</v>
      </c>
      <c r="W28" s="1">
        <v>118</v>
      </c>
      <c r="X28" s="1">
        <v>14751</v>
      </c>
    </row>
    <row r="29" spans="1:24" x14ac:dyDescent="0.2">
      <c r="A29" s="1" t="s">
        <v>103</v>
      </c>
      <c r="B29" s="1" t="s">
        <v>2049</v>
      </c>
      <c r="C29" s="1" t="s">
        <v>105</v>
      </c>
      <c r="D29" s="1" t="s">
        <v>1274</v>
      </c>
      <c r="E29" s="1" t="s">
        <v>28</v>
      </c>
      <c r="F29" s="1" t="s">
        <v>2048</v>
      </c>
      <c r="G29" s="1" t="s">
        <v>30</v>
      </c>
      <c r="J29" s="1" t="s">
        <v>31</v>
      </c>
      <c r="K29" s="1" t="s">
        <v>32</v>
      </c>
      <c r="L29" s="1" t="s">
        <v>108</v>
      </c>
      <c r="M29" s="1">
        <v>1</v>
      </c>
      <c r="N29" s="1">
        <v>228646089</v>
      </c>
      <c r="O29" s="1">
        <v>228646089</v>
      </c>
      <c r="P29" s="1" t="s">
        <v>42</v>
      </c>
      <c r="Q29" s="1" t="s">
        <v>43</v>
      </c>
      <c r="T29" s="1">
        <v>31</v>
      </c>
      <c r="U29" s="1">
        <v>131</v>
      </c>
      <c r="W29" s="1">
        <v>64</v>
      </c>
      <c r="X29" s="1">
        <v>129</v>
      </c>
    </row>
    <row r="30" spans="1:24" x14ac:dyDescent="0.2">
      <c r="A30" s="1" t="s">
        <v>120</v>
      </c>
      <c r="B30" s="1" t="s">
        <v>2050</v>
      </c>
      <c r="C30" s="1" t="s">
        <v>39</v>
      </c>
      <c r="D30" s="1" t="s">
        <v>2051</v>
      </c>
      <c r="E30" s="1" t="s">
        <v>28</v>
      </c>
      <c r="F30" s="1" t="s">
        <v>2052</v>
      </c>
      <c r="G30" s="1" t="s">
        <v>30</v>
      </c>
      <c r="J30" s="1" t="s">
        <v>32</v>
      </c>
      <c r="K30" s="1" t="s">
        <v>32</v>
      </c>
      <c r="L30" s="1" t="s">
        <v>33</v>
      </c>
      <c r="M30" s="1">
        <v>1</v>
      </c>
      <c r="N30" s="1">
        <v>228646093</v>
      </c>
      <c r="O30" s="1">
        <v>228646093</v>
      </c>
      <c r="P30" s="1" t="s">
        <v>42</v>
      </c>
      <c r="Q30" s="1" t="s">
        <v>43</v>
      </c>
      <c r="X30" s="1">
        <v>299</v>
      </c>
    </row>
    <row r="31" spans="1:24" x14ac:dyDescent="0.2">
      <c r="A31" s="1" t="s">
        <v>109</v>
      </c>
      <c r="B31" s="1" t="s">
        <v>2053</v>
      </c>
      <c r="C31" s="1" t="s">
        <v>39</v>
      </c>
      <c r="D31" s="1" t="s">
        <v>2054</v>
      </c>
      <c r="E31" s="1" t="s">
        <v>28</v>
      </c>
      <c r="F31" s="1" t="s">
        <v>2055</v>
      </c>
      <c r="G31" s="1" t="s">
        <v>30</v>
      </c>
      <c r="J31" s="1" t="s">
        <v>113</v>
      </c>
      <c r="K31" s="1" t="s">
        <v>32</v>
      </c>
      <c r="L31" s="1" t="s">
        <v>114</v>
      </c>
      <c r="M31" s="1">
        <v>1</v>
      </c>
      <c r="N31" s="1">
        <v>228646114</v>
      </c>
      <c r="O31" s="1">
        <v>228646114</v>
      </c>
      <c r="P31" s="1" t="s">
        <v>43</v>
      </c>
      <c r="Q31" s="1" t="s">
        <v>34</v>
      </c>
      <c r="X31" s="1">
        <v>167</v>
      </c>
    </row>
    <row r="32" spans="1:24" x14ac:dyDescent="0.2">
      <c r="A32" s="1" t="s">
        <v>172</v>
      </c>
      <c r="B32" s="1" t="s">
        <v>1613</v>
      </c>
      <c r="C32" s="1" t="s">
        <v>126</v>
      </c>
      <c r="D32" s="1" t="s">
        <v>772</v>
      </c>
      <c r="E32" s="1" t="s">
        <v>28</v>
      </c>
      <c r="F32" s="1" t="s">
        <v>929</v>
      </c>
      <c r="G32" s="1" t="s">
        <v>30</v>
      </c>
      <c r="J32" s="1" t="s">
        <v>162</v>
      </c>
      <c r="K32" s="1" t="s">
        <v>32</v>
      </c>
      <c r="L32" s="1" t="s">
        <v>33</v>
      </c>
      <c r="M32" s="1">
        <v>1</v>
      </c>
      <c r="N32" s="1">
        <v>228646118</v>
      </c>
      <c r="O32" s="1">
        <v>228646118</v>
      </c>
      <c r="P32" s="1" t="s">
        <v>34</v>
      </c>
      <c r="Q32" s="1" t="s">
        <v>43</v>
      </c>
      <c r="X32" s="1">
        <v>1828</v>
      </c>
    </row>
    <row r="33" spans="1:26" x14ac:dyDescent="0.2">
      <c r="A33" s="1" t="s">
        <v>142</v>
      </c>
      <c r="B33" s="1" t="s">
        <v>2056</v>
      </c>
      <c r="C33" s="1" t="s">
        <v>144</v>
      </c>
      <c r="D33" s="1" t="s">
        <v>328</v>
      </c>
      <c r="E33" s="1" t="s">
        <v>28</v>
      </c>
      <c r="F33" s="1" t="s">
        <v>2057</v>
      </c>
      <c r="G33" s="1" t="s">
        <v>30</v>
      </c>
      <c r="J33" s="1" t="s">
        <v>31</v>
      </c>
      <c r="K33" s="1" t="s">
        <v>67</v>
      </c>
      <c r="L33" s="1" t="s">
        <v>68</v>
      </c>
      <c r="M33" s="1">
        <v>1</v>
      </c>
      <c r="N33" s="1">
        <v>228646120</v>
      </c>
      <c r="O33" s="1">
        <v>228646120</v>
      </c>
      <c r="P33" s="1" t="s">
        <v>42</v>
      </c>
      <c r="Q33" s="1" t="s">
        <v>43</v>
      </c>
      <c r="T33" s="1">
        <v>15</v>
      </c>
      <c r="U33" s="1">
        <v>79</v>
      </c>
      <c r="W33" s="1">
        <v>154</v>
      </c>
      <c r="X33" s="1">
        <v>946</v>
      </c>
    </row>
    <row r="34" spans="1:26" x14ac:dyDescent="0.2">
      <c r="A34" s="1" t="s">
        <v>501</v>
      </c>
      <c r="B34" s="1" t="s">
        <v>2058</v>
      </c>
      <c r="C34" s="1" t="s">
        <v>159</v>
      </c>
      <c r="D34" s="1" t="s">
        <v>1210</v>
      </c>
      <c r="E34" s="1" t="s">
        <v>28</v>
      </c>
      <c r="F34" s="1" t="s">
        <v>2059</v>
      </c>
      <c r="G34" s="1" t="s">
        <v>30</v>
      </c>
      <c r="J34" s="1" t="s">
        <v>32</v>
      </c>
      <c r="K34" s="1" t="s">
        <v>32</v>
      </c>
      <c r="L34" s="1" t="s">
        <v>504</v>
      </c>
      <c r="M34" s="1">
        <v>1</v>
      </c>
      <c r="N34" s="1">
        <v>228646161</v>
      </c>
      <c r="O34" s="1">
        <v>228646161</v>
      </c>
      <c r="P34" s="1" t="s">
        <v>34</v>
      </c>
      <c r="Q34" s="1" t="s">
        <v>35</v>
      </c>
      <c r="U34" s="1">
        <v>204</v>
      </c>
      <c r="X34" s="1">
        <v>156</v>
      </c>
    </row>
    <row r="35" spans="1:26" x14ac:dyDescent="0.2">
      <c r="A35" s="1" t="s">
        <v>44</v>
      </c>
      <c r="B35" s="1" t="s">
        <v>2060</v>
      </c>
      <c r="C35" s="1" t="s">
        <v>46</v>
      </c>
      <c r="D35" s="1" t="s">
        <v>1117</v>
      </c>
      <c r="E35" s="1" t="s">
        <v>28</v>
      </c>
      <c r="F35" s="1" t="s">
        <v>1884</v>
      </c>
      <c r="G35" s="1" t="s">
        <v>30</v>
      </c>
      <c r="J35" s="1" t="s">
        <v>32</v>
      </c>
      <c r="K35" s="1" t="s">
        <v>32</v>
      </c>
      <c r="L35" s="1" t="s">
        <v>47</v>
      </c>
      <c r="M35" s="1">
        <v>1</v>
      </c>
      <c r="N35" s="1">
        <v>228646179</v>
      </c>
      <c r="O35" s="1">
        <v>228646179</v>
      </c>
      <c r="P35" s="1" t="s">
        <v>35</v>
      </c>
      <c r="Q35" s="1" t="s">
        <v>34</v>
      </c>
      <c r="X35" s="1">
        <v>778</v>
      </c>
    </row>
    <row r="36" spans="1:26" x14ac:dyDescent="0.2">
      <c r="A36" s="1" t="s">
        <v>44</v>
      </c>
      <c r="B36" s="1" t="s">
        <v>2061</v>
      </c>
      <c r="C36" s="1" t="s">
        <v>46</v>
      </c>
      <c r="D36" s="1" t="s">
        <v>818</v>
      </c>
      <c r="E36" s="1" t="s">
        <v>28</v>
      </c>
      <c r="F36" s="1" t="s">
        <v>2059</v>
      </c>
      <c r="G36" s="1" t="s">
        <v>30</v>
      </c>
      <c r="J36" s="1" t="s">
        <v>32</v>
      </c>
      <c r="K36" s="1" t="s">
        <v>32</v>
      </c>
      <c r="L36" s="1" t="s">
        <v>47</v>
      </c>
      <c r="M36" s="1">
        <v>1</v>
      </c>
      <c r="N36" s="1">
        <v>228646185</v>
      </c>
      <c r="O36" s="1">
        <v>228646185</v>
      </c>
      <c r="P36" s="1" t="s">
        <v>34</v>
      </c>
      <c r="Q36" s="1" t="s">
        <v>35</v>
      </c>
      <c r="X36" s="1">
        <v>1024</v>
      </c>
    </row>
    <row r="37" spans="1:26" x14ac:dyDescent="0.2">
      <c r="A37" s="1" t="s">
        <v>56</v>
      </c>
      <c r="B37" s="1" t="s">
        <v>2062</v>
      </c>
      <c r="C37" s="1" t="s">
        <v>58</v>
      </c>
      <c r="D37" s="1" t="s">
        <v>1226</v>
      </c>
      <c r="E37" s="1" t="s">
        <v>28</v>
      </c>
      <c r="F37" s="1" t="s">
        <v>2063</v>
      </c>
      <c r="G37" s="1" t="s">
        <v>30</v>
      </c>
      <c r="J37" s="1" t="s">
        <v>31</v>
      </c>
      <c r="K37" s="1" t="s">
        <v>61</v>
      </c>
      <c r="L37" s="1" t="s">
        <v>33</v>
      </c>
      <c r="M37" s="1">
        <v>1</v>
      </c>
      <c r="N37" s="1">
        <v>228646204</v>
      </c>
      <c r="O37" s="1">
        <v>228646204</v>
      </c>
      <c r="P37" s="1" t="s">
        <v>42</v>
      </c>
      <c r="Q37" s="1" t="s">
        <v>34</v>
      </c>
      <c r="U37" s="1">
        <v>57</v>
      </c>
      <c r="X37" s="1">
        <v>873</v>
      </c>
    </row>
    <row r="38" spans="1:26" x14ac:dyDescent="0.2">
      <c r="A38" s="1" t="s">
        <v>2064</v>
      </c>
      <c r="B38" s="1" t="s">
        <v>2065</v>
      </c>
      <c r="C38" s="1" t="s">
        <v>2066</v>
      </c>
      <c r="D38" s="1" t="s">
        <v>900</v>
      </c>
      <c r="E38" s="1" t="s">
        <v>28</v>
      </c>
      <c r="F38" s="1" t="s">
        <v>1532</v>
      </c>
      <c r="G38" s="1" t="s">
        <v>30</v>
      </c>
      <c r="H38" s="1" t="s">
        <v>2067</v>
      </c>
      <c r="J38" s="1" t="s">
        <v>31</v>
      </c>
      <c r="K38" s="1" t="s">
        <v>67</v>
      </c>
      <c r="L38" s="1" t="s">
        <v>2068</v>
      </c>
      <c r="M38" s="1">
        <v>1</v>
      </c>
      <c r="N38" s="1">
        <v>228645841</v>
      </c>
      <c r="O38" s="1">
        <v>228645841</v>
      </c>
      <c r="P38" s="1" t="s">
        <v>42</v>
      </c>
      <c r="Q38" s="1" t="s">
        <v>34</v>
      </c>
      <c r="X38" s="1">
        <v>161</v>
      </c>
      <c r="Y38" s="2">
        <v>43466</v>
      </c>
      <c r="Z38" s="1" t="s">
        <v>2069</v>
      </c>
    </row>
    <row r="39" spans="1:26" x14ac:dyDescent="0.2">
      <c r="A39" s="1" t="s">
        <v>2070</v>
      </c>
      <c r="B39" s="1" t="s">
        <v>2071</v>
      </c>
      <c r="C39" s="1" t="s">
        <v>64</v>
      </c>
      <c r="D39" s="1" t="s">
        <v>2072</v>
      </c>
      <c r="E39" s="1" t="s">
        <v>28</v>
      </c>
      <c r="F39" s="1" t="s">
        <v>2073</v>
      </c>
      <c r="G39" s="1" t="s">
        <v>30</v>
      </c>
      <c r="H39" s="1" t="s">
        <v>2074</v>
      </c>
      <c r="J39" s="1" t="s">
        <v>101</v>
      </c>
      <c r="K39" s="1" t="s">
        <v>101</v>
      </c>
      <c r="L39" s="1" t="s">
        <v>101</v>
      </c>
      <c r="M39" s="1">
        <v>1</v>
      </c>
      <c r="N39" s="1">
        <v>228645888</v>
      </c>
      <c r="O39" s="1">
        <v>228645888</v>
      </c>
      <c r="P39" s="1" t="s">
        <v>35</v>
      </c>
      <c r="Q39" s="1" t="s">
        <v>34</v>
      </c>
      <c r="R39" s="1">
        <v>0.28000000000000003</v>
      </c>
      <c r="T39" s="1">
        <v>32</v>
      </c>
      <c r="U39" s="1">
        <v>81</v>
      </c>
      <c r="W39" s="1">
        <v>76</v>
      </c>
      <c r="X39" s="1">
        <v>13874</v>
      </c>
      <c r="Y39" s="2">
        <v>43466</v>
      </c>
      <c r="Z39" s="1" t="s">
        <v>2075</v>
      </c>
    </row>
    <row r="40" spans="1:26" x14ac:dyDescent="0.2">
      <c r="A40" s="1" t="s">
        <v>172</v>
      </c>
      <c r="B40" s="1" t="s">
        <v>2007</v>
      </c>
      <c r="C40" s="1" t="s">
        <v>126</v>
      </c>
      <c r="D40" s="1" t="s">
        <v>1328</v>
      </c>
      <c r="E40" s="1" t="s">
        <v>28</v>
      </c>
      <c r="F40" s="1" t="s">
        <v>2076</v>
      </c>
      <c r="G40" s="1" t="s">
        <v>30</v>
      </c>
      <c r="H40" s="1" t="s">
        <v>2074</v>
      </c>
      <c r="J40" s="1" t="s">
        <v>162</v>
      </c>
      <c r="K40" s="1" t="s">
        <v>32</v>
      </c>
      <c r="L40" s="1" t="s">
        <v>33</v>
      </c>
      <c r="M40" s="1">
        <v>1</v>
      </c>
      <c r="N40" s="1">
        <v>228645966</v>
      </c>
      <c r="O40" s="1">
        <v>228645966</v>
      </c>
      <c r="P40" s="1" t="s">
        <v>42</v>
      </c>
      <c r="Q40" s="1" t="s">
        <v>35</v>
      </c>
      <c r="X40" s="1">
        <v>1467</v>
      </c>
      <c r="Y40" s="2">
        <v>43466</v>
      </c>
      <c r="Z40" s="1" t="s">
        <v>2077</v>
      </c>
    </row>
    <row r="41" spans="1:26" x14ac:dyDescent="0.2">
      <c r="A41" s="1" t="s">
        <v>2070</v>
      </c>
      <c r="B41" s="1" t="s">
        <v>2078</v>
      </c>
      <c r="C41" s="1" t="s">
        <v>64</v>
      </c>
      <c r="D41" s="1" t="s">
        <v>2079</v>
      </c>
      <c r="E41" s="1" t="s">
        <v>28</v>
      </c>
      <c r="F41" s="1" t="s">
        <v>2080</v>
      </c>
      <c r="G41" s="1" t="s">
        <v>30</v>
      </c>
      <c r="H41" s="1" t="s">
        <v>2074</v>
      </c>
      <c r="J41" s="1" t="s">
        <v>101</v>
      </c>
      <c r="K41" s="1" t="s">
        <v>101</v>
      </c>
      <c r="L41" s="1" t="s">
        <v>101</v>
      </c>
      <c r="M41" s="1">
        <v>1</v>
      </c>
      <c r="N41" s="1">
        <v>228645969</v>
      </c>
      <c r="O41" s="1">
        <v>228645969</v>
      </c>
      <c r="P41" s="1" t="s">
        <v>35</v>
      </c>
      <c r="Q41" s="1" t="s">
        <v>34</v>
      </c>
      <c r="R41" s="1">
        <v>0.44</v>
      </c>
      <c r="T41" s="1">
        <v>63</v>
      </c>
      <c r="U41" s="1">
        <v>81</v>
      </c>
      <c r="W41" s="1">
        <v>107</v>
      </c>
      <c r="X41" s="1">
        <v>1574</v>
      </c>
      <c r="Y41" s="2">
        <v>43466</v>
      </c>
      <c r="Z41" s="1" t="s">
        <v>2081</v>
      </c>
    </row>
    <row r="42" spans="1:26" x14ac:dyDescent="0.2">
      <c r="A42" s="1" t="s">
        <v>2082</v>
      </c>
      <c r="B42" s="1" t="s">
        <v>2083</v>
      </c>
      <c r="C42" s="1" t="s">
        <v>2084</v>
      </c>
      <c r="D42" s="1" t="s">
        <v>433</v>
      </c>
      <c r="E42" s="1" t="s">
        <v>28</v>
      </c>
      <c r="F42" s="1" t="s">
        <v>1634</v>
      </c>
      <c r="G42" s="1" t="s">
        <v>30</v>
      </c>
      <c r="H42" s="1" t="s">
        <v>2074</v>
      </c>
      <c r="J42" s="1" t="s">
        <v>31</v>
      </c>
      <c r="K42" s="1" t="s">
        <v>32</v>
      </c>
      <c r="L42" s="1" t="s">
        <v>33</v>
      </c>
      <c r="M42" s="1">
        <v>1</v>
      </c>
      <c r="N42" s="1">
        <v>228646000</v>
      </c>
      <c r="O42" s="1">
        <v>228646000</v>
      </c>
      <c r="P42" s="1" t="s">
        <v>42</v>
      </c>
      <c r="Q42" s="1" t="s">
        <v>43</v>
      </c>
      <c r="X42" s="1">
        <v>1830</v>
      </c>
      <c r="Y42" s="2">
        <v>43466</v>
      </c>
      <c r="Z42" s="1" t="s">
        <v>2085</v>
      </c>
    </row>
    <row r="43" spans="1:26" x14ac:dyDescent="0.2">
      <c r="A43" s="1" t="s">
        <v>172</v>
      </c>
      <c r="B43" s="1" t="s">
        <v>2007</v>
      </c>
      <c r="C43" s="1" t="s">
        <v>126</v>
      </c>
      <c r="D43" s="1" t="s">
        <v>2086</v>
      </c>
      <c r="E43" s="1" t="s">
        <v>28</v>
      </c>
      <c r="F43" s="1" t="s">
        <v>2087</v>
      </c>
      <c r="G43" s="1" t="s">
        <v>30</v>
      </c>
      <c r="H43" s="1" t="s">
        <v>2074</v>
      </c>
      <c r="J43" s="1" t="s">
        <v>162</v>
      </c>
      <c r="K43" s="1" t="s">
        <v>32</v>
      </c>
      <c r="L43" s="1" t="s">
        <v>33</v>
      </c>
      <c r="M43" s="1">
        <v>1</v>
      </c>
      <c r="N43" s="1">
        <v>228646005</v>
      </c>
      <c r="O43" s="1">
        <v>228646005</v>
      </c>
      <c r="P43" s="1" t="s">
        <v>34</v>
      </c>
      <c r="Q43" s="1" t="s">
        <v>43</v>
      </c>
      <c r="X43" s="1">
        <v>1467</v>
      </c>
      <c r="Y43" s="2">
        <v>43466</v>
      </c>
      <c r="Z43" s="1" t="s">
        <v>2088</v>
      </c>
    </row>
    <row r="44" spans="1:26" x14ac:dyDescent="0.2">
      <c r="A44" s="1" t="s">
        <v>2089</v>
      </c>
      <c r="B44" s="1" t="s">
        <v>2090</v>
      </c>
      <c r="C44" s="1" t="s">
        <v>340</v>
      </c>
      <c r="D44" s="1" t="s">
        <v>320</v>
      </c>
      <c r="E44" s="1" t="s">
        <v>28</v>
      </c>
      <c r="F44" s="1" t="s">
        <v>1571</v>
      </c>
      <c r="G44" s="1" t="s">
        <v>30</v>
      </c>
      <c r="H44" s="1" t="s">
        <v>2067</v>
      </c>
      <c r="J44" s="1" t="s">
        <v>101</v>
      </c>
      <c r="K44" s="1" t="s">
        <v>101</v>
      </c>
      <c r="L44" s="1" t="s">
        <v>101</v>
      </c>
      <c r="M44" s="1">
        <v>1</v>
      </c>
      <c r="N44" s="1">
        <v>228646059</v>
      </c>
      <c r="O44" s="1">
        <v>228646059</v>
      </c>
      <c r="P44" s="1" t="s">
        <v>34</v>
      </c>
      <c r="Q44" s="1" t="s">
        <v>35</v>
      </c>
      <c r="R44" s="1">
        <v>0.09</v>
      </c>
      <c r="T44" s="1">
        <v>15</v>
      </c>
      <c r="U44" s="1">
        <v>159</v>
      </c>
      <c r="W44" s="1">
        <v>100</v>
      </c>
      <c r="X44" s="1">
        <v>26</v>
      </c>
      <c r="Y44" s="2">
        <v>43466</v>
      </c>
      <c r="Z44" s="1" t="s">
        <v>2091</v>
      </c>
    </row>
    <row r="45" spans="1:26" x14ac:dyDescent="0.2">
      <c r="A45" s="1" t="s">
        <v>2082</v>
      </c>
      <c r="B45" s="1" t="s">
        <v>2083</v>
      </c>
      <c r="C45" s="1" t="s">
        <v>2084</v>
      </c>
      <c r="D45" s="1" t="s">
        <v>1091</v>
      </c>
      <c r="E45" s="1" t="s">
        <v>28</v>
      </c>
      <c r="F45" s="1" t="s">
        <v>2092</v>
      </c>
      <c r="G45" s="1" t="s">
        <v>30</v>
      </c>
      <c r="H45" s="1" t="s">
        <v>2074</v>
      </c>
      <c r="J45" s="1" t="s">
        <v>31</v>
      </c>
      <c r="K45" s="1" t="s">
        <v>32</v>
      </c>
      <c r="L45" s="1" t="s">
        <v>33</v>
      </c>
      <c r="M45" s="1">
        <v>1</v>
      </c>
      <c r="N45" s="1">
        <v>228646096</v>
      </c>
      <c r="O45" s="1">
        <v>228646096</v>
      </c>
      <c r="P45" s="1" t="s">
        <v>42</v>
      </c>
      <c r="Q45" s="1" t="s">
        <v>43</v>
      </c>
      <c r="X45" s="1">
        <v>1830</v>
      </c>
      <c r="Y45" s="2">
        <v>43466</v>
      </c>
      <c r="Z45" s="1" t="s">
        <v>2093</v>
      </c>
    </row>
    <row r="46" spans="1:26" x14ac:dyDescent="0.2">
      <c r="A46" s="1" t="s">
        <v>2094</v>
      </c>
      <c r="B46" s="1" t="s">
        <v>2095</v>
      </c>
      <c r="C46" s="1" t="s">
        <v>39</v>
      </c>
      <c r="D46" s="1" t="s">
        <v>1905</v>
      </c>
      <c r="E46" s="1" t="s">
        <v>28</v>
      </c>
      <c r="F46" s="1" t="s">
        <v>2096</v>
      </c>
      <c r="G46" s="1" t="s">
        <v>30</v>
      </c>
      <c r="H46" s="1" t="s">
        <v>2074</v>
      </c>
      <c r="J46" s="1" t="s">
        <v>101</v>
      </c>
      <c r="K46" s="1" t="s">
        <v>101</v>
      </c>
      <c r="L46" s="1" t="s">
        <v>101</v>
      </c>
      <c r="M46" s="1">
        <v>1</v>
      </c>
      <c r="N46" s="1">
        <v>228646107</v>
      </c>
      <c r="O46" s="1">
        <v>228646107</v>
      </c>
      <c r="P46" s="1" t="s">
        <v>42</v>
      </c>
      <c r="Q46" s="1" t="s">
        <v>35</v>
      </c>
      <c r="R46" s="1">
        <v>0.11</v>
      </c>
      <c r="S46" s="1">
        <v>0.01</v>
      </c>
      <c r="T46" s="1">
        <v>4</v>
      </c>
      <c r="U46" s="1">
        <v>31</v>
      </c>
      <c r="V46" s="1">
        <v>1</v>
      </c>
      <c r="W46" s="1">
        <v>107</v>
      </c>
      <c r="X46" s="1">
        <v>2743</v>
      </c>
      <c r="Y46" s="2">
        <v>43466</v>
      </c>
      <c r="Z46" s="1" t="s">
        <v>2097</v>
      </c>
    </row>
    <row r="47" spans="1:26" x14ac:dyDescent="0.2">
      <c r="A47" s="1" t="s">
        <v>2098</v>
      </c>
      <c r="B47" s="1" t="s">
        <v>2099</v>
      </c>
      <c r="C47" s="1" t="s">
        <v>357</v>
      </c>
      <c r="D47" s="1" t="s">
        <v>335</v>
      </c>
      <c r="E47" s="1" t="s">
        <v>28</v>
      </c>
      <c r="F47" s="1" t="s">
        <v>2100</v>
      </c>
      <c r="G47" s="1" t="s">
        <v>30</v>
      </c>
      <c r="H47" s="1" t="s">
        <v>2074</v>
      </c>
      <c r="J47" s="1" t="s">
        <v>101</v>
      </c>
      <c r="K47" s="1" t="s">
        <v>101</v>
      </c>
      <c r="L47" s="1" t="s">
        <v>101</v>
      </c>
      <c r="M47" s="1">
        <v>1</v>
      </c>
      <c r="N47" s="1">
        <v>228646128</v>
      </c>
      <c r="O47" s="1">
        <v>228646128</v>
      </c>
      <c r="P47" s="1" t="s">
        <v>42</v>
      </c>
      <c r="Q47" s="1" t="s">
        <v>43</v>
      </c>
      <c r="R47" s="1">
        <v>0.24</v>
      </c>
      <c r="T47" s="1">
        <v>30</v>
      </c>
      <c r="U47" s="1">
        <v>93</v>
      </c>
      <c r="W47" s="1">
        <v>112</v>
      </c>
      <c r="X47" s="1">
        <v>156</v>
      </c>
      <c r="Y47" s="2">
        <v>43466</v>
      </c>
      <c r="Z47" s="1" t="s">
        <v>2101</v>
      </c>
    </row>
    <row r="48" spans="1:26" x14ac:dyDescent="0.2">
      <c r="A48" s="1" t="s">
        <v>2102</v>
      </c>
      <c r="B48" s="1" t="s">
        <v>987</v>
      </c>
      <c r="C48" s="1" t="s">
        <v>241</v>
      </c>
      <c r="D48" s="1" t="s">
        <v>2103</v>
      </c>
      <c r="E48" s="1" t="s">
        <v>28</v>
      </c>
      <c r="F48" s="1" t="s">
        <v>2104</v>
      </c>
      <c r="G48" s="1" t="s">
        <v>30</v>
      </c>
      <c r="H48" s="1" t="s">
        <v>2067</v>
      </c>
      <c r="J48" s="1" t="s">
        <v>101</v>
      </c>
      <c r="K48" s="1" t="s">
        <v>101</v>
      </c>
      <c r="L48" s="1" t="s">
        <v>101</v>
      </c>
      <c r="M48" s="1">
        <v>1</v>
      </c>
      <c r="N48" s="1">
        <v>228646167</v>
      </c>
      <c r="O48" s="1">
        <v>228646167</v>
      </c>
      <c r="P48" s="1" t="s">
        <v>43</v>
      </c>
      <c r="Q48" s="1" t="s">
        <v>42</v>
      </c>
      <c r="R48" s="1">
        <v>0.24</v>
      </c>
      <c r="T48" s="1">
        <v>121</v>
      </c>
      <c r="U48" s="1">
        <v>378</v>
      </c>
      <c r="W48" s="1">
        <v>89</v>
      </c>
      <c r="X48" s="1">
        <v>14319</v>
      </c>
      <c r="Y48" s="2">
        <v>43466</v>
      </c>
      <c r="Z48" s="1" t="s">
        <v>2105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opLeftCell="A25" workbookViewId="0">
      <selection activeCell="A23" sqref="A23:X23"/>
    </sheetView>
  </sheetViews>
  <sheetFormatPr defaultColWidth="11.5546875" defaultRowHeight="15" x14ac:dyDescent="0.2"/>
  <cols>
    <col min="1" max="1" width="11.5546875" style="1"/>
    <col min="2" max="2" width="16" style="1" customWidth="1"/>
    <col min="3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24</v>
      </c>
      <c r="B2" s="1" t="s">
        <v>25</v>
      </c>
      <c r="C2" s="1" t="s">
        <v>26</v>
      </c>
      <c r="D2" s="3" t="s">
        <v>27</v>
      </c>
      <c r="E2" s="1" t="s">
        <v>28</v>
      </c>
      <c r="F2" s="1" t="s">
        <v>29</v>
      </c>
      <c r="G2" s="1" t="s">
        <v>30</v>
      </c>
      <c r="J2" s="1" t="s">
        <v>31</v>
      </c>
      <c r="K2" s="1" t="s">
        <v>32</v>
      </c>
      <c r="L2" s="1" t="s">
        <v>33</v>
      </c>
      <c r="M2" s="1">
        <v>6</v>
      </c>
      <c r="N2" s="1">
        <v>25727146</v>
      </c>
      <c r="O2" s="1">
        <v>25727146</v>
      </c>
      <c r="P2" s="1" t="s">
        <v>34</v>
      </c>
      <c r="Q2" s="1" t="s">
        <v>35</v>
      </c>
      <c r="T2" s="1">
        <v>25</v>
      </c>
      <c r="U2" s="1">
        <v>36</v>
      </c>
      <c r="W2" s="1">
        <v>89</v>
      </c>
      <c r="X2" s="1">
        <v>244</v>
      </c>
    </row>
    <row r="3" spans="1:24" x14ac:dyDescent="0.2">
      <c r="A3" s="1" t="s">
        <v>37</v>
      </c>
      <c r="B3" s="1" t="s">
        <v>38</v>
      </c>
      <c r="C3" s="1" t="s">
        <v>39</v>
      </c>
      <c r="D3" s="3" t="s">
        <v>40</v>
      </c>
      <c r="E3" s="1" t="s">
        <v>28</v>
      </c>
      <c r="F3" s="1" t="s">
        <v>41</v>
      </c>
      <c r="G3" s="1" t="s">
        <v>30</v>
      </c>
      <c r="J3" s="1" t="s">
        <v>31</v>
      </c>
      <c r="K3" s="1" t="s">
        <v>32</v>
      </c>
      <c r="L3" s="1" t="s">
        <v>33</v>
      </c>
      <c r="M3" s="1">
        <v>6</v>
      </c>
      <c r="N3" s="1">
        <v>25727171</v>
      </c>
      <c r="O3" s="1">
        <v>25727171</v>
      </c>
      <c r="P3" s="1" t="s">
        <v>42</v>
      </c>
      <c r="Q3" s="1" t="s">
        <v>43</v>
      </c>
      <c r="T3" s="1">
        <v>22</v>
      </c>
      <c r="U3" s="1">
        <v>54</v>
      </c>
      <c r="X3" s="1">
        <v>169</v>
      </c>
    </row>
    <row r="4" spans="1:24" x14ac:dyDescent="0.2">
      <c r="A4" s="1" t="s">
        <v>44</v>
      </c>
      <c r="B4" s="1" t="s">
        <v>48</v>
      </c>
      <c r="C4" s="1" t="s">
        <v>46</v>
      </c>
      <c r="D4" s="3" t="s">
        <v>49</v>
      </c>
      <c r="E4" s="1" t="s">
        <v>28</v>
      </c>
      <c r="F4" s="1" t="s">
        <v>50</v>
      </c>
      <c r="G4" s="1" t="s">
        <v>30</v>
      </c>
      <c r="J4" s="1" t="s">
        <v>32</v>
      </c>
      <c r="K4" s="1" t="s">
        <v>32</v>
      </c>
      <c r="L4" s="1" t="s">
        <v>47</v>
      </c>
      <c r="M4" s="1">
        <v>6</v>
      </c>
      <c r="N4" s="1">
        <v>25727219</v>
      </c>
      <c r="O4" s="1">
        <v>25727219</v>
      </c>
      <c r="P4" s="1" t="s">
        <v>34</v>
      </c>
      <c r="Q4" s="1" t="s">
        <v>35</v>
      </c>
      <c r="X4" s="1">
        <v>947</v>
      </c>
    </row>
    <row r="5" spans="1:24" x14ac:dyDescent="0.2">
      <c r="A5" s="1" t="s">
        <v>51</v>
      </c>
      <c r="B5" s="1" t="s">
        <v>52</v>
      </c>
      <c r="C5" s="1" t="s">
        <v>53</v>
      </c>
      <c r="D5" s="3" t="s">
        <v>54</v>
      </c>
      <c r="E5" s="1" t="s">
        <v>28</v>
      </c>
      <c r="F5" s="1" t="s">
        <v>55</v>
      </c>
      <c r="G5" s="1" t="s">
        <v>30</v>
      </c>
      <c r="J5" s="1" t="s">
        <v>31</v>
      </c>
      <c r="K5" s="1" t="s">
        <v>32</v>
      </c>
      <c r="L5" s="1" t="s">
        <v>33</v>
      </c>
      <c r="M5" s="1">
        <v>6</v>
      </c>
      <c r="N5" s="1">
        <v>25727227</v>
      </c>
      <c r="O5" s="1">
        <v>25727227</v>
      </c>
      <c r="P5" s="1" t="s">
        <v>42</v>
      </c>
      <c r="Q5" s="1" t="s">
        <v>43</v>
      </c>
      <c r="T5" s="1">
        <v>19</v>
      </c>
      <c r="U5" s="1">
        <v>91</v>
      </c>
      <c r="X5" s="1">
        <v>135</v>
      </c>
    </row>
    <row r="6" spans="1:24" x14ac:dyDescent="0.2">
      <c r="A6" s="1" t="s">
        <v>56</v>
      </c>
      <c r="B6" s="1" t="s">
        <v>57</v>
      </c>
      <c r="C6" s="1" t="s">
        <v>58</v>
      </c>
      <c r="D6" s="3" t="s">
        <v>59</v>
      </c>
      <c r="E6" s="1" t="s">
        <v>28</v>
      </c>
      <c r="F6" s="1" t="s">
        <v>60</v>
      </c>
      <c r="G6" s="1" t="s">
        <v>30</v>
      </c>
      <c r="J6" s="1" t="s">
        <v>31</v>
      </c>
      <c r="K6" s="1" t="s">
        <v>61</v>
      </c>
      <c r="L6" s="1" t="s">
        <v>33</v>
      </c>
      <c r="M6" s="1">
        <v>6</v>
      </c>
      <c r="N6" s="1">
        <v>25727230</v>
      </c>
      <c r="O6" s="1">
        <v>25727230</v>
      </c>
      <c r="P6" s="1" t="s">
        <v>35</v>
      </c>
      <c r="Q6" s="1" t="s">
        <v>34</v>
      </c>
      <c r="U6" s="1">
        <v>49</v>
      </c>
      <c r="X6" s="1">
        <v>313</v>
      </c>
    </row>
    <row r="7" spans="1:24" x14ac:dyDescent="0.2">
      <c r="A7" s="1" t="s">
        <v>62</v>
      </c>
      <c r="B7" s="1" t="s">
        <v>63</v>
      </c>
      <c r="C7" s="1" t="s">
        <v>64</v>
      </c>
      <c r="D7" s="3" t="s">
        <v>65</v>
      </c>
      <c r="E7" s="1" t="s">
        <v>28</v>
      </c>
      <c r="F7" s="1" t="s">
        <v>66</v>
      </c>
      <c r="G7" s="1" t="s">
        <v>30</v>
      </c>
      <c r="J7" s="1" t="s">
        <v>31</v>
      </c>
      <c r="K7" s="1" t="s">
        <v>67</v>
      </c>
      <c r="L7" s="1" t="s">
        <v>68</v>
      </c>
      <c r="M7" s="1">
        <v>6</v>
      </c>
      <c r="N7" s="1">
        <v>25727239</v>
      </c>
      <c r="O7" s="1">
        <v>25727239</v>
      </c>
      <c r="P7" s="1" t="s">
        <v>42</v>
      </c>
      <c r="Q7" s="1" t="s">
        <v>43</v>
      </c>
      <c r="T7" s="1">
        <v>295</v>
      </c>
      <c r="U7" s="1">
        <v>288</v>
      </c>
      <c r="V7" s="1">
        <v>1</v>
      </c>
      <c r="W7" s="1">
        <v>641</v>
      </c>
      <c r="X7" s="1">
        <v>1361</v>
      </c>
    </row>
    <row r="8" spans="1:24" x14ac:dyDescent="0.2">
      <c r="A8" s="1" t="s">
        <v>69</v>
      </c>
      <c r="B8" s="1" t="s">
        <v>70</v>
      </c>
      <c r="C8" s="1" t="s">
        <v>71</v>
      </c>
      <c r="D8" s="3" t="s">
        <v>65</v>
      </c>
      <c r="E8" s="1" t="s">
        <v>28</v>
      </c>
      <c r="F8" s="1" t="s">
        <v>66</v>
      </c>
      <c r="G8" s="1" t="s">
        <v>30</v>
      </c>
      <c r="J8" s="1" t="s">
        <v>31</v>
      </c>
      <c r="K8" s="1" t="s">
        <v>67</v>
      </c>
      <c r="L8" s="1" t="s">
        <v>72</v>
      </c>
      <c r="M8" s="1">
        <v>6</v>
      </c>
      <c r="N8" s="1">
        <v>25727239</v>
      </c>
      <c r="O8" s="1">
        <v>25727239</v>
      </c>
      <c r="P8" s="1" t="s">
        <v>42</v>
      </c>
      <c r="Q8" s="1" t="s">
        <v>43</v>
      </c>
      <c r="T8" s="1">
        <v>18</v>
      </c>
      <c r="U8" s="1">
        <v>100</v>
      </c>
      <c r="W8" s="1">
        <v>74</v>
      </c>
      <c r="X8" s="1">
        <v>362</v>
      </c>
    </row>
    <row r="9" spans="1:24" x14ac:dyDescent="0.2">
      <c r="A9" s="1" t="s">
        <v>73</v>
      </c>
      <c r="B9" s="1" t="s">
        <v>74</v>
      </c>
      <c r="C9" s="1" t="s">
        <v>75</v>
      </c>
      <c r="D9" s="3" t="s">
        <v>76</v>
      </c>
      <c r="E9" s="1" t="s">
        <v>28</v>
      </c>
      <c r="F9" s="1" t="s">
        <v>77</v>
      </c>
      <c r="G9" s="1" t="s">
        <v>30</v>
      </c>
      <c r="J9" s="1" t="s">
        <v>31</v>
      </c>
      <c r="K9" s="1" t="s">
        <v>78</v>
      </c>
      <c r="L9" s="1" t="s">
        <v>72</v>
      </c>
      <c r="M9" s="1">
        <v>6</v>
      </c>
      <c r="N9" s="1">
        <v>25727240</v>
      </c>
      <c r="O9" s="1">
        <v>25727240</v>
      </c>
      <c r="P9" s="1" t="s">
        <v>34</v>
      </c>
      <c r="Q9" s="1" t="s">
        <v>35</v>
      </c>
      <c r="X9" s="1">
        <v>44</v>
      </c>
    </row>
    <row r="10" spans="1:24" x14ac:dyDescent="0.2">
      <c r="A10" s="1" t="s">
        <v>79</v>
      </c>
      <c r="B10" s="1" t="s">
        <v>80</v>
      </c>
      <c r="C10" s="1" t="s">
        <v>81</v>
      </c>
      <c r="D10" s="3" t="s">
        <v>82</v>
      </c>
      <c r="E10" s="1" t="s">
        <v>28</v>
      </c>
      <c r="F10" s="1" t="s">
        <v>83</v>
      </c>
      <c r="G10" s="1" t="s">
        <v>30</v>
      </c>
      <c r="J10" s="1" t="s">
        <v>32</v>
      </c>
      <c r="K10" s="1" t="s">
        <v>32</v>
      </c>
      <c r="L10" s="1" t="s">
        <v>84</v>
      </c>
      <c r="M10" s="1">
        <v>6</v>
      </c>
      <c r="N10" s="1">
        <v>25727239</v>
      </c>
      <c r="O10" s="1">
        <v>25727239</v>
      </c>
      <c r="P10" s="1" t="s">
        <v>42</v>
      </c>
      <c r="Q10" s="1" t="s">
        <v>35</v>
      </c>
      <c r="X10" s="1">
        <v>1787</v>
      </c>
    </row>
    <row r="11" spans="1:24" x14ac:dyDescent="0.2">
      <c r="A11" s="1" t="s">
        <v>62</v>
      </c>
      <c r="B11" s="1" t="s">
        <v>85</v>
      </c>
      <c r="C11" s="1" t="s">
        <v>64</v>
      </c>
      <c r="D11" s="3" t="s">
        <v>86</v>
      </c>
      <c r="E11" s="1" t="s">
        <v>28</v>
      </c>
      <c r="F11" s="1" t="s">
        <v>87</v>
      </c>
      <c r="G11" s="1" t="s">
        <v>30</v>
      </c>
      <c r="J11" s="1" t="s">
        <v>31</v>
      </c>
      <c r="K11" s="1" t="s">
        <v>67</v>
      </c>
      <c r="L11" s="1" t="s">
        <v>68</v>
      </c>
      <c r="M11" s="1">
        <v>6</v>
      </c>
      <c r="N11" s="1">
        <v>25727247</v>
      </c>
      <c r="O11" s="1">
        <v>25727247</v>
      </c>
      <c r="P11" s="1" t="s">
        <v>34</v>
      </c>
      <c r="Q11" s="1" t="s">
        <v>43</v>
      </c>
      <c r="T11" s="1">
        <v>123</v>
      </c>
      <c r="U11" s="1">
        <v>238</v>
      </c>
      <c r="W11" s="1">
        <v>455</v>
      </c>
      <c r="X11" s="1">
        <v>7404</v>
      </c>
    </row>
    <row r="12" spans="1:24" x14ac:dyDescent="0.2">
      <c r="A12" s="1" t="s">
        <v>56</v>
      </c>
      <c r="B12" s="1" t="s">
        <v>88</v>
      </c>
      <c r="C12" s="1" t="s">
        <v>58</v>
      </c>
      <c r="D12" s="3" t="s">
        <v>89</v>
      </c>
      <c r="E12" s="1" t="s">
        <v>28</v>
      </c>
      <c r="F12" s="1" t="s">
        <v>90</v>
      </c>
      <c r="G12" s="1" t="s">
        <v>30</v>
      </c>
      <c r="J12" s="1" t="s">
        <v>31</v>
      </c>
      <c r="K12" s="1" t="s">
        <v>61</v>
      </c>
      <c r="L12" s="1" t="s">
        <v>33</v>
      </c>
      <c r="M12" s="1">
        <v>6</v>
      </c>
      <c r="N12" s="1">
        <v>25727255</v>
      </c>
      <c r="O12" s="1">
        <v>25727255</v>
      </c>
      <c r="P12" s="1" t="s">
        <v>42</v>
      </c>
      <c r="Q12" s="1" t="s">
        <v>34</v>
      </c>
      <c r="U12" s="1">
        <v>20</v>
      </c>
      <c r="X12" s="1">
        <v>82</v>
      </c>
    </row>
    <row r="13" spans="1:24" x14ac:dyDescent="0.2">
      <c r="A13" s="1" t="s">
        <v>91</v>
      </c>
      <c r="B13" s="1" t="s">
        <v>92</v>
      </c>
      <c r="C13" s="1" t="s">
        <v>93</v>
      </c>
      <c r="D13" s="3" t="s">
        <v>94</v>
      </c>
      <c r="E13" s="1" t="s">
        <v>28</v>
      </c>
      <c r="F13" s="1" t="s">
        <v>95</v>
      </c>
      <c r="G13" s="1" t="s">
        <v>30</v>
      </c>
      <c r="J13" s="1" t="s">
        <v>32</v>
      </c>
      <c r="K13" s="1" t="s">
        <v>32</v>
      </c>
      <c r="L13" s="1" t="s">
        <v>96</v>
      </c>
      <c r="M13" s="1">
        <v>6</v>
      </c>
      <c r="N13" s="1">
        <v>25727257</v>
      </c>
      <c r="O13" s="1">
        <v>25727257</v>
      </c>
      <c r="P13" s="1" t="s">
        <v>35</v>
      </c>
      <c r="Q13" s="1" t="s">
        <v>34</v>
      </c>
      <c r="X13" s="1">
        <v>139</v>
      </c>
    </row>
    <row r="14" spans="1:24" x14ac:dyDescent="0.2">
      <c r="A14" s="1" t="s">
        <v>73</v>
      </c>
      <c r="B14" s="1" t="s">
        <v>97</v>
      </c>
      <c r="C14" s="1" t="s">
        <v>75</v>
      </c>
      <c r="D14" s="3" t="s">
        <v>98</v>
      </c>
      <c r="E14" s="1" t="s">
        <v>28</v>
      </c>
      <c r="F14" s="1" t="s">
        <v>99</v>
      </c>
      <c r="G14" s="1" t="s">
        <v>30</v>
      </c>
      <c r="J14" s="1" t="s">
        <v>31</v>
      </c>
      <c r="K14" s="1" t="s">
        <v>78</v>
      </c>
      <c r="L14" s="1" t="s">
        <v>33</v>
      </c>
      <c r="M14" s="1">
        <v>6</v>
      </c>
      <c r="N14" s="1">
        <v>25727291</v>
      </c>
      <c r="O14" s="1">
        <v>25727291</v>
      </c>
      <c r="P14" s="1" t="s">
        <v>42</v>
      </c>
      <c r="Q14" s="1" t="s">
        <v>43</v>
      </c>
      <c r="X14" s="1">
        <v>81</v>
      </c>
    </row>
    <row r="15" spans="1:24" x14ac:dyDescent="0.2">
      <c r="A15" s="1" t="s">
        <v>44</v>
      </c>
      <c r="B15" s="1" t="s">
        <v>102</v>
      </c>
      <c r="C15" s="1" t="s">
        <v>46</v>
      </c>
      <c r="D15" s="3" t="s">
        <v>98</v>
      </c>
      <c r="E15" s="1" t="s">
        <v>28</v>
      </c>
      <c r="F15" s="1" t="s">
        <v>99</v>
      </c>
      <c r="G15" s="1" t="s">
        <v>30</v>
      </c>
      <c r="J15" s="1" t="s">
        <v>32</v>
      </c>
      <c r="K15" s="1" t="s">
        <v>32</v>
      </c>
      <c r="L15" s="1" t="s">
        <v>47</v>
      </c>
      <c r="M15" s="1">
        <v>6</v>
      </c>
      <c r="N15" s="1">
        <v>25727291</v>
      </c>
      <c r="O15" s="1">
        <v>25727291</v>
      </c>
      <c r="P15" s="1" t="s">
        <v>42</v>
      </c>
      <c r="Q15" s="1" t="s">
        <v>43</v>
      </c>
      <c r="X15" s="1">
        <v>77</v>
      </c>
    </row>
    <row r="16" spans="1:24" x14ac:dyDescent="0.2">
      <c r="A16" s="1" t="s">
        <v>103</v>
      </c>
      <c r="B16" s="1" t="s">
        <v>104</v>
      </c>
      <c r="C16" s="1" t="s">
        <v>105</v>
      </c>
      <c r="D16" s="3" t="s">
        <v>106</v>
      </c>
      <c r="E16" s="1" t="s">
        <v>28</v>
      </c>
      <c r="F16" s="1" t="s">
        <v>107</v>
      </c>
      <c r="G16" s="1" t="s">
        <v>30</v>
      </c>
      <c r="J16" s="1" t="s">
        <v>31</v>
      </c>
      <c r="K16" s="1" t="s">
        <v>32</v>
      </c>
      <c r="L16" s="1" t="s">
        <v>108</v>
      </c>
      <c r="M16" s="1">
        <v>6</v>
      </c>
      <c r="N16" s="1">
        <v>25727306</v>
      </c>
      <c r="O16" s="1">
        <v>25727306</v>
      </c>
      <c r="P16" s="1" t="s">
        <v>42</v>
      </c>
      <c r="Q16" s="1" t="s">
        <v>34</v>
      </c>
      <c r="T16" s="1">
        <v>108</v>
      </c>
      <c r="U16" s="1">
        <v>65</v>
      </c>
      <c r="W16" s="1">
        <v>121</v>
      </c>
      <c r="X16" s="1">
        <v>928</v>
      </c>
    </row>
    <row r="17" spans="1:24" x14ac:dyDescent="0.2">
      <c r="A17" s="1" t="s">
        <v>109</v>
      </c>
      <c r="B17" s="1" t="s">
        <v>110</v>
      </c>
      <c r="C17" s="1" t="s">
        <v>39</v>
      </c>
      <c r="D17" s="3" t="s">
        <v>111</v>
      </c>
      <c r="E17" s="1" t="s">
        <v>28</v>
      </c>
      <c r="F17" s="1" t="s">
        <v>112</v>
      </c>
      <c r="G17" s="1" t="s">
        <v>30</v>
      </c>
      <c r="J17" s="1" t="s">
        <v>113</v>
      </c>
      <c r="K17" s="1" t="s">
        <v>32</v>
      </c>
      <c r="L17" s="1" t="s">
        <v>114</v>
      </c>
      <c r="M17" s="1">
        <v>6</v>
      </c>
      <c r="N17" s="1">
        <v>25727309</v>
      </c>
      <c r="O17" s="1">
        <v>25727309</v>
      </c>
      <c r="P17" s="1" t="s">
        <v>42</v>
      </c>
      <c r="Q17" s="1" t="s">
        <v>43</v>
      </c>
      <c r="X17" s="1">
        <v>662</v>
      </c>
    </row>
    <row r="18" spans="1:24" x14ac:dyDescent="0.2">
      <c r="A18" s="1" t="s">
        <v>44</v>
      </c>
      <c r="B18" s="1" t="s">
        <v>115</v>
      </c>
      <c r="C18" s="1" t="s">
        <v>46</v>
      </c>
      <c r="D18" s="3" t="s">
        <v>111</v>
      </c>
      <c r="E18" s="1" t="s">
        <v>28</v>
      </c>
      <c r="F18" s="1" t="s">
        <v>112</v>
      </c>
      <c r="G18" s="1" t="s">
        <v>30</v>
      </c>
      <c r="J18" s="1" t="s">
        <v>32</v>
      </c>
      <c r="K18" s="1" t="s">
        <v>32</v>
      </c>
      <c r="L18" s="1" t="s">
        <v>47</v>
      </c>
      <c r="M18" s="1">
        <v>6</v>
      </c>
      <c r="N18" s="1">
        <v>25727309</v>
      </c>
      <c r="O18" s="1">
        <v>25727309</v>
      </c>
      <c r="P18" s="1" t="s">
        <v>42</v>
      </c>
      <c r="Q18" s="1" t="s">
        <v>43</v>
      </c>
      <c r="X18" s="1">
        <v>3753</v>
      </c>
    </row>
    <row r="19" spans="1:24" x14ac:dyDescent="0.2">
      <c r="A19" s="1" t="s">
        <v>37</v>
      </c>
      <c r="B19" s="1" t="s">
        <v>116</v>
      </c>
      <c r="C19" s="1" t="s">
        <v>117</v>
      </c>
      <c r="D19" s="3" t="s">
        <v>118</v>
      </c>
      <c r="E19" s="1" t="s">
        <v>28</v>
      </c>
      <c r="F19" s="1" t="s">
        <v>119</v>
      </c>
      <c r="G19" s="1" t="s">
        <v>30</v>
      </c>
      <c r="J19" s="1" t="s">
        <v>31</v>
      </c>
      <c r="K19" s="1" t="s">
        <v>32</v>
      </c>
      <c r="L19" s="1" t="s">
        <v>33</v>
      </c>
      <c r="M19" s="1">
        <v>6</v>
      </c>
      <c r="N19" s="1">
        <v>25727328</v>
      </c>
      <c r="O19" s="1">
        <v>25727328</v>
      </c>
      <c r="P19" s="1" t="s">
        <v>34</v>
      </c>
      <c r="Q19" s="1" t="s">
        <v>35</v>
      </c>
      <c r="T19" s="1">
        <v>48</v>
      </c>
      <c r="U19" s="1">
        <v>123</v>
      </c>
      <c r="X19" s="1">
        <v>6476</v>
      </c>
    </row>
    <row r="20" spans="1:24" x14ac:dyDescent="0.2">
      <c r="A20" s="1" t="s">
        <v>120</v>
      </c>
      <c r="B20" s="1" t="s">
        <v>121</v>
      </c>
      <c r="C20" s="1" t="s">
        <v>39</v>
      </c>
      <c r="D20" s="3" t="s">
        <v>122</v>
      </c>
      <c r="E20" s="1" t="s">
        <v>28</v>
      </c>
      <c r="F20" s="1" t="s">
        <v>123</v>
      </c>
      <c r="G20" s="1" t="s">
        <v>30</v>
      </c>
      <c r="J20" s="1" t="s">
        <v>32</v>
      </c>
      <c r="K20" s="1" t="s">
        <v>32</v>
      </c>
      <c r="L20" s="1" t="s">
        <v>33</v>
      </c>
      <c r="M20" s="1">
        <v>6</v>
      </c>
      <c r="N20" s="1">
        <v>25727333</v>
      </c>
      <c r="O20" s="1">
        <v>25727333</v>
      </c>
      <c r="P20" s="1" t="s">
        <v>42</v>
      </c>
      <c r="Q20" s="1" t="s">
        <v>43</v>
      </c>
      <c r="X20" s="1">
        <v>556</v>
      </c>
    </row>
    <row r="21" spans="1:24" x14ac:dyDescent="0.2">
      <c r="A21" s="1" t="s">
        <v>44</v>
      </c>
      <c r="B21" s="1" t="s">
        <v>124</v>
      </c>
      <c r="C21" s="1" t="s">
        <v>46</v>
      </c>
      <c r="D21" s="3" t="s">
        <v>122</v>
      </c>
      <c r="E21" s="1" t="s">
        <v>28</v>
      </c>
      <c r="F21" s="1" t="s">
        <v>123</v>
      </c>
      <c r="G21" s="1" t="s">
        <v>30</v>
      </c>
      <c r="J21" s="1" t="s">
        <v>32</v>
      </c>
      <c r="K21" s="1" t="s">
        <v>32</v>
      </c>
      <c r="L21" s="1" t="s">
        <v>47</v>
      </c>
      <c r="M21" s="1">
        <v>6</v>
      </c>
      <c r="N21" s="1">
        <v>25727333</v>
      </c>
      <c r="O21" s="1">
        <v>25727333</v>
      </c>
      <c r="P21" s="1" t="s">
        <v>42</v>
      </c>
      <c r="Q21" s="1" t="s">
        <v>43</v>
      </c>
      <c r="X21" s="1">
        <v>3618</v>
      </c>
    </row>
    <row r="22" spans="1:24" x14ac:dyDescent="0.2">
      <c r="A22" s="1" t="s">
        <v>24</v>
      </c>
      <c r="B22" s="1" t="s">
        <v>125</v>
      </c>
      <c r="C22" s="1" t="s">
        <v>126</v>
      </c>
      <c r="D22" s="3" t="s">
        <v>127</v>
      </c>
      <c r="E22" s="1" t="s">
        <v>28</v>
      </c>
      <c r="F22" s="1" t="s">
        <v>128</v>
      </c>
      <c r="G22" s="1" t="s">
        <v>30</v>
      </c>
      <c r="J22" s="1" t="s">
        <v>31</v>
      </c>
      <c r="K22" s="1" t="s">
        <v>32</v>
      </c>
      <c r="L22" s="1" t="s">
        <v>33</v>
      </c>
      <c r="M22" s="1">
        <v>6</v>
      </c>
      <c r="N22" s="1">
        <v>25727344</v>
      </c>
      <c r="O22" s="1">
        <v>25727344</v>
      </c>
      <c r="P22" s="1" t="s">
        <v>34</v>
      </c>
      <c r="Q22" s="1" t="s">
        <v>35</v>
      </c>
      <c r="T22" s="1">
        <v>12</v>
      </c>
      <c r="U22" s="1">
        <v>71</v>
      </c>
      <c r="W22" s="1">
        <v>100</v>
      </c>
      <c r="X22" s="1">
        <v>408</v>
      </c>
    </row>
    <row r="23" spans="1:24" x14ac:dyDescent="0.2">
      <c r="A23" s="1" t="s">
        <v>129</v>
      </c>
      <c r="B23" s="1" t="s">
        <v>130</v>
      </c>
      <c r="C23" s="1" t="s">
        <v>131</v>
      </c>
      <c r="D23" s="3" t="s">
        <v>132</v>
      </c>
      <c r="E23" s="1" t="s">
        <v>28</v>
      </c>
      <c r="F23" s="1" t="s">
        <v>133</v>
      </c>
      <c r="G23" s="1" t="s">
        <v>30</v>
      </c>
      <c r="J23" s="1" t="s">
        <v>32</v>
      </c>
      <c r="K23" s="1" t="s">
        <v>32</v>
      </c>
      <c r="L23" s="1" t="s">
        <v>47</v>
      </c>
      <c r="M23" s="1">
        <v>6</v>
      </c>
      <c r="N23" s="1">
        <v>25727348</v>
      </c>
      <c r="O23" s="1">
        <v>25727348</v>
      </c>
      <c r="P23" s="1" t="s">
        <v>43</v>
      </c>
      <c r="Q23" s="1" t="s">
        <v>42</v>
      </c>
      <c r="X23" s="1">
        <v>93</v>
      </c>
    </row>
    <row r="24" spans="1:24" x14ac:dyDescent="0.2">
      <c r="A24" s="1" t="s">
        <v>134</v>
      </c>
      <c r="B24" s="1" t="s">
        <v>135</v>
      </c>
      <c r="C24" s="1" t="s">
        <v>136</v>
      </c>
      <c r="D24" s="3" t="s">
        <v>137</v>
      </c>
      <c r="E24" s="1" t="s">
        <v>28</v>
      </c>
      <c r="F24" s="1" t="s">
        <v>138</v>
      </c>
      <c r="G24" s="1" t="s">
        <v>30</v>
      </c>
      <c r="J24" s="1" t="s">
        <v>32</v>
      </c>
      <c r="K24" s="1" t="s">
        <v>32</v>
      </c>
      <c r="L24" s="1" t="s">
        <v>139</v>
      </c>
      <c r="M24" s="1">
        <v>6</v>
      </c>
      <c r="N24" s="1">
        <v>25727356</v>
      </c>
      <c r="O24" s="1">
        <v>25727356</v>
      </c>
      <c r="P24" s="1" t="s">
        <v>42</v>
      </c>
      <c r="Q24" s="1" t="s">
        <v>43</v>
      </c>
      <c r="T24" s="1">
        <v>47</v>
      </c>
      <c r="U24" s="1">
        <v>110</v>
      </c>
      <c r="W24" s="1">
        <v>155</v>
      </c>
      <c r="X24" s="1">
        <v>37</v>
      </c>
    </row>
    <row r="25" spans="1:24" x14ac:dyDescent="0.2">
      <c r="A25" s="1" t="s">
        <v>142</v>
      </c>
      <c r="B25" s="1" t="s">
        <v>143</v>
      </c>
      <c r="C25" s="1" t="s">
        <v>144</v>
      </c>
      <c r="D25" s="3" t="s">
        <v>145</v>
      </c>
      <c r="E25" s="1" t="s">
        <v>28</v>
      </c>
      <c r="F25" s="1" t="s">
        <v>146</v>
      </c>
      <c r="G25" s="1" t="s">
        <v>30</v>
      </c>
      <c r="J25" s="1" t="s">
        <v>31</v>
      </c>
      <c r="K25" s="1" t="s">
        <v>67</v>
      </c>
      <c r="L25" s="1" t="s">
        <v>68</v>
      </c>
      <c r="M25" s="1">
        <v>6</v>
      </c>
      <c r="N25" s="1">
        <v>25727363</v>
      </c>
      <c r="O25" s="1">
        <v>25727363</v>
      </c>
      <c r="P25" s="1" t="s">
        <v>42</v>
      </c>
      <c r="Q25" s="1" t="s">
        <v>43</v>
      </c>
      <c r="T25" s="1">
        <v>13</v>
      </c>
      <c r="U25" s="1">
        <v>63</v>
      </c>
      <c r="W25" s="1">
        <v>83</v>
      </c>
      <c r="X25" s="1">
        <v>925</v>
      </c>
    </row>
    <row r="26" spans="1:24" x14ac:dyDescent="0.2">
      <c r="A26" s="1" t="s">
        <v>129</v>
      </c>
      <c r="B26" s="1" t="s">
        <v>149</v>
      </c>
      <c r="C26" s="1" t="s">
        <v>131</v>
      </c>
      <c r="D26" s="3" t="s">
        <v>150</v>
      </c>
      <c r="E26" s="1" t="s">
        <v>28</v>
      </c>
      <c r="F26" s="1" t="s">
        <v>151</v>
      </c>
      <c r="G26" s="1" t="s">
        <v>30</v>
      </c>
      <c r="J26" s="1" t="s">
        <v>32</v>
      </c>
      <c r="K26" s="1" t="s">
        <v>32</v>
      </c>
      <c r="L26" s="1" t="s">
        <v>47</v>
      </c>
      <c r="M26" s="1">
        <v>6</v>
      </c>
      <c r="N26" s="1">
        <v>25727384</v>
      </c>
      <c r="O26" s="1">
        <v>25727384</v>
      </c>
      <c r="P26" s="1" t="s">
        <v>42</v>
      </c>
      <c r="Q26" s="1" t="s">
        <v>35</v>
      </c>
      <c r="X26" s="1">
        <v>92</v>
      </c>
    </row>
    <row r="27" spans="1:24" x14ac:dyDescent="0.2">
      <c r="A27" s="1" t="s">
        <v>152</v>
      </c>
      <c r="B27" s="1" t="s">
        <v>153</v>
      </c>
      <c r="C27" s="1" t="s">
        <v>154</v>
      </c>
      <c r="D27" s="3" t="s">
        <v>155</v>
      </c>
      <c r="E27" s="1" t="s">
        <v>28</v>
      </c>
      <c r="F27" s="1" t="s">
        <v>156</v>
      </c>
      <c r="G27" s="1" t="s">
        <v>30</v>
      </c>
      <c r="J27" s="1" t="s">
        <v>32</v>
      </c>
      <c r="K27" s="1" t="s">
        <v>32</v>
      </c>
      <c r="L27" s="1" t="s">
        <v>33</v>
      </c>
      <c r="M27" s="1">
        <v>6</v>
      </c>
      <c r="N27" s="1">
        <v>25727393</v>
      </c>
      <c r="O27" s="1">
        <v>25727393</v>
      </c>
      <c r="P27" s="1" t="s">
        <v>34</v>
      </c>
      <c r="Q27" s="1" t="s">
        <v>35</v>
      </c>
      <c r="T27" s="1">
        <v>31</v>
      </c>
      <c r="U27" s="1">
        <v>135</v>
      </c>
      <c r="X27" s="1">
        <v>1302</v>
      </c>
    </row>
    <row r="28" spans="1:24" x14ac:dyDescent="0.2">
      <c r="A28" s="1" t="s">
        <v>157</v>
      </c>
      <c r="B28" s="1" t="s">
        <v>158</v>
      </c>
      <c r="C28" s="1" t="s">
        <v>159</v>
      </c>
      <c r="D28" s="3" t="s">
        <v>160</v>
      </c>
      <c r="E28" s="1" t="s">
        <v>28</v>
      </c>
      <c r="F28" s="1" t="s">
        <v>161</v>
      </c>
      <c r="G28" s="1" t="s">
        <v>30</v>
      </c>
      <c r="J28" s="1" t="s">
        <v>31</v>
      </c>
      <c r="K28" s="1" t="s">
        <v>162</v>
      </c>
      <c r="L28" s="1" t="s">
        <v>163</v>
      </c>
      <c r="M28" s="1">
        <v>6</v>
      </c>
      <c r="N28" s="1">
        <v>25727398</v>
      </c>
      <c r="O28" s="1">
        <v>25727398</v>
      </c>
      <c r="P28" s="1" t="s">
        <v>42</v>
      </c>
      <c r="Q28" s="1" t="s">
        <v>43</v>
      </c>
      <c r="X28" s="1">
        <v>12</v>
      </c>
    </row>
    <row r="29" spans="1:24" x14ac:dyDescent="0.2">
      <c r="A29" s="1" t="s">
        <v>73</v>
      </c>
      <c r="B29" s="1" t="s">
        <v>164</v>
      </c>
      <c r="C29" s="1" t="s">
        <v>165</v>
      </c>
      <c r="D29" s="3" t="s">
        <v>166</v>
      </c>
      <c r="E29" s="1" t="s">
        <v>28</v>
      </c>
      <c r="F29" s="1" t="s">
        <v>167</v>
      </c>
      <c r="G29" s="1" t="s">
        <v>30</v>
      </c>
      <c r="J29" s="1" t="s">
        <v>31</v>
      </c>
      <c r="K29" s="1" t="s">
        <v>78</v>
      </c>
      <c r="L29" s="1" t="s">
        <v>33</v>
      </c>
      <c r="M29" s="1">
        <v>6</v>
      </c>
      <c r="N29" s="1">
        <v>25727399</v>
      </c>
      <c r="O29" s="1">
        <v>25727399</v>
      </c>
      <c r="P29" s="1" t="s">
        <v>34</v>
      </c>
      <c r="Q29" s="1" t="s">
        <v>35</v>
      </c>
      <c r="X29" s="1">
        <v>9925</v>
      </c>
    </row>
    <row r="30" spans="1:24" x14ac:dyDescent="0.2">
      <c r="A30" s="1" t="s">
        <v>24</v>
      </c>
      <c r="B30" s="1" t="s">
        <v>169</v>
      </c>
      <c r="C30" s="1" t="s">
        <v>126</v>
      </c>
      <c r="D30" s="3" t="s">
        <v>170</v>
      </c>
      <c r="E30" s="1" t="s">
        <v>28</v>
      </c>
      <c r="F30" s="1" t="s">
        <v>171</v>
      </c>
      <c r="G30" s="1" t="s">
        <v>30</v>
      </c>
      <c r="J30" s="1" t="s">
        <v>31</v>
      </c>
      <c r="K30" s="1" t="s">
        <v>32</v>
      </c>
      <c r="L30" s="1" t="s">
        <v>33</v>
      </c>
      <c r="M30" s="1">
        <v>6</v>
      </c>
      <c r="N30" s="1">
        <v>25727399</v>
      </c>
      <c r="O30" s="1">
        <v>25727399</v>
      </c>
      <c r="P30" s="1" t="s">
        <v>34</v>
      </c>
      <c r="Q30" s="1" t="s">
        <v>43</v>
      </c>
      <c r="T30" s="1">
        <v>42</v>
      </c>
      <c r="U30" s="1">
        <v>52</v>
      </c>
      <c r="W30" s="1">
        <v>56</v>
      </c>
      <c r="X30" s="1">
        <v>580</v>
      </c>
    </row>
    <row r="31" spans="1:24" x14ac:dyDescent="0.2">
      <c r="A31" s="1" t="s">
        <v>79</v>
      </c>
      <c r="B31" s="1" t="s">
        <v>173</v>
      </c>
      <c r="C31" s="1" t="s">
        <v>81</v>
      </c>
      <c r="D31" s="3" t="s">
        <v>174</v>
      </c>
      <c r="E31" s="1" t="s">
        <v>28</v>
      </c>
      <c r="F31" s="1" t="s">
        <v>175</v>
      </c>
      <c r="G31" s="1" t="s">
        <v>30</v>
      </c>
      <c r="J31" s="1" t="s">
        <v>32</v>
      </c>
      <c r="K31" s="1" t="s">
        <v>32</v>
      </c>
      <c r="L31" s="1" t="s">
        <v>84</v>
      </c>
      <c r="M31" s="1">
        <v>6</v>
      </c>
      <c r="N31" s="1">
        <v>25727414</v>
      </c>
      <c r="O31" s="1">
        <v>25727414</v>
      </c>
      <c r="P31" s="1" t="s">
        <v>42</v>
      </c>
      <c r="Q31" s="1" t="s">
        <v>43</v>
      </c>
      <c r="X31" s="1">
        <v>251</v>
      </c>
    </row>
    <row r="32" spans="1:24" x14ac:dyDescent="0.2">
      <c r="A32" s="1" t="s">
        <v>37</v>
      </c>
      <c r="B32" s="1" t="s">
        <v>176</v>
      </c>
      <c r="C32" s="1" t="s">
        <v>39</v>
      </c>
      <c r="D32" s="3" t="s">
        <v>174</v>
      </c>
      <c r="E32" s="1" t="s">
        <v>28</v>
      </c>
      <c r="F32" s="1" t="s">
        <v>175</v>
      </c>
      <c r="G32" s="1" t="s">
        <v>30</v>
      </c>
      <c r="J32" s="1" t="s">
        <v>31</v>
      </c>
      <c r="K32" s="1" t="s">
        <v>32</v>
      </c>
      <c r="L32" s="1" t="s">
        <v>33</v>
      </c>
      <c r="M32" s="1">
        <v>6</v>
      </c>
      <c r="N32" s="1">
        <v>25727414</v>
      </c>
      <c r="O32" s="1">
        <v>25727414</v>
      </c>
      <c r="P32" s="1" t="s">
        <v>42</v>
      </c>
      <c r="Q32" s="1" t="s">
        <v>43</v>
      </c>
      <c r="T32" s="1">
        <v>20</v>
      </c>
      <c r="U32" s="1">
        <v>70</v>
      </c>
      <c r="X32" s="1">
        <v>1633</v>
      </c>
    </row>
    <row r="33" spans="1:26" x14ac:dyDescent="0.2">
      <c r="A33" s="1" t="s">
        <v>177</v>
      </c>
      <c r="B33" s="1" t="s">
        <v>178</v>
      </c>
      <c r="C33" s="1" t="s">
        <v>39</v>
      </c>
      <c r="D33" s="3" t="s">
        <v>179</v>
      </c>
      <c r="E33" s="1" t="s">
        <v>28</v>
      </c>
      <c r="F33" s="1" t="s">
        <v>180</v>
      </c>
      <c r="G33" s="1" t="s">
        <v>30</v>
      </c>
      <c r="J33" s="1" t="s">
        <v>32</v>
      </c>
      <c r="K33" s="1" t="s">
        <v>32</v>
      </c>
      <c r="L33" s="1" t="s">
        <v>32</v>
      </c>
      <c r="M33" s="1">
        <v>6</v>
      </c>
      <c r="N33" s="1">
        <v>25727417</v>
      </c>
      <c r="O33" s="1">
        <v>25727417</v>
      </c>
      <c r="P33" s="1" t="s">
        <v>34</v>
      </c>
      <c r="Q33" s="1" t="s">
        <v>43</v>
      </c>
      <c r="X33" s="1">
        <v>1164</v>
      </c>
    </row>
    <row r="34" spans="1:26" x14ac:dyDescent="0.2">
      <c r="A34" s="1" t="s">
        <v>69</v>
      </c>
      <c r="B34" s="1" t="s">
        <v>181</v>
      </c>
      <c r="C34" s="1" t="s">
        <v>71</v>
      </c>
      <c r="D34" s="3" t="s">
        <v>182</v>
      </c>
      <c r="E34" s="1" t="s">
        <v>28</v>
      </c>
      <c r="F34" s="1" t="s">
        <v>183</v>
      </c>
      <c r="G34" s="1" t="s">
        <v>30</v>
      </c>
      <c r="J34" s="1" t="s">
        <v>31</v>
      </c>
      <c r="K34" s="1" t="s">
        <v>67</v>
      </c>
      <c r="L34" s="1" t="s">
        <v>72</v>
      </c>
      <c r="M34" s="1">
        <v>6</v>
      </c>
      <c r="N34" s="1">
        <v>25727417</v>
      </c>
      <c r="O34" s="1">
        <v>25727417</v>
      </c>
      <c r="P34" s="1" t="s">
        <v>34</v>
      </c>
      <c r="Q34" s="1" t="s">
        <v>35</v>
      </c>
      <c r="T34" s="1">
        <v>25</v>
      </c>
      <c r="U34" s="1">
        <v>94</v>
      </c>
      <c r="W34" s="1">
        <v>104</v>
      </c>
      <c r="X34" s="1">
        <v>7301</v>
      </c>
    </row>
    <row r="35" spans="1:26" x14ac:dyDescent="0.2">
      <c r="A35" s="1" t="s">
        <v>73</v>
      </c>
      <c r="B35" s="1" t="s">
        <v>184</v>
      </c>
      <c r="C35" s="1" t="s">
        <v>75</v>
      </c>
      <c r="D35" s="3" t="s">
        <v>185</v>
      </c>
      <c r="E35" s="1" t="s">
        <v>28</v>
      </c>
      <c r="F35" s="1" t="s">
        <v>186</v>
      </c>
      <c r="G35" s="1" t="s">
        <v>30</v>
      </c>
      <c r="J35" s="1" t="s">
        <v>31</v>
      </c>
      <c r="K35" s="1" t="s">
        <v>78</v>
      </c>
      <c r="L35" s="1" t="s">
        <v>33</v>
      </c>
      <c r="M35" s="1">
        <v>6</v>
      </c>
      <c r="N35" s="1">
        <v>25727437</v>
      </c>
      <c r="O35" s="1">
        <v>25727437</v>
      </c>
      <c r="P35" s="1" t="s">
        <v>42</v>
      </c>
      <c r="Q35" s="1" t="s">
        <v>43</v>
      </c>
      <c r="X35" s="1">
        <v>6561</v>
      </c>
    </row>
    <row r="36" spans="1:26" x14ac:dyDescent="0.2">
      <c r="A36" s="1" t="s">
        <v>187</v>
      </c>
      <c r="B36" s="1" t="s">
        <v>188</v>
      </c>
      <c r="C36" s="1" t="s">
        <v>189</v>
      </c>
      <c r="D36" s="3" t="s">
        <v>190</v>
      </c>
      <c r="E36" s="1" t="s">
        <v>28</v>
      </c>
      <c r="F36" s="1" t="s">
        <v>191</v>
      </c>
      <c r="G36" s="1" t="s">
        <v>30</v>
      </c>
      <c r="J36" s="1" t="s">
        <v>31</v>
      </c>
      <c r="K36" s="1" t="s">
        <v>67</v>
      </c>
      <c r="L36" s="1" t="s">
        <v>68</v>
      </c>
      <c r="M36" s="1">
        <v>6</v>
      </c>
      <c r="N36" s="1">
        <v>25727450</v>
      </c>
      <c r="O36" s="1">
        <v>25727450</v>
      </c>
      <c r="P36" s="1" t="s">
        <v>42</v>
      </c>
      <c r="Q36" s="1" t="s">
        <v>43</v>
      </c>
      <c r="T36" s="1">
        <v>55</v>
      </c>
      <c r="U36" s="1">
        <v>434</v>
      </c>
      <c r="X36" s="1">
        <v>549</v>
      </c>
    </row>
    <row r="37" spans="1:26" x14ac:dyDescent="0.2">
      <c r="A37" s="1" t="s">
        <v>192</v>
      </c>
      <c r="B37" s="1" t="s">
        <v>193</v>
      </c>
      <c r="C37" s="1" t="s">
        <v>105</v>
      </c>
      <c r="D37" s="3" t="s">
        <v>194</v>
      </c>
      <c r="E37" s="1" t="s">
        <v>28</v>
      </c>
      <c r="F37" s="1" t="s">
        <v>195</v>
      </c>
      <c r="G37" s="1" t="s">
        <v>30</v>
      </c>
      <c r="J37" s="1" t="s">
        <v>162</v>
      </c>
      <c r="K37" s="1" t="s">
        <v>162</v>
      </c>
      <c r="L37" s="1" t="s">
        <v>196</v>
      </c>
      <c r="M37" s="1">
        <v>6</v>
      </c>
      <c r="N37" s="1">
        <v>25727452</v>
      </c>
      <c r="O37" s="1">
        <v>25727452</v>
      </c>
      <c r="P37" s="1" t="s">
        <v>34</v>
      </c>
      <c r="Q37" s="1" t="s">
        <v>42</v>
      </c>
      <c r="X37" s="1">
        <v>37</v>
      </c>
    </row>
    <row r="38" spans="1:26" x14ac:dyDescent="0.2">
      <c r="A38" s="1" t="s">
        <v>51</v>
      </c>
      <c r="B38" s="1" t="s">
        <v>197</v>
      </c>
      <c r="C38" s="1" t="s">
        <v>53</v>
      </c>
      <c r="D38" s="3" t="s">
        <v>198</v>
      </c>
      <c r="E38" s="1" t="s">
        <v>28</v>
      </c>
      <c r="F38" s="1" t="s">
        <v>199</v>
      </c>
      <c r="G38" s="1" t="s">
        <v>30</v>
      </c>
      <c r="J38" s="1" t="s">
        <v>31</v>
      </c>
      <c r="K38" s="1" t="s">
        <v>32</v>
      </c>
      <c r="L38" s="1" t="s">
        <v>33</v>
      </c>
      <c r="M38" s="1">
        <v>6</v>
      </c>
      <c r="N38" s="1">
        <v>25727462</v>
      </c>
      <c r="O38" s="1">
        <v>25727462</v>
      </c>
      <c r="P38" s="1" t="s">
        <v>42</v>
      </c>
      <c r="Q38" s="1" t="s">
        <v>43</v>
      </c>
      <c r="T38" s="1">
        <v>17</v>
      </c>
      <c r="U38" s="1">
        <v>28</v>
      </c>
      <c r="X38" s="1">
        <v>148</v>
      </c>
    </row>
    <row r="39" spans="1:26" x14ac:dyDescent="0.2">
      <c r="A39" s="1" t="s">
        <v>134</v>
      </c>
      <c r="B39" s="1" t="s">
        <v>200</v>
      </c>
      <c r="C39" s="1" t="s">
        <v>136</v>
      </c>
      <c r="D39" s="3" t="s">
        <v>201</v>
      </c>
      <c r="E39" s="1" t="s">
        <v>28</v>
      </c>
      <c r="F39" s="1" t="s">
        <v>202</v>
      </c>
      <c r="G39" s="1" t="s">
        <v>30</v>
      </c>
      <c r="J39" s="1" t="s">
        <v>32</v>
      </c>
      <c r="K39" s="1" t="s">
        <v>32</v>
      </c>
      <c r="L39" s="1" t="s">
        <v>203</v>
      </c>
      <c r="M39" s="1">
        <v>6</v>
      </c>
      <c r="N39" s="1">
        <v>25727485</v>
      </c>
      <c r="O39" s="1">
        <v>25727485</v>
      </c>
      <c r="P39" s="1" t="s">
        <v>35</v>
      </c>
      <c r="Q39" s="1" t="s">
        <v>34</v>
      </c>
      <c r="T39" s="1">
        <v>13</v>
      </c>
      <c r="U39" s="1">
        <v>55</v>
      </c>
      <c r="W39" s="1">
        <v>96</v>
      </c>
      <c r="X39" s="1">
        <v>60</v>
      </c>
    </row>
    <row r="40" spans="1:26" x14ac:dyDescent="0.2">
      <c r="A40" s="1" t="s">
        <v>140</v>
      </c>
      <c r="B40" s="1" t="s">
        <v>204</v>
      </c>
      <c r="C40" s="1" t="s">
        <v>141</v>
      </c>
      <c r="D40" s="3" t="s">
        <v>201</v>
      </c>
      <c r="E40" s="1" t="s">
        <v>28</v>
      </c>
      <c r="F40" s="1" t="s">
        <v>202</v>
      </c>
      <c r="G40" s="1" t="s">
        <v>30</v>
      </c>
      <c r="J40" s="1" t="s">
        <v>31</v>
      </c>
      <c r="K40" s="1" t="s">
        <v>67</v>
      </c>
      <c r="L40" s="1" t="s">
        <v>33</v>
      </c>
      <c r="M40" s="1">
        <v>6</v>
      </c>
      <c r="N40" s="1">
        <v>25727485</v>
      </c>
      <c r="O40" s="1">
        <v>25727485</v>
      </c>
      <c r="P40" s="1" t="s">
        <v>35</v>
      </c>
      <c r="Q40" s="1" t="s">
        <v>34</v>
      </c>
      <c r="X40" s="1">
        <v>69</v>
      </c>
    </row>
    <row r="41" spans="1:26" x14ac:dyDescent="0.2">
      <c r="A41" s="1" t="s">
        <v>51</v>
      </c>
      <c r="B41" s="1" t="s">
        <v>205</v>
      </c>
      <c r="C41" s="1" t="s">
        <v>53</v>
      </c>
      <c r="D41" s="3" t="s">
        <v>206</v>
      </c>
      <c r="E41" s="1" t="s">
        <v>28</v>
      </c>
      <c r="F41" s="1" t="s">
        <v>207</v>
      </c>
      <c r="G41" s="1" t="s">
        <v>30</v>
      </c>
      <c r="J41" s="1" t="s">
        <v>31</v>
      </c>
      <c r="K41" s="1" t="s">
        <v>32</v>
      </c>
      <c r="L41" s="1" t="s">
        <v>33</v>
      </c>
      <c r="M41" s="1">
        <v>6</v>
      </c>
      <c r="N41" s="1">
        <v>25727498</v>
      </c>
      <c r="O41" s="1">
        <v>25727498</v>
      </c>
      <c r="P41" s="1" t="s">
        <v>42</v>
      </c>
      <c r="Q41" s="1" t="s">
        <v>35</v>
      </c>
      <c r="T41" s="1">
        <v>20</v>
      </c>
      <c r="U41" s="1">
        <v>30</v>
      </c>
      <c r="X41" s="1">
        <v>161</v>
      </c>
    </row>
    <row r="42" spans="1:26" x14ac:dyDescent="0.2">
      <c r="A42" s="1" t="s">
        <v>2070</v>
      </c>
      <c r="B42" s="1" t="s">
        <v>2181</v>
      </c>
      <c r="C42" s="1" t="s">
        <v>64</v>
      </c>
      <c r="D42" s="1" t="s">
        <v>2182</v>
      </c>
      <c r="E42" s="1" t="s">
        <v>28</v>
      </c>
      <c r="F42" s="1" t="s">
        <v>2183</v>
      </c>
      <c r="G42" s="1" t="s">
        <v>30</v>
      </c>
      <c r="H42" s="1" t="s">
        <v>2074</v>
      </c>
      <c r="J42" s="1" t="s">
        <v>101</v>
      </c>
      <c r="K42" s="1" t="s">
        <v>101</v>
      </c>
      <c r="L42" s="1" t="s">
        <v>101</v>
      </c>
      <c r="M42" s="1">
        <v>6</v>
      </c>
      <c r="N42" s="1">
        <v>25727145</v>
      </c>
      <c r="O42" s="1">
        <v>25727145</v>
      </c>
      <c r="P42" s="1" t="s">
        <v>34</v>
      </c>
      <c r="Q42" s="1" t="s">
        <v>43</v>
      </c>
      <c r="R42" s="1">
        <v>0.4</v>
      </c>
      <c r="T42" s="1">
        <v>12</v>
      </c>
      <c r="U42" s="1">
        <v>18</v>
      </c>
      <c r="W42" s="1">
        <v>30</v>
      </c>
      <c r="X42" s="1">
        <v>12071</v>
      </c>
      <c r="Y42" s="2">
        <v>43466</v>
      </c>
      <c r="Z42" s="1" t="s">
        <v>2184</v>
      </c>
    </row>
    <row r="43" spans="1:26" x14ac:dyDescent="0.2">
      <c r="A43" s="1" t="s">
        <v>2070</v>
      </c>
      <c r="B43" s="1" t="s">
        <v>2185</v>
      </c>
      <c r="C43" s="1" t="s">
        <v>64</v>
      </c>
      <c r="D43" s="1" t="s">
        <v>27</v>
      </c>
      <c r="E43" s="1" t="s">
        <v>28</v>
      </c>
      <c r="F43" s="1" t="s">
        <v>29</v>
      </c>
      <c r="G43" s="1" t="s">
        <v>30</v>
      </c>
      <c r="H43" s="1" t="s">
        <v>2074</v>
      </c>
      <c r="J43" s="1" t="s">
        <v>101</v>
      </c>
      <c r="K43" s="1" t="s">
        <v>101</v>
      </c>
      <c r="L43" s="1" t="s">
        <v>101</v>
      </c>
      <c r="M43" s="1">
        <v>6</v>
      </c>
      <c r="N43" s="1">
        <v>25727146</v>
      </c>
      <c r="O43" s="1">
        <v>25727146</v>
      </c>
      <c r="P43" s="1" t="s">
        <v>34</v>
      </c>
      <c r="Q43" s="1" t="s">
        <v>35</v>
      </c>
      <c r="R43" s="1">
        <v>0.48</v>
      </c>
      <c r="T43" s="1">
        <v>13</v>
      </c>
      <c r="U43" s="1">
        <v>14</v>
      </c>
      <c r="W43" s="1">
        <v>41</v>
      </c>
      <c r="X43" s="1">
        <v>12217</v>
      </c>
      <c r="Y43" s="2">
        <v>43466</v>
      </c>
      <c r="Z43" s="1" t="s">
        <v>2186</v>
      </c>
    </row>
    <row r="44" spans="1:26" x14ac:dyDescent="0.2">
      <c r="A44" s="1" t="s">
        <v>2070</v>
      </c>
      <c r="B44" s="1" t="s">
        <v>2187</v>
      </c>
      <c r="C44" s="1" t="s">
        <v>64</v>
      </c>
      <c r="D44" s="1" t="s">
        <v>2188</v>
      </c>
      <c r="E44" s="1" t="s">
        <v>28</v>
      </c>
      <c r="F44" s="1" t="s">
        <v>2189</v>
      </c>
      <c r="G44" s="1" t="s">
        <v>30</v>
      </c>
      <c r="H44" s="1" t="s">
        <v>2074</v>
      </c>
      <c r="J44" s="1" t="s">
        <v>101</v>
      </c>
      <c r="K44" s="1" t="s">
        <v>101</v>
      </c>
      <c r="L44" s="1" t="s">
        <v>101</v>
      </c>
      <c r="M44" s="1">
        <v>6</v>
      </c>
      <c r="N44" s="1">
        <v>25727195</v>
      </c>
      <c r="O44" s="1">
        <v>25727195</v>
      </c>
      <c r="P44" s="1" t="s">
        <v>43</v>
      </c>
      <c r="Q44" s="1" t="s">
        <v>34</v>
      </c>
      <c r="R44" s="1">
        <v>0.11</v>
      </c>
      <c r="T44" s="1">
        <v>12</v>
      </c>
      <c r="U44" s="1">
        <v>99</v>
      </c>
      <c r="W44" s="1">
        <v>106</v>
      </c>
      <c r="X44" s="1">
        <v>5128</v>
      </c>
      <c r="Y44" s="2">
        <v>43466</v>
      </c>
      <c r="Z44" s="1" t="s">
        <v>2190</v>
      </c>
    </row>
    <row r="45" spans="1:26" x14ac:dyDescent="0.2">
      <c r="A45" s="1" t="s">
        <v>2110</v>
      </c>
      <c r="B45" s="1" t="s">
        <v>2191</v>
      </c>
      <c r="C45" s="1" t="s">
        <v>148</v>
      </c>
      <c r="D45" s="1" t="s">
        <v>2192</v>
      </c>
      <c r="E45" s="1" t="s">
        <v>28</v>
      </c>
      <c r="F45" s="1" t="s">
        <v>2193</v>
      </c>
      <c r="G45" s="1" t="s">
        <v>30</v>
      </c>
      <c r="H45" s="1" t="s">
        <v>2074</v>
      </c>
      <c r="J45" s="1" t="s">
        <v>101</v>
      </c>
      <c r="K45" s="1" t="s">
        <v>101</v>
      </c>
      <c r="L45" s="1" t="s">
        <v>101</v>
      </c>
      <c r="M45" s="1">
        <v>6</v>
      </c>
      <c r="N45" s="1">
        <v>25727197</v>
      </c>
      <c r="O45" s="1">
        <v>25727197</v>
      </c>
      <c r="P45" s="1" t="s">
        <v>34</v>
      </c>
      <c r="Q45" s="1" t="s">
        <v>35</v>
      </c>
      <c r="R45" s="1">
        <v>0.1</v>
      </c>
      <c r="T45" s="1">
        <v>8</v>
      </c>
      <c r="U45" s="1">
        <v>71</v>
      </c>
      <c r="W45" s="1">
        <v>74</v>
      </c>
      <c r="X45" s="1">
        <v>103</v>
      </c>
      <c r="Y45" s="2">
        <v>43466</v>
      </c>
      <c r="Z45" s="1" t="s">
        <v>2194</v>
      </c>
    </row>
    <row r="46" spans="1:26" x14ac:dyDescent="0.2">
      <c r="A46" s="1" t="s">
        <v>2070</v>
      </c>
      <c r="B46" s="1" t="s">
        <v>2195</v>
      </c>
      <c r="C46" s="1" t="s">
        <v>64</v>
      </c>
      <c r="D46" s="1" t="s">
        <v>2192</v>
      </c>
      <c r="E46" s="1" t="s">
        <v>28</v>
      </c>
      <c r="F46" s="1" t="s">
        <v>2193</v>
      </c>
      <c r="G46" s="1" t="s">
        <v>30</v>
      </c>
      <c r="H46" s="1" t="s">
        <v>2074</v>
      </c>
      <c r="J46" s="1" t="s">
        <v>101</v>
      </c>
      <c r="K46" s="1" t="s">
        <v>101</v>
      </c>
      <c r="L46" s="1" t="s">
        <v>101</v>
      </c>
      <c r="M46" s="1">
        <v>6</v>
      </c>
      <c r="N46" s="1">
        <v>25727197</v>
      </c>
      <c r="O46" s="1">
        <v>25727197</v>
      </c>
      <c r="P46" s="1" t="s">
        <v>34</v>
      </c>
      <c r="Q46" s="1" t="s">
        <v>35</v>
      </c>
      <c r="R46" s="1">
        <v>0.04</v>
      </c>
      <c r="T46" s="1">
        <v>40</v>
      </c>
      <c r="U46" s="1">
        <v>974</v>
      </c>
      <c r="W46" s="1">
        <v>857</v>
      </c>
      <c r="X46" s="1">
        <v>346</v>
      </c>
      <c r="Y46" s="2">
        <v>43466</v>
      </c>
      <c r="Z46" s="1" t="s">
        <v>2194</v>
      </c>
    </row>
    <row r="47" spans="1:26" x14ac:dyDescent="0.2">
      <c r="A47" s="1" t="s">
        <v>2070</v>
      </c>
      <c r="B47" s="1" t="s">
        <v>2196</v>
      </c>
      <c r="C47" s="1" t="s">
        <v>64</v>
      </c>
      <c r="D47" s="1" t="s">
        <v>54</v>
      </c>
      <c r="E47" s="1" t="s">
        <v>28</v>
      </c>
      <c r="F47" s="1" t="s">
        <v>55</v>
      </c>
      <c r="G47" s="1" t="s">
        <v>30</v>
      </c>
      <c r="H47" s="1" t="s">
        <v>2074</v>
      </c>
      <c r="J47" s="1" t="s">
        <v>101</v>
      </c>
      <c r="K47" s="1" t="s">
        <v>101</v>
      </c>
      <c r="L47" s="1" t="s">
        <v>101</v>
      </c>
      <c r="M47" s="1">
        <v>6</v>
      </c>
      <c r="N47" s="1">
        <v>25727227</v>
      </c>
      <c r="O47" s="1">
        <v>25727227</v>
      </c>
      <c r="P47" s="1" t="s">
        <v>42</v>
      </c>
      <c r="Q47" s="1" t="s">
        <v>43</v>
      </c>
      <c r="R47" s="1">
        <v>0.38</v>
      </c>
      <c r="S47" s="1">
        <v>0.01</v>
      </c>
      <c r="T47" s="1">
        <v>53</v>
      </c>
      <c r="U47" s="1">
        <v>87</v>
      </c>
      <c r="V47" s="1">
        <v>1</v>
      </c>
      <c r="W47" s="1">
        <v>117</v>
      </c>
      <c r="X47" s="1">
        <v>7289</v>
      </c>
      <c r="Y47" s="2">
        <v>43466</v>
      </c>
      <c r="Z47" s="1" t="s">
        <v>2197</v>
      </c>
    </row>
    <row r="48" spans="1:26" x14ac:dyDescent="0.2">
      <c r="A48" s="1" t="s">
        <v>2070</v>
      </c>
      <c r="B48" s="1" t="s">
        <v>2172</v>
      </c>
      <c r="C48" s="1" t="s">
        <v>291</v>
      </c>
      <c r="D48" s="1" t="s">
        <v>2198</v>
      </c>
      <c r="E48" s="1" t="s">
        <v>28</v>
      </c>
      <c r="F48" s="1" t="s">
        <v>2199</v>
      </c>
      <c r="G48" s="1" t="s">
        <v>30</v>
      </c>
      <c r="H48" s="1" t="s">
        <v>2074</v>
      </c>
      <c r="J48" s="1" t="s">
        <v>101</v>
      </c>
      <c r="K48" s="1" t="s">
        <v>101</v>
      </c>
      <c r="L48" s="1" t="s">
        <v>101</v>
      </c>
      <c r="M48" s="1">
        <v>6</v>
      </c>
      <c r="N48" s="1">
        <v>25727244</v>
      </c>
      <c r="O48" s="1">
        <v>25727244</v>
      </c>
      <c r="P48" s="1" t="s">
        <v>34</v>
      </c>
      <c r="Q48" s="1" t="s">
        <v>43</v>
      </c>
      <c r="R48" s="1">
        <v>0.39</v>
      </c>
      <c r="T48" s="1">
        <v>44</v>
      </c>
      <c r="U48" s="1">
        <v>68</v>
      </c>
      <c r="W48" s="1">
        <v>142</v>
      </c>
      <c r="X48" s="1">
        <v>25730</v>
      </c>
      <c r="Y48" s="2">
        <v>43466</v>
      </c>
      <c r="Z48" s="1" t="s">
        <v>2200</v>
      </c>
    </row>
    <row r="49" spans="1:26" x14ac:dyDescent="0.2">
      <c r="A49" s="1" t="s">
        <v>2070</v>
      </c>
      <c r="B49" s="1" t="s">
        <v>2181</v>
      </c>
      <c r="C49" s="1" t="s">
        <v>64</v>
      </c>
      <c r="D49" s="1" t="s">
        <v>2201</v>
      </c>
      <c r="E49" s="1" t="s">
        <v>28</v>
      </c>
      <c r="F49" s="1" t="s">
        <v>2202</v>
      </c>
      <c r="G49" s="1" t="s">
        <v>30</v>
      </c>
      <c r="H49" s="1" t="s">
        <v>2074</v>
      </c>
      <c r="J49" s="1" t="s">
        <v>101</v>
      </c>
      <c r="K49" s="1" t="s">
        <v>101</v>
      </c>
      <c r="L49" s="1" t="s">
        <v>101</v>
      </c>
      <c r="M49" s="1">
        <v>6</v>
      </c>
      <c r="N49" s="1">
        <v>25727255</v>
      </c>
      <c r="O49" s="1">
        <v>25727255</v>
      </c>
      <c r="P49" s="1" t="s">
        <v>42</v>
      </c>
      <c r="Q49" s="1" t="s">
        <v>43</v>
      </c>
      <c r="R49" s="1">
        <v>0.46</v>
      </c>
      <c r="T49" s="1">
        <v>13</v>
      </c>
      <c r="U49" s="1">
        <v>15</v>
      </c>
      <c r="W49" s="1">
        <v>31</v>
      </c>
      <c r="X49" s="1">
        <v>12071</v>
      </c>
      <c r="Y49" s="2">
        <v>43466</v>
      </c>
      <c r="Z49" s="1" t="s">
        <v>2203</v>
      </c>
    </row>
    <row r="50" spans="1:26" x14ac:dyDescent="0.2">
      <c r="A50" s="1" t="s">
        <v>2082</v>
      </c>
      <c r="B50" s="1" t="s">
        <v>2204</v>
      </c>
      <c r="C50" s="1" t="s">
        <v>2084</v>
      </c>
      <c r="D50" s="1" t="s">
        <v>98</v>
      </c>
      <c r="E50" s="1" t="s">
        <v>28</v>
      </c>
      <c r="F50" s="1" t="s">
        <v>99</v>
      </c>
      <c r="G50" s="1" t="s">
        <v>30</v>
      </c>
      <c r="H50" s="1" t="s">
        <v>2074</v>
      </c>
      <c r="J50" s="1" t="s">
        <v>31</v>
      </c>
      <c r="K50" s="1" t="s">
        <v>32</v>
      </c>
      <c r="L50" s="1" t="s">
        <v>33</v>
      </c>
      <c r="M50" s="1">
        <v>6</v>
      </c>
      <c r="N50" s="1">
        <v>25727291</v>
      </c>
      <c r="O50" s="1">
        <v>25727291</v>
      </c>
      <c r="P50" s="1" t="s">
        <v>42</v>
      </c>
      <c r="Q50" s="1" t="s">
        <v>43</v>
      </c>
      <c r="X50" s="1">
        <v>13</v>
      </c>
      <c r="Y50" s="2">
        <v>43466</v>
      </c>
      <c r="Z50" s="1" t="s">
        <v>2205</v>
      </c>
    </row>
    <row r="51" spans="1:26" x14ac:dyDescent="0.2">
      <c r="A51" s="1" t="s">
        <v>2206</v>
      </c>
      <c r="B51" s="1" t="s">
        <v>2207</v>
      </c>
      <c r="C51" s="1" t="s">
        <v>159</v>
      </c>
      <c r="D51" s="1" t="s">
        <v>2208</v>
      </c>
      <c r="E51" s="1" t="s">
        <v>28</v>
      </c>
      <c r="F51" s="1" t="s">
        <v>2209</v>
      </c>
      <c r="G51" s="1" t="s">
        <v>30</v>
      </c>
      <c r="H51" s="1" t="s">
        <v>2067</v>
      </c>
      <c r="J51" s="1" t="s">
        <v>31</v>
      </c>
      <c r="K51" s="1" t="s">
        <v>67</v>
      </c>
      <c r="L51" s="1" t="s">
        <v>33</v>
      </c>
      <c r="M51" s="1">
        <v>6</v>
      </c>
      <c r="N51" s="1">
        <v>25727293</v>
      </c>
      <c r="O51" s="1">
        <v>25727293</v>
      </c>
      <c r="P51" s="1" t="s">
        <v>34</v>
      </c>
      <c r="Q51" s="1" t="s">
        <v>43</v>
      </c>
      <c r="R51" s="1">
        <v>0.21</v>
      </c>
      <c r="T51" s="1">
        <v>16</v>
      </c>
      <c r="U51" s="1">
        <v>62</v>
      </c>
      <c r="X51" s="1">
        <v>48</v>
      </c>
      <c r="Y51" s="2">
        <v>43466</v>
      </c>
      <c r="Z51" s="1" t="s">
        <v>2210</v>
      </c>
    </row>
    <row r="52" spans="1:26" x14ac:dyDescent="0.2">
      <c r="A52" s="1" t="s">
        <v>2143</v>
      </c>
      <c r="B52" s="1" t="s">
        <v>2211</v>
      </c>
      <c r="C52" s="1" t="s">
        <v>39</v>
      </c>
      <c r="D52" s="1" t="s">
        <v>2212</v>
      </c>
      <c r="E52" s="1" t="s">
        <v>28</v>
      </c>
      <c r="F52" s="1" t="s">
        <v>2213</v>
      </c>
      <c r="G52" s="1" t="s">
        <v>30</v>
      </c>
      <c r="J52" s="1" t="s">
        <v>32</v>
      </c>
      <c r="K52" s="1" t="s">
        <v>32</v>
      </c>
      <c r="L52" s="1" t="s">
        <v>32</v>
      </c>
      <c r="M52" s="1">
        <v>6</v>
      </c>
      <c r="N52" s="1">
        <v>25727299</v>
      </c>
      <c r="O52" s="1">
        <v>25727299</v>
      </c>
      <c r="P52" s="1" t="s">
        <v>34</v>
      </c>
      <c r="Q52" s="1" t="s">
        <v>35</v>
      </c>
      <c r="R52" s="1">
        <v>0.09</v>
      </c>
      <c r="T52" s="1">
        <v>29</v>
      </c>
      <c r="U52" s="1">
        <v>284</v>
      </c>
      <c r="X52" s="1">
        <v>173</v>
      </c>
      <c r="Y52" s="2">
        <v>43466</v>
      </c>
      <c r="Z52" s="1" t="s">
        <v>2214</v>
      </c>
    </row>
    <row r="53" spans="1:26" x14ac:dyDescent="0.2">
      <c r="A53" s="1" t="s">
        <v>2094</v>
      </c>
      <c r="B53" s="1" t="s">
        <v>2215</v>
      </c>
      <c r="C53" s="1" t="s">
        <v>39</v>
      </c>
      <c r="D53" s="1" t="s">
        <v>111</v>
      </c>
      <c r="E53" s="1" t="s">
        <v>28</v>
      </c>
      <c r="F53" s="1" t="s">
        <v>112</v>
      </c>
      <c r="G53" s="1" t="s">
        <v>30</v>
      </c>
      <c r="H53" s="1" t="s">
        <v>2067</v>
      </c>
      <c r="J53" s="1" t="s">
        <v>101</v>
      </c>
      <c r="K53" s="1" t="s">
        <v>101</v>
      </c>
      <c r="L53" s="1" t="s">
        <v>101</v>
      </c>
      <c r="M53" s="1">
        <v>6</v>
      </c>
      <c r="N53" s="1">
        <v>25727309</v>
      </c>
      <c r="O53" s="1">
        <v>25727309</v>
      </c>
      <c r="P53" s="1" t="s">
        <v>42</v>
      </c>
      <c r="Q53" s="1" t="s">
        <v>43</v>
      </c>
      <c r="R53" s="1">
        <v>0.22</v>
      </c>
      <c r="T53" s="1">
        <v>16</v>
      </c>
      <c r="U53" s="1">
        <v>58</v>
      </c>
      <c r="W53" s="1">
        <v>56</v>
      </c>
      <c r="X53" s="1">
        <v>1220</v>
      </c>
      <c r="Y53" s="2">
        <v>43466</v>
      </c>
      <c r="Z53" s="1" t="s">
        <v>2216</v>
      </c>
    </row>
    <row r="54" spans="1:26" x14ac:dyDescent="0.2">
      <c r="A54" s="1" t="s">
        <v>2070</v>
      </c>
      <c r="B54" s="1" t="s">
        <v>2217</v>
      </c>
      <c r="C54" s="1" t="s">
        <v>64</v>
      </c>
      <c r="D54" s="1" t="s">
        <v>111</v>
      </c>
      <c r="E54" s="1" t="s">
        <v>28</v>
      </c>
      <c r="F54" s="1" t="s">
        <v>112</v>
      </c>
      <c r="G54" s="1" t="s">
        <v>30</v>
      </c>
      <c r="H54" s="1" t="s">
        <v>2074</v>
      </c>
      <c r="J54" s="1" t="s">
        <v>101</v>
      </c>
      <c r="K54" s="1" t="s">
        <v>101</v>
      </c>
      <c r="L54" s="1" t="s">
        <v>101</v>
      </c>
      <c r="M54" s="1">
        <v>6</v>
      </c>
      <c r="N54" s="1">
        <v>25727309</v>
      </c>
      <c r="O54" s="1">
        <v>25727309</v>
      </c>
      <c r="P54" s="1" t="s">
        <v>42</v>
      </c>
      <c r="Q54" s="1" t="s">
        <v>43</v>
      </c>
      <c r="R54" s="1">
        <v>0.28000000000000003</v>
      </c>
      <c r="T54" s="1">
        <v>21</v>
      </c>
      <c r="U54" s="1">
        <v>53</v>
      </c>
      <c r="W54" s="1">
        <v>26</v>
      </c>
      <c r="X54" s="1">
        <v>3387</v>
      </c>
      <c r="Y54" s="2">
        <v>43466</v>
      </c>
      <c r="Z54" s="1" t="s">
        <v>2216</v>
      </c>
    </row>
    <row r="55" spans="1:26" x14ac:dyDescent="0.2">
      <c r="A55" s="1" t="s">
        <v>2218</v>
      </c>
      <c r="B55" s="1" t="s">
        <v>2219</v>
      </c>
      <c r="C55" s="1" t="s">
        <v>2220</v>
      </c>
      <c r="D55" s="1" t="s">
        <v>2221</v>
      </c>
      <c r="E55" s="1" t="s">
        <v>28</v>
      </c>
      <c r="F55" s="1" t="s">
        <v>2222</v>
      </c>
      <c r="G55" s="1" t="s">
        <v>30</v>
      </c>
      <c r="H55" s="1" t="s">
        <v>2074</v>
      </c>
      <c r="J55" s="1" t="s">
        <v>101</v>
      </c>
      <c r="K55" s="1" t="s">
        <v>101</v>
      </c>
      <c r="L55" s="1" t="s">
        <v>101</v>
      </c>
      <c r="M55" s="1">
        <v>6</v>
      </c>
      <c r="N55" s="1">
        <v>25727362</v>
      </c>
      <c r="O55" s="1">
        <v>25727362</v>
      </c>
      <c r="P55" s="1" t="s">
        <v>34</v>
      </c>
      <c r="Q55" s="1" t="s">
        <v>43</v>
      </c>
      <c r="R55" s="1">
        <v>0.37</v>
      </c>
      <c r="T55" s="1">
        <v>20</v>
      </c>
      <c r="U55" s="1">
        <v>34</v>
      </c>
      <c r="W55" s="1">
        <v>74</v>
      </c>
      <c r="X55" s="1">
        <v>10869</v>
      </c>
      <c r="Y55" s="2">
        <v>43466</v>
      </c>
      <c r="Z55" s="1" t="s">
        <v>2223</v>
      </c>
    </row>
    <row r="56" spans="1:26" x14ac:dyDescent="0.2">
      <c r="A56" s="1" t="s">
        <v>2070</v>
      </c>
      <c r="B56" s="1" t="s">
        <v>2224</v>
      </c>
      <c r="C56" s="1" t="s">
        <v>64</v>
      </c>
      <c r="D56" s="1" t="s">
        <v>2225</v>
      </c>
      <c r="E56" s="1" t="s">
        <v>28</v>
      </c>
      <c r="F56" s="1" t="s">
        <v>2226</v>
      </c>
      <c r="G56" s="1" t="s">
        <v>30</v>
      </c>
      <c r="H56" s="1" t="s">
        <v>2074</v>
      </c>
      <c r="J56" s="1" t="s">
        <v>101</v>
      </c>
      <c r="K56" s="1" t="s">
        <v>101</v>
      </c>
      <c r="L56" s="1" t="s">
        <v>101</v>
      </c>
      <c r="M56" s="1">
        <v>6</v>
      </c>
      <c r="N56" s="1">
        <v>25727377</v>
      </c>
      <c r="O56" s="1">
        <v>25727377</v>
      </c>
      <c r="P56" s="1" t="s">
        <v>42</v>
      </c>
      <c r="Q56" s="1" t="s">
        <v>43</v>
      </c>
      <c r="R56" s="1">
        <v>0.27</v>
      </c>
      <c r="T56" s="1">
        <v>7</v>
      </c>
      <c r="U56" s="1">
        <v>19</v>
      </c>
      <c r="W56" s="1">
        <v>28</v>
      </c>
      <c r="X56" s="1">
        <v>2681</v>
      </c>
      <c r="Y56" s="2">
        <v>43466</v>
      </c>
      <c r="Z56" s="1" t="s">
        <v>2227</v>
      </c>
    </row>
    <row r="57" spans="1:26" x14ac:dyDescent="0.2">
      <c r="A57" s="1" t="s">
        <v>2070</v>
      </c>
      <c r="B57" s="1" t="s">
        <v>2181</v>
      </c>
      <c r="C57" s="1" t="s">
        <v>64</v>
      </c>
      <c r="D57" s="1" t="s">
        <v>166</v>
      </c>
      <c r="E57" s="1" t="s">
        <v>28</v>
      </c>
      <c r="F57" s="1" t="s">
        <v>167</v>
      </c>
      <c r="G57" s="1" t="s">
        <v>30</v>
      </c>
      <c r="H57" s="1" t="s">
        <v>2074</v>
      </c>
      <c r="J57" s="1" t="s">
        <v>101</v>
      </c>
      <c r="K57" s="1" t="s">
        <v>101</v>
      </c>
      <c r="L57" s="1" t="s">
        <v>101</v>
      </c>
      <c r="M57" s="1">
        <v>6</v>
      </c>
      <c r="N57" s="1">
        <v>25727399</v>
      </c>
      <c r="O57" s="1">
        <v>25727399</v>
      </c>
      <c r="P57" s="1" t="s">
        <v>34</v>
      </c>
      <c r="Q57" s="1" t="s">
        <v>35</v>
      </c>
      <c r="R57" s="1">
        <v>0.45</v>
      </c>
      <c r="T57" s="1">
        <v>15</v>
      </c>
      <c r="U57" s="1">
        <v>18</v>
      </c>
      <c r="W57" s="1">
        <v>30</v>
      </c>
      <c r="X57" s="1">
        <v>12071</v>
      </c>
      <c r="Y57" s="2">
        <v>43466</v>
      </c>
      <c r="Z57" s="1" t="s">
        <v>2228</v>
      </c>
    </row>
    <row r="58" spans="1:26" x14ac:dyDescent="0.2">
      <c r="A58" s="1" t="s">
        <v>2070</v>
      </c>
      <c r="B58" s="1" t="s">
        <v>2229</v>
      </c>
      <c r="C58" s="1" t="s">
        <v>64</v>
      </c>
      <c r="D58" s="1" t="s">
        <v>166</v>
      </c>
      <c r="E58" s="1" t="s">
        <v>28</v>
      </c>
      <c r="F58" s="1" t="s">
        <v>167</v>
      </c>
      <c r="G58" s="1" t="s">
        <v>30</v>
      </c>
      <c r="H58" s="1" t="s">
        <v>2074</v>
      </c>
      <c r="J58" s="1" t="s">
        <v>101</v>
      </c>
      <c r="K58" s="1" t="s">
        <v>101</v>
      </c>
      <c r="L58" s="1" t="s">
        <v>101</v>
      </c>
      <c r="M58" s="1">
        <v>6</v>
      </c>
      <c r="N58" s="1">
        <v>25727399</v>
      </c>
      <c r="O58" s="1">
        <v>25727399</v>
      </c>
      <c r="P58" s="1" t="s">
        <v>34</v>
      </c>
      <c r="Q58" s="1" t="s">
        <v>35</v>
      </c>
      <c r="R58" s="1">
        <v>0.59</v>
      </c>
      <c r="T58" s="1">
        <v>23</v>
      </c>
      <c r="U58" s="1">
        <v>16</v>
      </c>
      <c r="W58" s="1">
        <v>40</v>
      </c>
      <c r="X58" s="1">
        <v>7854</v>
      </c>
      <c r="Y58" s="2">
        <v>43466</v>
      </c>
      <c r="Z58" s="1" t="s">
        <v>2228</v>
      </c>
    </row>
    <row r="59" spans="1:26" x14ac:dyDescent="0.2">
      <c r="A59" s="1" t="s">
        <v>2070</v>
      </c>
      <c r="B59" s="1" t="s">
        <v>2230</v>
      </c>
      <c r="C59" s="1" t="s">
        <v>64</v>
      </c>
      <c r="D59" s="1" t="s">
        <v>2231</v>
      </c>
      <c r="E59" s="1" t="s">
        <v>28</v>
      </c>
      <c r="F59" s="1" t="s">
        <v>2232</v>
      </c>
      <c r="G59" s="1" t="s">
        <v>30</v>
      </c>
      <c r="H59" s="1" t="s">
        <v>2074</v>
      </c>
      <c r="J59" s="1" t="s">
        <v>101</v>
      </c>
      <c r="K59" s="1" t="s">
        <v>101</v>
      </c>
      <c r="L59" s="1" t="s">
        <v>101</v>
      </c>
      <c r="M59" s="1">
        <v>6</v>
      </c>
      <c r="N59" s="1">
        <v>25727438</v>
      </c>
      <c r="O59" s="1">
        <v>25727438</v>
      </c>
      <c r="P59" s="1" t="s">
        <v>34</v>
      </c>
      <c r="Q59" s="1" t="s">
        <v>35</v>
      </c>
      <c r="R59" s="1">
        <v>0.19</v>
      </c>
      <c r="T59" s="1">
        <v>4</v>
      </c>
      <c r="U59" s="1">
        <v>17</v>
      </c>
      <c r="W59" s="1">
        <v>38</v>
      </c>
      <c r="X59" s="1">
        <v>4491</v>
      </c>
      <c r="Y59" s="2">
        <v>43466</v>
      </c>
      <c r="Z59" s="1" t="s">
        <v>2233</v>
      </c>
    </row>
    <row r="60" spans="1:26" x14ac:dyDescent="0.2">
      <c r="A60" s="1" t="s">
        <v>2143</v>
      </c>
      <c r="B60" s="1" t="s">
        <v>2234</v>
      </c>
      <c r="C60" s="1" t="s">
        <v>39</v>
      </c>
      <c r="D60" s="1" t="s">
        <v>2235</v>
      </c>
      <c r="E60" s="1" t="s">
        <v>28</v>
      </c>
      <c r="F60" s="1" t="s">
        <v>2236</v>
      </c>
      <c r="G60" s="1" t="s">
        <v>30</v>
      </c>
      <c r="J60" s="1" t="s">
        <v>32</v>
      </c>
      <c r="K60" s="1" t="s">
        <v>32</v>
      </c>
      <c r="L60" s="1" t="s">
        <v>32</v>
      </c>
      <c r="M60" s="1">
        <v>6</v>
      </c>
      <c r="N60" s="1">
        <v>25727474</v>
      </c>
      <c r="O60" s="1">
        <v>25727474</v>
      </c>
      <c r="P60" s="1" t="s">
        <v>43</v>
      </c>
      <c r="Q60" s="1" t="s">
        <v>34</v>
      </c>
      <c r="R60" s="1">
        <v>0.37</v>
      </c>
      <c r="T60" s="1">
        <v>7</v>
      </c>
      <c r="U60" s="1">
        <v>12</v>
      </c>
      <c r="X60" s="1">
        <v>269</v>
      </c>
      <c r="Y60" s="2">
        <v>43466</v>
      </c>
      <c r="Z60" s="1" t="s">
        <v>2237</v>
      </c>
    </row>
  </sheetData>
  <autoFilter ref="A1:X4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opLeftCell="A22" workbookViewId="0">
      <selection activeCell="D27" sqref="D27"/>
    </sheetView>
  </sheetViews>
  <sheetFormatPr defaultColWidth="11.5546875" defaultRowHeight="15" x14ac:dyDescent="0.2"/>
  <cols>
    <col min="1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56</v>
      </c>
      <c r="B2" s="1" t="s">
        <v>212</v>
      </c>
      <c r="C2" s="1" t="s">
        <v>58</v>
      </c>
      <c r="D2" s="1" t="s">
        <v>213</v>
      </c>
      <c r="E2" s="1" t="s">
        <v>28</v>
      </c>
      <c r="F2" s="1" t="s">
        <v>214</v>
      </c>
      <c r="G2" s="1" t="s">
        <v>30</v>
      </c>
      <c r="I2" s="1">
        <v>1</v>
      </c>
      <c r="J2" s="1" t="s">
        <v>31</v>
      </c>
      <c r="K2" s="1" t="s">
        <v>61</v>
      </c>
      <c r="L2" s="1" t="s">
        <v>33</v>
      </c>
      <c r="M2" s="1">
        <v>6</v>
      </c>
      <c r="N2" s="1">
        <v>26043873</v>
      </c>
      <c r="O2" s="1">
        <v>26043873</v>
      </c>
      <c r="P2" s="1" t="s">
        <v>35</v>
      </c>
      <c r="Q2" s="1" t="s">
        <v>43</v>
      </c>
      <c r="U2" s="1">
        <v>39</v>
      </c>
      <c r="X2" s="1">
        <v>99</v>
      </c>
    </row>
    <row r="3" spans="1:24" x14ac:dyDescent="0.2">
      <c r="A3" s="1" t="s">
        <v>142</v>
      </c>
      <c r="B3" s="1" t="s">
        <v>215</v>
      </c>
      <c r="C3" s="1" t="s">
        <v>216</v>
      </c>
      <c r="D3" s="1" t="s">
        <v>217</v>
      </c>
      <c r="E3" s="1" t="s">
        <v>28</v>
      </c>
      <c r="F3" s="1" t="s">
        <v>218</v>
      </c>
      <c r="G3" s="1" t="s">
        <v>30</v>
      </c>
      <c r="I3" s="1">
        <v>1</v>
      </c>
      <c r="J3" s="1" t="s">
        <v>31</v>
      </c>
      <c r="K3" s="1" t="s">
        <v>67</v>
      </c>
      <c r="L3" s="1" t="s">
        <v>68</v>
      </c>
      <c r="M3" s="1">
        <v>6</v>
      </c>
      <c r="N3" s="1">
        <v>26043872</v>
      </c>
      <c r="O3" s="1">
        <v>26043872</v>
      </c>
      <c r="P3" s="1" t="s">
        <v>34</v>
      </c>
      <c r="Q3" s="1" t="s">
        <v>43</v>
      </c>
      <c r="T3" s="1">
        <v>12</v>
      </c>
      <c r="U3" s="1">
        <v>45</v>
      </c>
      <c r="W3" s="1">
        <v>42</v>
      </c>
      <c r="X3" s="1">
        <v>263</v>
      </c>
    </row>
    <row r="4" spans="1:24" x14ac:dyDescent="0.2">
      <c r="A4" s="1" t="s">
        <v>219</v>
      </c>
      <c r="B4" s="1" t="s">
        <v>220</v>
      </c>
      <c r="C4" s="1" t="s">
        <v>221</v>
      </c>
      <c r="D4" s="1" t="s">
        <v>222</v>
      </c>
      <c r="E4" s="1" t="s">
        <v>28</v>
      </c>
      <c r="F4" s="1" t="s">
        <v>223</v>
      </c>
      <c r="G4" s="1" t="s">
        <v>30</v>
      </c>
      <c r="J4" s="1" t="s">
        <v>31</v>
      </c>
      <c r="K4" s="1" t="s">
        <v>78</v>
      </c>
      <c r="L4" s="1" t="s">
        <v>224</v>
      </c>
      <c r="M4" s="1">
        <v>6</v>
      </c>
      <c r="N4" s="1">
        <v>26043858</v>
      </c>
      <c r="O4" s="1">
        <v>26043858</v>
      </c>
      <c r="P4" s="1" t="s">
        <v>42</v>
      </c>
      <c r="Q4" s="1" t="s">
        <v>43</v>
      </c>
      <c r="T4" s="1">
        <v>21</v>
      </c>
      <c r="U4" s="1">
        <v>30</v>
      </c>
      <c r="X4" s="1">
        <v>19</v>
      </c>
    </row>
    <row r="5" spans="1:24" x14ac:dyDescent="0.2">
      <c r="A5" s="1" t="s">
        <v>24</v>
      </c>
      <c r="B5" s="1" t="s">
        <v>225</v>
      </c>
      <c r="C5" s="1" t="s">
        <v>26</v>
      </c>
      <c r="D5" s="1" t="s">
        <v>226</v>
      </c>
      <c r="E5" s="1" t="s">
        <v>28</v>
      </c>
      <c r="F5" s="1" t="s">
        <v>227</v>
      </c>
      <c r="G5" s="1" t="s">
        <v>30</v>
      </c>
      <c r="J5" s="1" t="s">
        <v>31</v>
      </c>
      <c r="K5" s="1" t="s">
        <v>32</v>
      </c>
      <c r="L5" s="1" t="s">
        <v>33</v>
      </c>
      <c r="M5" s="1">
        <v>6</v>
      </c>
      <c r="N5" s="1">
        <v>26043846</v>
      </c>
      <c r="O5" s="1">
        <v>26043846</v>
      </c>
      <c r="P5" s="1" t="s">
        <v>42</v>
      </c>
      <c r="Q5" s="1" t="s">
        <v>34</v>
      </c>
      <c r="T5" s="1">
        <v>7</v>
      </c>
      <c r="U5" s="1">
        <v>67</v>
      </c>
      <c r="W5" s="1">
        <v>71</v>
      </c>
      <c r="X5" s="1">
        <v>292</v>
      </c>
    </row>
    <row r="6" spans="1:24" x14ac:dyDescent="0.2">
      <c r="A6" s="1" t="s">
        <v>228</v>
      </c>
      <c r="B6" s="1" t="s">
        <v>229</v>
      </c>
      <c r="C6" s="1" t="s">
        <v>230</v>
      </c>
      <c r="D6" s="1" t="s">
        <v>231</v>
      </c>
      <c r="E6" s="1" t="s">
        <v>28</v>
      </c>
      <c r="F6" s="1" t="s">
        <v>232</v>
      </c>
      <c r="G6" s="1" t="s">
        <v>30</v>
      </c>
      <c r="I6" s="1">
        <v>1</v>
      </c>
      <c r="J6" s="1" t="s">
        <v>31</v>
      </c>
      <c r="K6" s="1" t="s">
        <v>78</v>
      </c>
      <c r="L6" s="1" t="s">
        <v>68</v>
      </c>
      <c r="M6" s="1">
        <v>6</v>
      </c>
      <c r="N6" s="1">
        <v>26043842</v>
      </c>
      <c r="O6" s="1">
        <v>26043842</v>
      </c>
      <c r="P6" s="1" t="s">
        <v>34</v>
      </c>
      <c r="Q6" s="1" t="s">
        <v>35</v>
      </c>
      <c r="X6" s="1">
        <v>59</v>
      </c>
    </row>
    <row r="7" spans="1:24" x14ac:dyDescent="0.2">
      <c r="A7" s="1" t="s">
        <v>62</v>
      </c>
      <c r="B7" s="1" t="s">
        <v>233</v>
      </c>
      <c r="C7" s="1" t="s">
        <v>64</v>
      </c>
      <c r="D7" s="1" t="s">
        <v>234</v>
      </c>
      <c r="E7" s="1" t="s">
        <v>28</v>
      </c>
      <c r="F7" s="1" t="s">
        <v>235</v>
      </c>
      <c r="G7" s="1" t="s">
        <v>30</v>
      </c>
      <c r="I7" s="1">
        <v>1</v>
      </c>
      <c r="J7" s="1" t="s">
        <v>31</v>
      </c>
      <c r="K7" s="1" t="s">
        <v>67</v>
      </c>
      <c r="L7" s="1" t="s">
        <v>68</v>
      </c>
      <c r="M7" s="1">
        <v>6</v>
      </c>
      <c r="N7" s="1">
        <v>26043842</v>
      </c>
      <c r="O7" s="1">
        <v>26043842</v>
      </c>
      <c r="P7" s="1" t="s">
        <v>34</v>
      </c>
      <c r="Q7" s="1" t="s">
        <v>43</v>
      </c>
      <c r="T7" s="1">
        <v>82</v>
      </c>
      <c r="U7" s="1">
        <v>264</v>
      </c>
      <c r="W7" s="1">
        <v>373</v>
      </c>
      <c r="X7" s="1">
        <v>9247</v>
      </c>
    </row>
    <row r="8" spans="1:24" x14ac:dyDescent="0.2">
      <c r="A8" s="1" t="s">
        <v>51</v>
      </c>
      <c r="B8" s="1" t="s">
        <v>236</v>
      </c>
      <c r="C8" s="1" t="s">
        <v>53</v>
      </c>
      <c r="D8" s="1" t="s">
        <v>237</v>
      </c>
      <c r="E8" s="1" t="s">
        <v>28</v>
      </c>
      <c r="F8" s="1" t="s">
        <v>238</v>
      </c>
      <c r="G8" s="1" t="s">
        <v>30</v>
      </c>
      <c r="J8" s="1" t="s">
        <v>31</v>
      </c>
      <c r="K8" s="1" t="s">
        <v>32</v>
      </c>
      <c r="L8" s="1" t="s">
        <v>33</v>
      </c>
      <c r="M8" s="1">
        <v>6</v>
      </c>
      <c r="N8" s="1">
        <v>26043824</v>
      </c>
      <c r="O8" s="1">
        <v>26043824</v>
      </c>
      <c r="P8" s="1" t="s">
        <v>43</v>
      </c>
      <c r="Q8" s="1" t="s">
        <v>35</v>
      </c>
      <c r="T8" s="1">
        <v>71</v>
      </c>
      <c r="U8" s="1">
        <v>117</v>
      </c>
      <c r="X8" s="1">
        <v>497</v>
      </c>
    </row>
    <row r="9" spans="1:24" x14ac:dyDescent="0.2">
      <c r="A9" s="1" t="s">
        <v>239</v>
      </c>
      <c r="B9" s="1" t="s">
        <v>240</v>
      </c>
      <c r="C9" s="1" t="s">
        <v>241</v>
      </c>
      <c r="D9" s="1" t="s">
        <v>242</v>
      </c>
      <c r="E9" s="1" t="s">
        <v>28</v>
      </c>
      <c r="F9" s="1" t="s">
        <v>243</v>
      </c>
      <c r="G9" s="1" t="s">
        <v>30</v>
      </c>
      <c r="I9" s="1">
        <v>1</v>
      </c>
      <c r="J9" s="1" t="s">
        <v>31</v>
      </c>
      <c r="K9" s="1" t="s">
        <v>32</v>
      </c>
      <c r="L9" s="1" t="s">
        <v>244</v>
      </c>
      <c r="M9" s="1">
        <v>6</v>
      </c>
      <c r="N9" s="1">
        <v>26043814</v>
      </c>
      <c r="O9" s="1">
        <v>26043814</v>
      </c>
      <c r="P9" s="1" t="s">
        <v>42</v>
      </c>
      <c r="Q9" s="1" t="s">
        <v>34</v>
      </c>
      <c r="X9" s="1">
        <v>49</v>
      </c>
    </row>
    <row r="10" spans="1:24" x14ac:dyDescent="0.2">
      <c r="A10" s="1" t="s">
        <v>100</v>
      </c>
      <c r="B10" s="1" t="s">
        <v>245</v>
      </c>
      <c r="C10" s="1" t="s">
        <v>246</v>
      </c>
      <c r="D10" s="1" t="s">
        <v>247</v>
      </c>
      <c r="E10" s="1" t="s">
        <v>28</v>
      </c>
      <c r="F10" s="1" t="s">
        <v>248</v>
      </c>
      <c r="G10" s="1" t="s">
        <v>30</v>
      </c>
      <c r="I10" s="1">
        <v>1</v>
      </c>
      <c r="J10" s="1" t="s">
        <v>101</v>
      </c>
      <c r="K10" s="1" t="s">
        <v>101</v>
      </c>
      <c r="L10" s="1" t="s">
        <v>101</v>
      </c>
      <c r="M10" s="1">
        <v>6</v>
      </c>
      <c r="N10" s="1">
        <v>26043812</v>
      </c>
      <c r="O10" s="1">
        <v>26043812</v>
      </c>
      <c r="P10" s="1" t="s">
        <v>43</v>
      </c>
      <c r="Q10" s="1" t="s">
        <v>42</v>
      </c>
      <c r="T10" s="1">
        <v>68</v>
      </c>
      <c r="U10" s="1">
        <v>85</v>
      </c>
      <c r="W10" s="1">
        <v>98</v>
      </c>
      <c r="X10" s="1">
        <v>74</v>
      </c>
    </row>
    <row r="11" spans="1:24" x14ac:dyDescent="0.2">
      <c r="A11" s="1" t="s">
        <v>152</v>
      </c>
      <c r="B11" s="1" t="s">
        <v>249</v>
      </c>
      <c r="C11" s="1" t="s">
        <v>154</v>
      </c>
      <c r="D11" s="1" t="s">
        <v>250</v>
      </c>
      <c r="E11" s="1" t="s">
        <v>28</v>
      </c>
      <c r="F11" s="1" t="s">
        <v>251</v>
      </c>
      <c r="G11" s="1" t="s">
        <v>30</v>
      </c>
      <c r="J11" s="1" t="s">
        <v>32</v>
      </c>
      <c r="K11" s="1" t="s">
        <v>32</v>
      </c>
      <c r="L11" s="1" t="s">
        <v>33</v>
      </c>
      <c r="M11" s="1">
        <v>6</v>
      </c>
      <c r="N11" s="1">
        <v>26043810</v>
      </c>
      <c r="O11" s="1">
        <v>26043810</v>
      </c>
      <c r="P11" s="1" t="s">
        <v>42</v>
      </c>
      <c r="Q11" s="1" t="s">
        <v>43</v>
      </c>
      <c r="T11" s="1">
        <v>53</v>
      </c>
      <c r="U11" s="1">
        <v>226</v>
      </c>
      <c r="X11" s="1">
        <v>906</v>
      </c>
    </row>
    <row r="12" spans="1:24" x14ac:dyDescent="0.2">
      <c r="A12" s="1" t="s">
        <v>51</v>
      </c>
      <c r="B12" s="1" t="s">
        <v>252</v>
      </c>
      <c r="C12" s="1" t="s">
        <v>53</v>
      </c>
      <c r="D12" s="1" t="s">
        <v>253</v>
      </c>
      <c r="E12" s="1" t="s">
        <v>28</v>
      </c>
      <c r="F12" s="1" t="s">
        <v>254</v>
      </c>
      <c r="G12" s="1" t="s">
        <v>30</v>
      </c>
      <c r="J12" s="1" t="s">
        <v>31</v>
      </c>
      <c r="K12" s="1" t="s">
        <v>32</v>
      </c>
      <c r="L12" s="1" t="s">
        <v>33</v>
      </c>
      <c r="M12" s="1">
        <v>6</v>
      </c>
      <c r="N12" s="1">
        <v>26043802</v>
      </c>
      <c r="O12" s="1">
        <v>26043802</v>
      </c>
      <c r="P12" s="1" t="s">
        <v>42</v>
      </c>
      <c r="Q12" s="1" t="s">
        <v>34</v>
      </c>
      <c r="T12" s="1">
        <v>38</v>
      </c>
      <c r="U12" s="1">
        <v>117</v>
      </c>
      <c r="X12" s="1">
        <v>152</v>
      </c>
    </row>
    <row r="13" spans="1:24" x14ac:dyDescent="0.2">
      <c r="A13" s="1" t="s">
        <v>255</v>
      </c>
      <c r="B13" s="1" t="s">
        <v>256</v>
      </c>
      <c r="C13" s="1" t="s">
        <v>131</v>
      </c>
      <c r="D13" s="1" t="s">
        <v>257</v>
      </c>
      <c r="E13" s="1" t="s">
        <v>28</v>
      </c>
      <c r="F13" s="1" t="s">
        <v>258</v>
      </c>
      <c r="G13" s="1" t="s">
        <v>30</v>
      </c>
      <c r="J13" s="1" t="s">
        <v>32</v>
      </c>
      <c r="K13" s="1" t="s">
        <v>32</v>
      </c>
      <c r="L13" s="1" t="s">
        <v>101</v>
      </c>
      <c r="M13" s="1">
        <v>6</v>
      </c>
      <c r="N13" s="1">
        <v>26043788</v>
      </c>
      <c r="O13" s="1">
        <v>26043788</v>
      </c>
      <c r="P13" s="1" t="s">
        <v>42</v>
      </c>
      <c r="Q13" s="1" t="s">
        <v>34</v>
      </c>
      <c r="X13" s="1">
        <v>2334</v>
      </c>
    </row>
    <row r="14" spans="1:24" x14ac:dyDescent="0.2">
      <c r="A14" s="1" t="s">
        <v>24</v>
      </c>
      <c r="B14" s="1" t="s">
        <v>259</v>
      </c>
      <c r="C14" s="1" t="s">
        <v>26</v>
      </c>
      <c r="D14" s="1" t="s">
        <v>260</v>
      </c>
      <c r="E14" s="1" t="s">
        <v>28</v>
      </c>
      <c r="F14" s="1" t="s">
        <v>261</v>
      </c>
      <c r="G14" s="1" t="s">
        <v>30</v>
      </c>
      <c r="I14" s="1">
        <v>1</v>
      </c>
      <c r="J14" s="1" t="s">
        <v>31</v>
      </c>
      <c r="K14" s="1" t="s">
        <v>32</v>
      </c>
      <c r="L14" s="1" t="s">
        <v>33</v>
      </c>
      <c r="M14" s="1">
        <v>6</v>
      </c>
      <c r="N14" s="1">
        <v>26043778</v>
      </c>
      <c r="O14" s="1">
        <v>26043778</v>
      </c>
      <c r="P14" s="1" t="s">
        <v>42</v>
      </c>
      <c r="Q14" s="1" t="s">
        <v>35</v>
      </c>
      <c r="T14" s="1">
        <v>23</v>
      </c>
      <c r="U14" s="1">
        <v>263</v>
      </c>
      <c r="W14" s="1">
        <v>280</v>
      </c>
      <c r="X14" s="1">
        <v>282</v>
      </c>
    </row>
    <row r="15" spans="1:24" x14ac:dyDescent="0.2">
      <c r="A15" s="1" t="s">
        <v>24</v>
      </c>
      <c r="B15" s="1" t="s">
        <v>262</v>
      </c>
      <c r="C15" s="1" t="s">
        <v>126</v>
      </c>
      <c r="D15" s="1" t="s">
        <v>263</v>
      </c>
      <c r="E15" s="1" t="s">
        <v>28</v>
      </c>
      <c r="F15" s="1" t="s">
        <v>264</v>
      </c>
      <c r="G15" s="1" t="s">
        <v>30</v>
      </c>
      <c r="I15" s="1">
        <v>1</v>
      </c>
      <c r="J15" s="1" t="s">
        <v>31</v>
      </c>
      <c r="K15" s="1" t="s">
        <v>32</v>
      </c>
      <c r="L15" s="1" t="s">
        <v>33</v>
      </c>
      <c r="M15" s="1">
        <v>6</v>
      </c>
      <c r="N15" s="1">
        <v>26043780</v>
      </c>
      <c r="O15" s="1">
        <v>26043780</v>
      </c>
      <c r="P15" s="1" t="s">
        <v>42</v>
      </c>
      <c r="Q15" s="1" t="s">
        <v>43</v>
      </c>
      <c r="T15" s="1">
        <v>49</v>
      </c>
      <c r="U15" s="1">
        <v>183</v>
      </c>
      <c r="W15" s="1">
        <v>233</v>
      </c>
      <c r="X15" s="1">
        <v>173</v>
      </c>
    </row>
    <row r="16" spans="1:24" x14ac:dyDescent="0.2">
      <c r="A16" s="1" t="s">
        <v>142</v>
      </c>
      <c r="B16" s="1" t="s">
        <v>266</v>
      </c>
      <c r="C16" s="1" t="s">
        <v>144</v>
      </c>
      <c r="D16" s="1" t="s">
        <v>267</v>
      </c>
      <c r="E16" s="1" t="s">
        <v>28</v>
      </c>
      <c r="F16" s="1" t="s">
        <v>268</v>
      </c>
      <c r="G16" s="1" t="s">
        <v>30</v>
      </c>
      <c r="I16" s="1">
        <v>1</v>
      </c>
      <c r="J16" s="1" t="s">
        <v>31</v>
      </c>
      <c r="K16" s="1" t="s">
        <v>67</v>
      </c>
      <c r="L16" s="1" t="s">
        <v>68</v>
      </c>
      <c r="M16" s="1">
        <v>6</v>
      </c>
      <c r="N16" s="1">
        <v>26043776</v>
      </c>
      <c r="O16" s="1">
        <v>26043776</v>
      </c>
      <c r="P16" s="1" t="s">
        <v>42</v>
      </c>
      <c r="Q16" s="1" t="s">
        <v>35</v>
      </c>
      <c r="T16" s="1">
        <v>40</v>
      </c>
      <c r="U16" s="1">
        <v>228</v>
      </c>
      <c r="W16" s="1">
        <v>273</v>
      </c>
      <c r="X16" s="1">
        <v>1237</v>
      </c>
    </row>
    <row r="17" spans="1:24" x14ac:dyDescent="0.2">
      <c r="A17" s="1" t="s">
        <v>91</v>
      </c>
      <c r="B17" s="1" t="s">
        <v>269</v>
      </c>
      <c r="C17" s="1" t="s">
        <v>270</v>
      </c>
      <c r="D17" s="1" t="s">
        <v>271</v>
      </c>
      <c r="E17" s="1" t="s">
        <v>28</v>
      </c>
      <c r="F17" s="1" t="s">
        <v>272</v>
      </c>
      <c r="G17" s="1" t="s">
        <v>30</v>
      </c>
      <c r="I17" s="1">
        <v>1</v>
      </c>
      <c r="J17" s="1" t="s">
        <v>32</v>
      </c>
      <c r="K17" s="1" t="s">
        <v>32</v>
      </c>
      <c r="L17" s="1" t="s">
        <v>96</v>
      </c>
      <c r="M17" s="1">
        <v>6</v>
      </c>
      <c r="N17" s="1">
        <v>26043776</v>
      </c>
      <c r="O17" s="1">
        <v>26043776</v>
      </c>
      <c r="P17" s="1" t="s">
        <v>42</v>
      </c>
      <c r="Q17" s="1" t="s">
        <v>43</v>
      </c>
      <c r="X17" s="1">
        <v>1374</v>
      </c>
    </row>
    <row r="18" spans="1:24" x14ac:dyDescent="0.2">
      <c r="A18" s="1" t="s">
        <v>273</v>
      </c>
      <c r="B18" s="1" t="s">
        <v>274</v>
      </c>
      <c r="C18" s="1" t="s">
        <v>53</v>
      </c>
      <c r="D18" s="1" t="s">
        <v>275</v>
      </c>
      <c r="E18" s="1" t="s">
        <v>28</v>
      </c>
      <c r="F18" s="1" t="s">
        <v>276</v>
      </c>
      <c r="G18" s="1" t="s">
        <v>30</v>
      </c>
      <c r="I18" s="1">
        <v>1</v>
      </c>
      <c r="J18" s="1" t="s">
        <v>31</v>
      </c>
      <c r="K18" s="1" t="s">
        <v>78</v>
      </c>
      <c r="L18" s="1" t="s">
        <v>72</v>
      </c>
      <c r="M18" s="1">
        <v>6</v>
      </c>
      <c r="N18" s="1">
        <v>26043774</v>
      </c>
      <c r="O18" s="1">
        <v>26043774</v>
      </c>
      <c r="P18" s="1" t="s">
        <v>35</v>
      </c>
      <c r="Q18" s="1" t="s">
        <v>42</v>
      </c>
      <c r="X18" s="1">
        <v>83</v>
      </c>
    </row>
    <row r="19" spans="1:24" x14ac:dyDescent="0.2">
      <c r="A19" s="1" t="s">
        <v>187</v>
      </c>
      <c r="B19" s="1" t="s">
        <v>277</v>
      </c>
      <c r="C19" s="1" t="s">
        <v>189</v>
      </c>
      <c r="D19" s="1" t="s">
        <v>278</v>
      </c>
      <c r="E19" s="1" t="s">
        <v>28</v>
      </c>
      <c r="F19" s="1" t="s">
        <v>279</v>
      </c>
      <c r="G19" s="1" t="s">
        <v>30</v>
      </c>
      <c r="I19" s="1">
        <v>1</v>
      </c>
      <c r="J19" s="1" t="s">
        <v>31</v>
      </c>
      <c r="K19" s="1" t="s">
        <v>67</v>
      </c>
      <c r="L19" s="1" t="s">
        <v>68</v>
      </c>
      <c r="M19" s="1">
        <v>6</v>
      </c>
      <c r="N19" s="1">
        <v>26043737</v>
      </c>
      <c r="O19" s="1">
        <v>26043737</v>
      </c>
      <c r="P19" s="1" t="s">
        <v>43</v>
      </c>
      <c r="Q19" s="1" t="s">
        <v>34</v>
      </c>
      <c r="T19" s="1">
        <v>33</v>
      </c>
      <c r="U19" s="1">
        <v>229</v>
      </c>
      <c r="X19" s="1">
        <v>1069</v>
      </c>
    </row>
    <row r="20" spans="1:24" x14ac:dyDescent="0.2">
      <c r="A20" s="1" t="s">
        <v>280</v>
      </c>
      <c r="B20" s="1" t="s">
        <v>281</v>
      </c>
      <c r="C20" s="1" t="s">
        <v>189</v>
      </c>
      <c r="D20" s="1" t="s">
        <v>282</v>
      </c>
      <c r="E20" s="1" t="s">
        <v>28</v>
      </c>
      <c r="F20" s="1" t="s">
        <v>283</v>
      </c>
      <c r="G20" s="1" t="s">
        <v>30</v>
      </c>
      <c r="J20" s="1" t="s">
        <v>31</v>
      </c>
      <c r="K20" s="1" t="s">
        <v>211</v>
      </c>
      <c r="L20" s="1" t="s">
        <v>33</v>
      </c>
      <c r="M20" s="1">
        <v>6</v>
      </c>
      <c r="N20" s="1">
        <v>26043735</v>
      </c>
      <c r="O20" s="1">
        <v>26043735</v>
      </c>
      <c r="P20" s="1" t="s">
        <v>34</v>
      </c>
      <c r="Q20" s="1" t="s">
        <v>35</v>
      </c>
      <c r="X20" s="1">
        <v>19</v>
      </c>
    </row>
    <row r="21" spans="1:24" x14ac:dyDescent="0.2">
      <c r="A21" s="1" t="s">
        <v>172</v>
      </c>
      <c r="B21" s="1" t="s">
        <v>284</v>
      </c>
      <c r="C21" s="1" t="s">
        <v>126</v>
      </c>
      <c r="D21" s="1" t="s">
        <v>285</v>
      </c>
      <c r="E21" s="1" t="s">
        <v>28</v>
      </c>
      <c r="F21" s="1" t="s">
        <v>286</v>
      </c>
      <c r="G21" s="1" t="s">
        <v>30</v>
      </c>
      <c r="J21" s="1" t="s">
        <v>162</v>
      </c>
      <c r="K21" s="1" t="s">
        <v>32</v>
      </c>
      <c r="L21" s="1" t="s">
        <v>33</v>
      </c>
      <c r="M21" s="1">
        <v>6</v>
      </c>
      <c r="N21" s="1">
        <v>26043725</v>
      </c>
      <c r="O21" s="1">
        <v>26043725</v>
      </c>
      <c r="P21" s="1" t="s">
        <v>42</v>
      </c>
      <c r="Q21" s="1" t="s">
        <v>43</v>
      </c>
      <c r="X21" s="1">
        <v>217</v>
      </c>
    </row>
    <row r="22" spans="1:24" x14ac:dyDescent="0.2">
      <c r="A22" s="1" t="s">
        <v>56</v>
      </c>
      <c r="B22" s="1" t="s">
        <v>287</v>
      </c>
      <c r="C22" s="1" t="s">
        <v>58</v>
      </c>
      <c r="D22" s="1" t="s">
        <v>288</v>
      </c>
      <c r="E22" s="1" t="s">
        <v>28</v>
      </c>
      <c r="F22" s="1" t="s">
        <v>289</v>
      </c>
      <c r="G22" s="1" t="s">
        <v>30</v>
      </c>
      <c r="J22" s="1" t="s">
        <v>31</v>
      </c>
      <c r="K22" s="1" t="s">
        <v>61</v>
      </c>
      <c r="L22" s="1" t="s">
        <v>33</v>
      </c>
      <c r="M22" s="1">
        <v>6</v>
      </c>
      <c r="N22" s="1">
        <v>26043719</v>
      </c>
      <c r="O22" s="1">
        <v>26043719</v>
      </c>
      <c r="P22" s="1" t="s">
        <v>34</v>
      </c>
      <c r="Q22" s="1" t="s">
        <v>35</v>
      </c>
      <c r="U22" s="1">
        <v>172</v>
      </c>
      <c r="X22" s="1">
        <v>399</v>
      </c>
    </row>
    <row r="23" spans="1:24" x14ac:dyDescent="0.2">
      <c r="A23" s="1" t="s">
        <v>62</v>
      </c>
      <c r="B23" s="1" t="s">
        <v>290</v>
      </c>
      <c r="C23" s="1" t="s">
        <v>291</v>
      </c>
      <c r="D23" s="1" t="s">
        <v>292</v>
      </c>
      <c r="E23" s="1" t="s">
        <v>28</v>
      </c>
      <c r="F23" s="1" t="s">
        <v>293</v>
      </c>
      <c r="G23" s="1" t="s">
        <v>30</v>
      </c>
      <c r="I23" s="1">
        <v>1</v>
      </c>
      <c r="J23" s="1" t="s">
        <v>31</v>
      </c>
      <c r="K23" s="1" t="s">
        <v>67</v>
      </c>
      <c r="L23" s="1" t="s">
        <v>68</v>
      </c>
      <c r="M23" s="1">
        <v>6</v>
      </c>
      <c r="N23" s="1">
        <v>26043717</v>
      </c>
      <c r="O23" s="1">
        <v>26043717</v>
      </c>
      <c r="P23" s="1" t="s">
        <v>35</v>
      </c>
      <c r="Q23" s="1" t="s">
        <v>43</v>
      </c>
      <c r="T23" s="1">
        <v>170</v>
      </c>
      <c r="U23" s="1">
        <v>430</v>
      </c>
      <c r="W23" s="1">
        <v>485</v>
      </c>
      <c r="X23" s="1">
        <v>1332</v>
      </c>
    </row>
    <row r="24" spans="1:24" x14ac:dyDescent="0.2">
      <c r="A24" s="1" t="s">
        <v>37</v>
      </c>
      <c r="B24" s="1" t="s">
        <v>294</v>
      </c>
      <c r="C24" s="1" t="s">
        <v>39</v>
      </c>
      <c r="D24" s="1" t="s">
        <v>295</v>
      </c>
      <c r="E24" s="1" t="s">
        <v>28</v>
      </c>
      <c r="F24" s="1" t="s">
        <v>296</v>
      </c>
      <c r="G24" s="1" t="s">
        <v>30</v>
      </c>
      <c r="I24" s="1">
        <v>1</v>
      </c>
      <c r="J24" s="1" t="s">
        <v>31</v>
      </c>
      <c r="K24" s="1" t="s">
        <v>32</v>
      </c>
      <c r="L24" s="1" t="s">
        <v>33</v>
      </c>
      <c r="M24" s="1">
        <v>6</v>
      </c>
      <c r="N24" s="1">
        <v>26043697</v>
      </c>
      <c r="O24" s="1">
        <v>26043697</v>
      </c>
      <c r="P24" s="1" t="s">
        <v>42</v>
      </c>
      <c r="Q24" s="1" t="s">
        <v>43</v>
      </c>
      <c r="T24" s="1">
        <v>33</v>
      </c>
      <c r="U24" s="1">
        <v>130</v>
      </c>
      <c r="X24" s="1">
        <v>881</v>
      </c>
    </row>
    <row r="25" spans="1:24" x14ac:dyDescent="0.2">
      <c r="A25" s="1" t="s">
        <v>120</v>
      </c>
      <c r="B25" s="1" t="s">
        <v>297</v>
      </c>
      <c r="C25" s="1" t="s">
        <v>39</v>
      </c>
      <c r="D25" s="1" t="s">
        <v>298</v>
      </c>
      <c r="E25" s="1" t="s">
        <v>28</v>
      </c>
      <c r="F25" s="1" t="s">
        <v>299</v>
      </c>
      <c r="G25" s="1" t="s">
        <v>30</v>
      </c>
      <c r="J25" s="1" t="s">
        <v>32</v>
      </c>
      <c r="K25" s="1" t="s">
        <v>32</v>
      </c>
      <c r="L25" s="1" t="s">
        <v>33</v>
      </c>
      <c r="M25" s="1">
        <v>6</v>
      </c>
      <c r="N25" s="1">
        <v>26043695</v>
      </c>
      <c r="O25" s="1">
        <v>26043695</v>
      </c>
      <c r="P25" s="1" t="s">
        <v>43</v>
      </c>
      <c r="Q25" s="1" t="s">
        <v>42</v>
      </c>
      <c r="X25" s="1">
        <v>942</v>
      </c>
    </row>
    <row r="26" spans="1:24" x14ac:dyDescent="0.2">
      <c r="A26" s="1" t="s">
        <v>103</v>
      </c>
      <c r="B26" s="1" t="s">
        <v>300</v>
      </c>
      <c r="C26" s="1" t="s">
        <v>105</v>
      </c>
      <c r="D26" s="1" t="s">
        <v>301</v>
      </c>
      <c r="E26" s="1" t="s">
        <v>28</v>
      </c>
      <c r="F26" s="1" t="s">
        <v>302</v>
      </c>
      <c r="G26" s="1" t="s">
        <v>30</v>
      </c>
      <c r="J26" s="1" t="s">
        <v>31</v>
      </c>
      <c r="K26" s="1" t="s">
        <v>32</v>
      </c>
      <c r="L26" s="1" t="s">
        <v>108</v>
      </c>
      <c r="M26" s="1">
        <v>6</v>
      </c>
      <c r="N26" s="1">
        <v>26043681</v>
      </c>
      <c r="O26" s="1">
        <v>26043681</v>
      </c>
      <c r="P26" s="1" t="s">
        <v>42</v>
      </c>
      <c r="Q26" s="1" t="s">
        <v>34</v>
      </c>
      <c r="T26" s="1">
        <v>125</v>
      </c>
      <c r="U26" s="1">
        <v>56</v>
      </c>
      <c r="W26" s="1">
        <v>55</v>
      </c>
      <c r="X26" s="1">
        <v>44</v>
      </c>
    </row>
    <row r="27" spans="1:24" x14ac:dyDescent="0.2">
      <c r="A27" s="1" t="s">
        <v>187</v>
      </c>
      <c r="B27" s="1" t="s">
        <v>303</v>
      </c>
      <c r="C27" s="1" t="s">
        <v>189</v>
      </c>
      <c r="D27" s="1" t="s">
        <v>304</v>
      </c>
      <c r="E27" s="1" t="s">
        <v>305</v>
      </c>
      <c r="F27" s="1" t="s">
        <v>306</v>
      </c>
      <c r="G27" s="1" t="s">
        <v>30</v>
      </c>
      <c r="I27" s="1">
        <v>1</v>
      </c>
      <c r="J27" s="1" t="s">
        <v>31</v>
      </c>
      <c r="K27" s="1" t="s">
        <v>67</v>
      </c>
      <c r="L27" s="1" t="s">
        <v>68</v>
      </c>
      <c r="M27" s="1">
        <v>6</v>
      </c>
      <c r="N27" s="1">
        <v>26043672</v>
      </c>
      <c r="O27" s="1">
        <v>26043672</v>
      </c>
      <c r="P27" s="1" t="s">
        <v>42</v>
      </c>
      <c r="Q27" s="1" t="s">
        <v>43</v>
      </c>
      <c r="T27" s="1">
        <v>47</v>
      </c>
      <c r="U27" s="1">
        <v>80</v>
      </c>
      <c r="X27" s="1">
        <v>23</v>
      </c>
    </row>
    <row r="28" spans="1:24" x14ac:dyDescent="0.2">
      <c r="A28" s="1" t="s">
        <v>24</v>
      </c>
      <c r="B28" s="1" t="s">
        <v>307</v>
      </c>
      <c r="C28" s="1" t="s">
        <v>126</v>
      </c>
      <c r="D28" s="1" t="s">
        <v>308</v>
      </c>
      <c r="E28" s="1" t="s">
        <v>305</v>
      </c>
      <c r="F28" s="1" t="s">
        <v>309</v>
      </c>
      <c r="G28" s="1" t="s">
        <v>30</v>
      </c>
      <c r="I28" s="1">
        <v>1</v>
      </c>
      <c r="J28" s="1" t="s">
        <v>31</v>
      </c>
      <c r="K28" s="1" t="s">
        <v>32</v>
      </c>
      <c r="L28" s="1" t="s">
        <v>33</v>
      </c>
      <c r="M28" s="1">
        <v>6</v>
      </c>
      <c r="N28" s="1">
        <v>26043672</v>
      </c>
      <c r="O28" s="1">
        <v>26043672</v>
      </c>
      <c r="P28" s="1" t="s">
        <v>42</v>
      </c>
      <c r="Q28" s="1" t="s">
        <v>34</v>
      </c>
      <c r="T28" s="1">
        <v>63</v>
      </c>
      <c r="U28" s="1">
        <v>127</v>
      </c>
      <c r="W28" s="1">
        <v>188</v>
      </c>
      <c r="X28" s="1">
        <v>89</v>
      </c>
    </row>
    <row r="29" spans="1:24" x14ac:dyDescent="0.2">
      <c r="A29" s="1" t="s">
        <v>187</v>
      </c>
      <c r="B29" s="1" t="s">
        <v>310</v>
      </c>
      <c r="C29" s="1" t="s">
        <v>189</v>
      </c>
      <c r="D29" s="1" t="s">
        <v>311</v>
      </c>
      <c r="E29" s="1" t="s">
        <v>305</v>
      </c>
      <c r="F29" s="1" t="s">
        <v>312</v>
      </c>
      <c r="G29" s="1" t="s">
        <v>30</v>
      </c>
      <c r="I29" s="1">
        <v>1</v>
      </c>
      <c r="J29" s="1" t="s">
        <v>31</v>
      </c>
      <c r="K29" s="1" t="s">
        <v>67</v>
      </c>
      <c r="L29" s="1" t="s">
        <v>68</v>
      </c>
      <c r="M29" s="1">
        <v>6</v>
      </c>
      <c r="N29" s="1">
        <v>26043669</v>
      </c>
      <c r="O29" s="1">
        <v>26043669</v>
      </c>
      <c r="P29" s="1" t="s">
        <v>34</v>
      </c>
      <c r="Q29" s="1" t="s">
        <v>35</v>
      </c>
      <c r="T29" s="1">
        <v>38</v>
      </c>
      <c r="U29" s="1">
        <v>82</v>
      </c>
      <c r="X29" s="1">
        <v>911</v>
      </c>
    </row>
    <row r="30" spans="1:24" x14ac:dyDescent="0.2">
      <c r="A30" s="1" t="s">
        <v>51</v>
      </c>
      <c r="B30" s="1" t="s">
        <v>313</v>
      </c>
      <c r="C30" s="1" t="s">
        <v>53</v>
      </c>
      <c r="D30" s="1" t="s">
        <v>314</v>
      </c>
      <c r="E30" s="1" t="s">
        <v>305</v>
      </c>
      <c r="F30" s="1" t="s">
        <v>315</v>
      </c>
      <c r="G30" s="1" t="s">
        <v>30</v>
      </c>
      <c r="J30" s="1" t="s">
        <v>31</v>
      </c>
      <c r="K30" s="1" t="s">
        <v>32</v>
      </c>
      <c r="L30" s="1" t="s">
        <v>33</v>
      </c>
      <c r="M30" s="1">
        <v>6</v>
      </c>
      <c r="N30" s="1">
        <v>26043662</v>
      </c>
      <c r="O30" s="1">
        <v>26043662</v>
      </c>
      <c r="P30" s="1" t="s">
        <v>34</v>
      </c>
      <c r="Q30" s="1" t="s">
        <v>35</v>
      </c>
      <c r="T30" s="1">
        <v>36</v>
      </c>
      <c r="U30" s="1">
        <v>89</v>
      </c>
      <c r="X30" s="1">
        <v>110</v>
      </c>
    </row>
    <row r="31" spans="1:24" x14ac:dyDescent="0.2">
      <c r="A31" s="1" t="s">
        <v>44</v>
      </c>
      <c r="B31" s="1" t="s">
        <v>316</v>
      </c>
      <c r="C31" s="1" t="s">
        <v>46</v>
      </c>
      <c r="D31" s="1" t="s">
        <v>317</v>
      </c>
      <c r="E31" s="1" t="s">
        <v>28</v>
      </c>
      <c r="F31" s="1" t="s">
        <v>318</v>
      </c>
      <c r="G31" s="1" t="s">
        <v>30</v>
      </c>
      <c r="J31" s="1" t="s">
        <v>32</v>
      </c>
      <c r="K31" s="1" t="s">
        <v>32</v>
      </c>
      <c r="L31" s="1" t="s">
        <v>47</v>
      </c>
      <c r="M31" s="1">
        <v>6</v>
      </c>
      <c r="N31" s="1">
        <v>26043655</v>
      </c>
      <c r="O31" s="1">
        <v>26043655</v>
      </c>
      <c r="P31" s="1" t="s">
        <v>42</v>
      </c>
      <c r="Q31" s="1" t="s">
        <v>35</v>
      </c>
      <c r="X31" s="1">
        <v>903</v>
      </c>
    </row>
    <row r="32" spans="1:24" x14ac:dyDescent="0.2">
      <c r="A32" s="1" t="s">
        <v>168</v>
      </c>
      <c r="B32" s="1" t="s">
        <v>319</v>
      </c>
      <c r="C32" s="1" t="s">
        <v>165</v>
      </c>
      <c r="D32" s="1" t="s">
        <v>320</v>
      </c>
      <c r="E32" s="1" t="s">
        <v>28</v>
      </c>
      <c r="F32" s="1" t="s">
        <v>321</v>
      </c>
      <c r="G32" s="1" t="s">
        <v>30</v>
      </c>
      <c r="J32" s="1" t="s">
        <v>101</v>
      </c>
      <c r="K32" s="1" t="s">
        <v>101</v>
      </c>
      <c r="L32" s="1" t="s">
        <v>101</v>
      </c>
      <c r="M32" s="1">
        <v>6</v>
      </c>
      <c r="N32" s="1">
        <v>26043657</v>
      </c>
      <c r="O32" s="1">
        <v>26043657</v>
      </c>
      <c r="P32" s="1" t="s">
        <v>42</v>
      </c>
      <c r="Q32" s="1" t="s">
        <v>43</v>
      </c>
      <c r="T32" s="1">
        <v>6</v>
      </c>
      <c r="U32" s="1">
        <v>67</v>
      </c>
      <c r="W32" s="1">
        <v>162</v>
      </c>
      <c r="X32" s="1">
        <v>124</v>
      </c>
    </row>
    <row r="33" spans="1:26" x14ac:dyDescent="0.2">
      <c r="A33" s="1" t="s">
        <v>187</v>
      </c>
      <c r="B33" s="1" t="s">
        <v>322</v>
      </c>
      <c r="C33" s="1" t="s">
        <v>189</v>
      </c>
      <c r="D33" s="1" t="s">
        <v>323</v>
      </c>
      <c r="E33" s="1" t="s">
        <v>305</v>
      </c>
      <c r="F33" s="1" t="s">
        <v>324</v>
      </c>
      <c r="G33" s="1" t="s">
        <v>30</v>
      </c>
      <c r="I33" s="1">
        <v>1</v>
      </c>
      <c r="J33" s="1" t="s">
        <v>31</v>
      </c>
      <c r="K33" s="1" t="s">
        <v>67</v>
      </c>
      <c r="L33" s="1" t="s">
        <v>68</v>
      </c>
      <c r="M33" s="1">
        <v>6</v>
      </c>
      <c r="N33" s="1">
        <v>26043604</v>
      </c>
      <c r="O33" s="1">
        <v>26043604</v>
      </c>
      <c r="P33" s="1" t="s">
        <v>42</v>
      </c>
      <c r="Q33" s="1" t="s">
        <v>34</v>
      </c>
      <c r="T33" s="1">
        <v>100</v>
      </c>
      <c r="U33" s="1">
        <v>346</v>
      </c>
      <c r="X33" s="1">
        <v>103</v>
      </c>
    </row>
    <row r="34" spans="1:26" x14ac:dyDescent="0.2">
      <c r="A34" s="1" t="s">
        <v>325</v>
      </c>
      <c r="B34" s="1" t="s">
        <v>326</v>
      </c>
      <c r="C34" s="1" t="s">
        <v>327</v>
      </c>
      <c r="D34" s="1" t="s">
        <v>328</v>
      </c>
      <c r="E34" s="1" t="s">
        <v>305</v>
      </c>
      <c r="F34" s="1" t="s">
        <v>329</v>
      </c>
      <c r="G34" s="1" t="s">
        <v>30</v>
      </c>
      <c r="I34" s="1">
        <v>1</v>
      </c>
      <c r="J34" s="1" t="s">
        <v>31</v>
      </c>
      <c r="K34" s="1" t="s">
        <v>67</v>
      </c>
      <c r="L34" s="1" t="s">
        <v>72</v>
      </c>
      <c r="M34" s="1">
        <v>6</v>
      </c>
      <c r="N34" s="1">
        <v>26043596</v>
      </c>
      <c r="O34" s="1">
        <v>26043596</v>
      </c>
      <c r="P34" s="1" t="s">
        <v>34</v>
      </c>
      <c r="Q34" s="1" t="s">
        <v>35</v>
      </c>
      <c r="T34" s="1">
        <v>12</v>
      </c>
      <c r="U34" s="1">
        <v>163</v>
      </c>
      <c r="V34" s="1">
        <v>1</v>
      </c>
      <c r="W34" s="1">
        <v>159</v>
      </c>
      <c r="X34" s="1">
        <v>120</v>
      </c>
    </row>
    <row r="35" spans="1:26" x14ac:dyDescent="0.2">
      <c r="A35" s="1" t="s">
        <v>100</v>
      </c>
      <c r="B35" s="1" t="s">
        <v>330</v>
      </c>
      <c r="C35" s="1" t="s">
        <v>246</v>
      </c>
      <c r="D35" s="1" t="s">
        <v>328</v>
      </c>
      <c r="E35" s="1" t="s">
        <v>305</v>
      </c>
      <c r="F35" s="1" t="s">
        <v>329</v>
      </c>
      <c r="G35" s="1" t="s">
        <v>30</v>
      </c>
      <c r="I35" s="1">
        <v>1</v>
      </c>
      <c r="J35" s="1" t="s">
        <v>101</v>
      </c>
      <c r="K35" s="1" t="s">
        <v>101</v>
      </c>
      <c r="L35" s="1" t="s">
        <v>101</v>
      </c>
      <c r="M35" s="1">
        <v>6</v>
      </c>
      <c r="N35" s="1">
        <v>26043596</v>
      </c>
      <c r="O35" s="1">
        <v>26043596</v>
      </c>
      <c r="P35" s="1" t="s">
        <v>34</v>
      </c>
      <c r="Q35" s="1" t="s">
        <v>35</v>
      </c>
      <c r="T35" s="1">
        <v>39</v>
      </c>
      <c r="U35" s="1">
        <v>108</v>
      </c>
      <c r="W35" s="1">
        <v>205</v>
      </c>
      <c r="X35" s="1">
        <v>1477</v>
      </c>
    </row>
    <row r="36" spans="1:26" x14ac:dyDescent="0.2">
      <c r="A36" s="1" t="s">
        <v>100</v>
      </c>
      <c r="B36" s="1" t="s">
        <v>331</v>
      </c>
      <c r="C36" s="1" t="s">
        <v>246</v>
      </c>
      <c r="D36" s="1" t="s">
        <v>332</v>
      </c>
      <c r="E36" s="1" t="s">
        <v>28</v>
      </c>
      <c r="F36" s="1" t="s">
        <v>333</v>
      </c>
      <c r="G36" s="1" t="s">
        <v>30</v>
      </c>
      <c r="J36" s="1" t="s">
        <v>101</v>
      </c>
      <c r="K36" s="1" t="s">
        <v>101</v>
      </c>
      <c r="L36" s="1" t="s">
        <v>101</v>
      </c>
      <c r="M36" s="1">
        <v>6</v>
      </c>
      <c r="N36" s="1">
        <v>26043594</v>
      </c>
      <c r="O36" s="1">
        <v>26043594</v>
      </c>
      <c r="P36" s="1" t="s">
        <v>42</v>
      </c>
      <c r="Q36" s="1" t="s">
        <v>35</v>
      </c>
      <c r="T36" s="1">
        <v>14</v>
      </c>
      <c r="U36" s="1">
        <v>76</v>
      </c>
      <c r="W36" s="1">
        <v>142</v>
      </c>
      <c r="X36" s="1">
        <v>115</v>
      </c>
    </row>
    <row r="37" spans="1:26" x14ac:dyDescent="0.2">
      <c r="A37" s="1" t="s">
        <v>73</v>
      </c>
      <c r="B37" s="1" t="s">
        <v>334</v>
      </c>
      <c r="C37" s="1" t="s">
        <v>165</v>
      </c>
      <c r="D37" s="1" t="s">
        <v>335</v>
      </c>
      <c r="E37" s="1" t="s">
        <v>28</v>
      </c>
      <c r="F37" s="1" t="s">
        <v>336</v>
      </c>
      <c r="G37" s="1" t="s">
        <v>30</v>
      </c>
      <c r="I37" s="1">
        <v>1</v>
      </c>
      <c r="J37" s="1" t="s">
        <v>31</v>
      </c>
      <c r="K37" s="1" t="s">
        <v>162</v>
      </c>
      <c r="L37" s="1" t="s">
        <v>33</v>
      </c>
      <c r="M37" s="1">
        <v>6</v>
      </c>
      <c r="N37" s="1">
        <v>26043588</v>
      </c>
      <c r="O37" s="1">
        <v>26043588</v>
      </c>
      <c r="P37" s="1" t="s">
        <v>34</v>
      </c>
      <c r="Q37" s="1" t="s">
        <v>35</v>
      </c>
      <c r="X37" s="1">
        <v>1859</v>
      </c>
    </row>
    <row r="38" spans="1:26" x14ac:dyDescent="0.2">
      <c r="A38" s="1" t="s">
        <v>44</v>
      </c>
      <c r="B38" s="1" t="s">
        <v>337</v>
      </c>
      <c r="C38" s="1" t="s">
        <v>46</v>
      </c>
      <c r="D38" s="1" t="s">
        <v>338</v>
      </c>
      <c r="E38" s="1" t="s">
        <v>28</v>
      </c>
      <c r="F38" s="1" t="s">
        <v>339</v>
      </c>
      <c r="G38" s="1" t="s">
        <v>30</v>
      </c>
      <c r="J38" s="1" t="s">
        <v>32</v>
      </c>
      <c r="K38" s="1" t="s">
        <v>32</v>
      </c>
      <c r="L38" s="1" t="s">
        <v>47</v>
      </c>
      <c r="M38" s="1">
        <v>6</v>
      </c>
      <c r="N38" s="1">
        <v>26043576</v>
      </c>
      <c r="O38" s="1">
        <v>26043576</v>
      </c>
      <c r="P38" s="1" t="s">
        <v>34</v>
      </c>
      <c r="Q38" s="1" t="s">
        <v>35</v>
      </c>
      <c r="X38" s="1">
        <v>1235</v>
      </c>
    </row>
    <row r="39" spans="1:26" x14ac:dyDescent="0.2">
      <c r="A39" s="1" t="s">
        <v>24</v>
      </c>
      <c r="B39" s="1" t="s">
        <v>341</v>
      </c>
      <c r="C39" s="1" t="s">
        <v>126</v>
      </c>
      <c r="D39" s="1" t="s">
        <v>342</v>
      </c>
      <c r="E39" s="1" t="s">
        <v>28</v>
      </c>
      <c r="F39" s="1" t="s">
        <v>343</v>
      </c>
      <c r="G39" s="1" t="s">
        <v>30</v>
      </c>
      <c r="J39" s="1" t="s">
        <v>31</v>
      </c>
      <c r="K39" s="1" t="s">
        <v>32</v>
      </c>
      <c r="L39" s="1" t="s">
        <v>33</v>
      </c>
      <c r="M39" s="1">
        <v>6</v>
      </c>
      <c r="N39" s="1">
        <v>26043546</v>
      </c>
      <c r="O39" s="1">
        <v>26043546</v>
      </c>
      <c r="P39" s="1" t="s">
        <v>42</v>
      </c>
      <c r="Q39" s="1" t="s">
        <v>43</v>
      </c>
      <c r="T39" s="1">
        <v>7</v>
      </c>
      <c r="U39" s="1">
        <v>36</v>
      </c>
      <c r="W39" s="1">
        <v>44</v>
      </c>
      <c r="X39" s="1">
        <v>997</v>
      </c>
    </row>
    <row r="40" spans="1:26" x14ac:dyDescent="0.2">
      <c r="A40" s="1" t="s">
        <v>142</v>
      </c>
      <c r="B40" s="1" t="s">
        <v>344</v>
      </c>
      <c r="C40" s="1" t="s">
        <v>345</v>
      </c>
      <c r="D40" s="1" t="s">
        <v>342</v>
      </c>
      <c r="E40" s="1" t="s">
        <v>28</v>
      </c>
      <c r="F40" s="1" t="s">
        <v>343</v>
      </c>
      <c r="G40" s="1" t="s">
        <v>30</v>
      </c>
      <c r="J40" s="1" t="s">
        <v>31</v>
      </c>
      <c r="K40" s="1" t="s">
        <v>67</v>
      </c>
      <c r="L40" s="1" t="s">
        <v>68</v>
      </c>
      <c r="M40" s="1">
        <v>6</v>
      </c>
      <c r="N40" s="1">
        <v>26043546</v>
      </c>
      <c r="O40" s="1">
        <v>26043546</v>
      </c>
      <c r="P40" s="1" t="s">
        <v>42</v>
      </c>
      <c r="Q40" s="1" t="s">
        <v>43</v>
      </c>
      <c r="T40" s="1">
        <v>11</v>
      </c>
      <c r="U40" s="1">
        <v>109</v>
      </c>
      <c r="W40" s="1">
        <v>97</v>
      </c>
      <c r="X40" s="1">
        <v>327</v>
      </c>
    </row>
    <row r="41" spans="1:26" x14ac:dyDescent="0.2">
      <c r="A41" s="1" t="s">
        <v>56</v>
      </c>
      <c r="B41" s="1" t="s">
        <v>346</v>
      </c>
      <c r="C41" s="1" t="s">
        <v>58</v>
      </c>
      <c r="D41" s="1" t="s">
        <v>342</v>
      </c>
      <c r="E41" s="1" t="s">
        <v>28</v>
      </c>
      <c r="F41" s="1" t="s">
        <v>343</v>
      </c>
      <c r="G41" s="1" t="s">
        <v>30</v>
      </c>
      <c r="J41" s="1" t="s">
        <v>31</v>
      </c>
      <c r="K41" s="1" t="s">
        <v>61</v>
      </c>
      <c r="L41" s="1" t="s">
        <v>33</v>
      </c>
      <c r="M41" s="1">
        <v>6</v>
      </c>
      <c r="N41" s="1">
        <v>26043546</v>
      </c>
      <c r="O41" s="1">
        <v>26043546</v>
      </c>
      <c r="P41" s="1" t="s">
        <v>42</v>
      </c>
      <c r="Q41" s="1" t="s">
        <v>43</v>
      </c>
      <c r="U41" s="1">
        <v>34</v>
      </c>
      <c r="X41" s="1">
        <v>114</v>
      </c>
    </row>
    <row r="42" spans="1:26" x14ac:dyDescent="0.2">
      <c r="A42" s="1" t="s">
        <v>73</v>
      </c>
      <c r="B42" s="1" t="s">
        <v>164</v>
      </c>
      <c r="C42" s="1" t="s">
        <v>165</v>
      </c>
      <c r="D42" s="1" t="s">
        <v>347</v>
      </c>
      <c r="E42" s="1" t="s">
        <v>28</v>
      </c>
      <c r="F42" s="1" t="s">
        <v>348</v>
      </c>
      <c r="G42" s="1" t="s">
        <v>30</v>
      </c>
      <c r="I42" s="1">
        <v>1</v>
      </c>
      <c r="J42" s="1" t="s">
        <v>31</v>
      </c>
      <c r="K42" s="1" t="s">
        <v>162</v>
      </c>
      <c r="L42" s="1" t="s">
        <v>33</v>
      </c>
      <c r="M42" s="1">
        <v>6</v>
      </c>
      <c r="N42" s="1">
        <v>26043521</v>
      </c>
      <c r="O42" s="1">
        <v>26043521</v>
      </c>
      <c r="P42" s="1" t="s">
        <v>43</v>
      </c>
      <c r="Q42" s="1" t="s">
        <v>42</v>
      </c>
      <c r="X42" s="1">
        <v>9925</v>
      </c>
    </row>
    <row r="43" spans="1:26" x14ac:dyDescent="0.2">
      <c r="A43" s="1" t="s">
        <v>2218</v>
      </c>
      <c r="B43" s="1" t="s">
        <v>2722</v>
      </c>
      <c r="C43" s="1" t="s">
        <v>2723</v>
      </c>
      <c r="D43" s="1" t="s">
        <v>575</v>
      </c>
      <c r="E43" s="1" t="s">
        <v>28</v>
      </c>
      <c r="F43" s="1" t="s">
        <v>2724</v>
      </c>
      <c r="G43" s="1" t="s">
        <v>30</v>
      </c>
      <c r="H43" s="1" t="s">
        <v>2074</v>
      </c>
      <c r="I43" s="1">
        <v>1</v>
      </c>
      <c r="J43" s="1" t="s">
        <v>101</v>
      </c>
      <c r="K43" s="1" t="s">
        <v>101</v>
      </c>
      <c r="L43" s="1" t="s">
        <v>101</v>
      </c>
      <c r="M43" s="1">
        <v>6</v>
      </c>
      <c r="N43" s="1">
        <v>26043861</v>
      </c>
      <c r="O43" s="1">
        <v>26043861</v>
      </c>
      <c r="P43" s="1" t="s">
        <v>34</v>
      </c>
      <c r="Q43" s="1" t="s">
        <v>42</v>
      </c>
      <c r="R43" s="1">
        <v>0.08</v>
      </c>
      <c r="T43" s="1">
        <v>4</v>
      </c>
      <c r="U43" s="1">
        <v>49</v>
      </c>
      <c r="W43" s="1">
        <v>32</v>
      </c>
      <c r="X43" s="1">
        <v>13</v>
      </c>
      <c r="Y43" s="2">
        <v>43466</v>
      </c>
      <c r="Z43" s="1" t="s">
        <v>2725</v>
      </c>
    </row>
    <row r="44" spans="1:26" x14ac:dyDescent="0.2">
      <c r="A44" s="1" t="s">
        <v>2070</v>
      </c>
      <c r="B44" s="1" t="s">
        <v>2726</v>
      </c>
      <c r="C44" s="1" t="s">
        <v>2352</v>
      </c>
      <c r="D44" s="1" t="s">
        <v>1027</v>
      </c>
      <c r="E44" s="1" t="s">
        <v>28</v>
      </c>
      <c r="F44" s="1" t="s">
        <v>2727</v>
      </c>
      <c r="G44" s="1" t="s">
        <v>30</v>
      </c>
      <c r="H44" s="1" t="s">
        <v>2074</v>
      </c>
      <c r="J44" s="1" t="s">
        <v>101</v>
      </c>
      <c r="K44" s="1" t="s">
        <v>101</v>
      </c>
      <c r="L44" s="1" t="s">
        <v>101</v>
      </c>
      <c r="M44" s="1">
        <v>6</v>
      </c>
      <c r="N44" s="1">
        <v>26043785</v>
      </c>
      <c r="O44" s="1">
        <v>26043785</v>
      </c>
      <c r="P44" s="1" t="s">
        <v>42</v>
      </c>
      <c r="Q44" s="1" t="s">
        <v>43</v>
      </c>
      <c r="R44" s="1">
        <v>0.41</v>
      </c>
      <c r="S44" s="1">
        <v>0.01</v>
      </c>
      <c r="T44" s="1">
        <v>28</v>
      </c>
      <c r="U44" s="1">
        <v>40</v>
      </c>
      <c r="V44" s="1">
        <v>1</v>
      </c>
      <c r="W44" s="1">
        <v>90</v>
      </c>
      <c r="X44" s="1">
        <v>1276</v>
      </c>
      <c r="Y44" s="2">
        <v>43466</v>
      </c>
      <c r="Z44" s="1" t="s">
        <v>2728</v>
      </c>
    </row>
    <row r="45" spans="1:26" x14ac:dyDescent="0.2">
      <c r="A45" s="1" t="s">
        <v>2070</v>
      </c>
      <c r="B45" s="1" t="s">
        <v>2695</v>
      </c>
      <c r="C45" s="1" t="s">
        <v>64</v>
      </c>
      <c r="D45" s="1" t="s">
        <v>861</v>
      </c>
      <c r="E45" s="1" t="s">
        <v>28</v>
      </c>
      <c r="F45" s="1" t="s">
        <v>2729</v>
      </c>
      <c r="G45" s="1" t="s">
        <v>30</v>
      </c>
      <c r="H45" s="1" t="s">
        <v>2074</v>
      </c>
      <c r="J45" s="1" t="s">
        <v>101</v>
      </c>
      <c r="K45" s="1" t="s">
        <v>101</v>
      </c>
      <c r="L45" s="1" t="s">
        <v>101</v>
      </c>
      <c r="M45" s="1">
        <v>6</v>
      </c>
      <c r="N45" s="1">
        <v>26043740</v>
      </c>
      <c r="O45" s="1">
        <v>26043740</v>
      </c>
      <c r="P45" s="1" t="s">
        <v>35</v>
      </c>
      <c r="Q45" s="1" t="s">
        <v>34</v>
      </c>
      <c r="R45" s="1">
        <v>0.41</v>
      </c>
      <c r="T45" s="1">
        <v>30</v>
      </c>
      <c r="U45" s="1">
        <v>44</v>
      </c>
      <c r="W45" s="1">
        <v>89</v>
      </c>
      <c r="X45" s="1">
        <v>4277</v>
      </c>
      <c r="Y45" s="2">
        <v>43466</v>
      </c>
      <c r="Z45" s="1" t="s">
        <v>2730</v>
      </c>
    </row>
    <row r="46" spans="1:26" x14ac:dyDescent="0.2">
      <c r="A46" s="1" t="s">
        <v>2435</v>
      </c>
      <c r="B46" s="1" t="s">
        <v>2731</v>
      </c>
      <c r="C46" s="1" t="s">
        <v>141</v>
      </c>
      <c r="D46" s="1" t="s">
        <v>703</v>
      </c>
      <c r="E46" s="1" t="s">
        <v>28</v>
      </c>
      <c r="F46" s="1" t="s">
        <v>2732</v>
      </c>
      <c r="G46" s="1" t="s">
        <v>30</v>
      </c>
      <c r="H46" s="1" t="s">
        <v>2074</v>
      </c>
      <c r="J46" s="1" t="s">
        <v>101</v>
      </c>
      <c r="K46" s="1" t="s">
        <v>101</v>
      </c>
      <c r="L46" s="1" t="s">
        <v>101</v>
      </c>
      <c r="M46" s="1">
        <v>6</v>
      </c>
      <c r="N46" s="1">
        <v>26043706</v>
      </c>
      <c r="O46" s="1">
        <v>26043706</v>
      </c>
      <c r="P46" s="1" t="s">
        <v>42</v>
      </c>
      <c r="Q46" s="1" t="s">
        <v>34</v>
      </c>
      <c r="R46" s="1">
        <v>0.62</v>
      </c>
      <c r="T46" s="1">
        <v>428</v>
      </c>
      <c r="U46" s="1">
        <v>267</v>
      </c>
      <c r="W46" s="1">
        <v>384</v>
      </c>
      <c r="X46" s="1">
        <v>343</v>
      </c>
      <c r="Y46" s="2">
        <v>43466</v>
      </c>
      <c r="Z46" s="1" t="s">
        <v>2733</v>
      </c>
    </row>
    <row r="47" spans="1:26" x14ac:dyDescent="0.2">
      <c r="A47" s="1" t="s">
        <v>2070</v>
      </c>
      <c r="B47" s="1" t="s">
        <v>2181</v>
      </c>
      <c r="C47" s="1" t="s">
        <v>64</v>
      </c>
      <c r="D47" s="1" t="s">
        <v>311</v>
      </c>
      <c r="E47" s="1" t="s">
        <v>28</v>
      </c>
      <c r="F47" s="1" t="s">
        <v>312</v>
      </c>
      <c r="G47" s="1" t="s">
        <v>30</v>
      </c>
      <c r="H47" s="1" t="s">
        <v>2074</v>
      </c>
      <c r="I47" s="1">
        <v>1</v>
      </c>
      <c r="J47" s="1" t="s">
        <v>101</v>
      </c>
      <c r="K47" s="1" t="s">
        <v>101</v>
      </c>
      <c r="L47" s="1" t="s">
        <v>101</v>
      </c>
      <c r="M47" s="1">
        <v>6</v>
      </c>
      <c r="N47" s="1">
        <v>26043669</v>
      </c>
      <c r="O47" s="1">
        <v>26043669</v>
      </c>
      <c r="P47" s="1" t="s">
        <v>34</v>
      </c>
      <c r="Q47" s="1" t="s">
        <v>35</v>
      </c>
      <c r="R47" s="1">
        <v>0.42</v>
      </c>
      <c r="T47" s="1">
        <v>46</v>
      </c>
      <c r="U47" s="1">
        <v>64</v>
      </c>
      <c r="W47" s="1">
        <v>109</v>
      </c>
      <c r="X47" s="1">
        <v>12071</v>
      </c>
      <c r="Y47" s="2">
        <v>43466</v>
      </c>
      <c r="Z47" s="1" t="s">
        <v>2734</v>
      </c>
    </row>
    <row r="48" spans="1:26" x14ac:dyDescent="0.2">
      <c r="A48" s="1" t="s">
        <v>2070</v>
      </c>
      <c r="B48" s="1" t="s">
        <v>2292</v>
      </c>
      <c r="C48" s="1" t="s">
        <v>64</v>
      </c>
      <c r="D48" s="1" t="s">
        <v>314</v>
      </c>
      <c r="E48" s="1" t="s">
        <v>28</v>
      </c>
      <c r="F48" s="1" t="s">
        <v>315</v>
      </c>
      <c r="G48" s="1" t="s">
        <v>30</v>
      </c>
      <c r="H48" s="1" t="s">
        <v>2074</v>
      </c>
      <c r="J48" s="1" t="s">
        <v>101</v>
      </c>
      <c r="K48" s="1" t="s">
        <v>101</v>
      </c>
      <c r="L48" s="1" t="s">
        <v>101</v>
      </c>
      <c r="M48" s="1">
        <v>6</v>
      </c>
      <c r="N48" s="1">
        <v>26043662</v>
      </c>
      <c r="O48" s="1">
        <v>26043662</v>
      </c>
      <c r="P48" s="1" t="s">
        <v>34</v>
      </c>
      <c r="Q48" s="1" t="s">
        <v>35</v>
      </c>
      <c r="R48" s="1">
        <v>0.41</v>
      </c>
      <c r="T48" s="1">
        <v>50</v>
      </c>
      <c r="U48" s="1">
        <v>71</v>
      </c>
      <c r="W48" s="1">
        <v>141</v>
      </c>
      <c r="X48" s="1">
        <v>12783</v>
      </c>
      <c r="Y48" s="2">
        <v>43466</v>
      </c>
      <c r="Z48" s="1" t="s">
        <v>2735</v>
      </c>
    </row>
    <row r="49" spans="1:26" x14ac:dyDescent="0.2">
      <c r="A49" s="1" t="s">
        <v>2070</v>
      </c>
      <c r="B49" s="1" t="s">
        <v>2172</v>
      </c>
      <c r="C49" s="1" t="s">
        <v>291</v>
      </c>
      <c r="D49" s="1" t="s">
        <v>1274</v>
      </c>
      <c r="E49" s="1" t="s">
        <v>28</v>
      </c>
      <c r="F49" s="1" t="s">
        <v>2736</v>
      </c>
      <c r="G49" s="1" t="s">
        <v>30</v>
      </c>
      <c r="H49" s="1" t="s">
        <v>2074</v>
      </c>
      <c r="J49" s="1" t="s">
        <v>101</v>
      </c>
      <c r="K49" s="1" t="s">
        <v>101</v>
      </c>
      <c r="L49" s="1" t="s">
        <v>101</v>
      </c>
      <c r="M49" s="1">
        <v>6</v>
      </c>
      <c r="N49" s="1">
        <v>26043627</v>
      </c>
      <c r="O49" s="1">
        <v>26043627</v>
      </c>
      <c r="P49" s="1" t="s">
        <v>34</v>
      </c>
      <c r="Q49" s="1" t="s">
        <v>35</v>
      </c>
      <c r="R49" s="1">
        <v>0.24</v>
      </c>
      <c r="T49" s="1">
        <v>24</v>
      </c>
      <c r="U49" s="1">
        <v>75</v>
      </c>
      <c r="W49" s="1">
        <v>149</v>
      </c>
      <c r="X49" s="1">
        <v>25730</v>
      </c>
      <c r="Y49" s="2">
        <v>43466</v>
      </c>
      <c r="Z49" s="1" t="s">
        <v>2737</v>
      </c>
    </row>
    <row r="50" spans="1:26" x14ac:dyDescent="0.2">
      <c r="A50" s="1" t="s">
        <v>2143</v>
      </c>
      <c r="B50" s="1" t="s">
        <v>2545</v>
      </c>
      <c r="C50" s="1" t="s">
        <v>154</v>
      </c>
      <c r="D50" s="1" t="s">
        <v>1570</v>
      </c>
      <c r="E50" s="1" t="s">
        <v>28</v>
      </c>
      <c r="F50" s="1" t="s">
        <v>2738</v>
      </c>
      <c r="G50" s="1" t="s">
        <v>30</v>
      </c>
      <c r="J50" s="1" t="s">
        <v>32</v>
      </c>
      <c r="K50" s="1" t="s">
        <v>32</v>
      </c>
      <c r="L50" s="1" t="s">
        <v>32</v>
      </c>
      <c r="M50" s="1">
        <v>6</v>
      </c>
      <c r="N50" s="1">
        <v>26043614</v>
      </c>
      <c r="O50" s="1">
        <v>26043614</v>
      </c>
      <c r="P50" s="1" t="s">
        <v>34</v>
      </c>
      <c r="Q50" s="1" t="s">
        <v>35</v>
      </c>
      <c r="R50" s="1">
        <v>0.12</v>
      </c>
      <c r="T50" s="1">
        <v>37</v>
      </c>
      <c r="U50" s="1">
        <v>268</v>
      </c>
      <c r="X50" s="1">
        <v>3486</v>
      </c>
      <c r="Y50" s="2">
        <v>43466</v>
      </c>
      <c r="Z50" s="1" t="s">
        <v>2739</v>
      </c>
    </row>
    <row r="51" spans="1:26" x14ac:dyDescent="0.2">
      <c r="A51" s="1" t="s">
        <v>2094</v>
      </c>
      <c r="B51" s="1" t="s">
        <v>2740</v>
      </c>
      <c r="C51" s="1" t="s">
        <v>39</v>
      </c>
      <c r="D51" s="1" t="s">
        <v>2402</v>
      </c>
      <c r="E51" s="1" t="s">
        <v>28</v>
      </c>
      <c r="F51" s="1" t="s">
        <v>2741</v>
      </c>
      <c r="G51" s="1" t="s">
        <v>30</v>
      </c>
      <c r="H51" s="1" t="s">
        <v>2258</v>
      </c>
      <c r="J51" s="1" t="s">
        <v>101</v>
      </c>
      <c r="K51" s="1" t="s">
        <v>101</v>
      </c>
      <c r="L51" s="1" t="s">
        <v>101</v>
      </c>
      <c r="M51" s="1">
        <v>6</v>
      </c>
      <c r="N51" s="1">
        <v>26043572</v>
      </c>
      <c r="O51" s="1">
        <v>26043572</v>
      </c>
      <c r="P51" s="1" t="s">
        <v>42</v>
      </c>
      <c r="Q51" s="1" t="s">
        <v>35</v>
      </c>
      <c r="R51" s="1">
        <v>0.12</v>
      </c>
      <c r="T51" s="1">
        <v>3</v>
      </c>
      <c r="U51" s="1">
        <v>23</v>
      </c>
      <c r="W51" s="1">
        <v>77</v>
      </c>
      <c r="X51" s="1">
        <v>1442</v>
      </c>
      <c r="Y51" s="2">
        <v>43466</v>
      </c>
      <c r="Z51" s="1" t="s">
        <v>2742</v>
      </c>
    </row>
    <row r="52" spans="1:26" x14ac:dyDescent="0.2">
      <c r="A52" s="1" t="s">
        <v>2098</v>
      </c>
      <c r="B52" s="1" t="s">
        <v>2743</v>
      </c>
      <c r="C52" s="1" t="s">
        <v>357</v>
      </c>
      <c r="D52" s="1" t="s">
        <v>2744</v>
      </c>
      <c r="E52" s="1" t="s">
        <v>28</v>
      </c>
      <c r="F52" s="1" t="s">
        <v>2745</v>
      </c>
      <c r="G52" s="1" t="s">
        <v>30</v>
      </c>
      <c r="H52" s="1" t="s">
        <v>2067</v>
      </c>
      <c r="J52" s="1" t="s">
        <v>101</v>
      </c>
      <c r="K52" s="1" t="s">
        <v>101</v>
      </c>
      <c r="L52" s="1" t="s">
        <v>101</v>
      </c>
      <c r="M52" s="1">
        <v>6</v>
      </c>
      <c r="N52" s="1">
        <v>26043554</v>
      </c>
      <c r="O52" s="1">
        <v>26043554</v>
      </c>
      <c r="P52" s="1" t="s">
        <v>34</v>
      </c>
      <c r="Q52" s="1" t="s">
        <v>35</v>
      </c>
      <c r="R52" s="1">
        <v>0.41</v>
      </c>
      <c r="T52" s="1">
        <v>49</v>
      </c>
      <c r="U52" s="1">
        <v>70</v>
      </c>
      <c r="W52" s="1">
        <v>106</v>
      </c>
      <c r="X52" s="1">
        <v>87</v>
      </c>
      <c r="Y52" s="2">
        <v>43466</v>
      </c>
      <c r="Z52" s="1" t="s">
        <v>2746</v>
      </c>
    </row>
    <row r="53" spans="1:26" x14ac:dyDescent="0.2">
      <c r="A53" s="1" t="s">
        <v>2089</v>
      </c>
      <c r="B53" s="1" t="s">
        <v>322</v>
      </c>
      <c r="C53" s="1" t="s">
        <v>189</v>
      </c>
      <c r="D53" s="1" t="s">
        <v>2178</v>
      </c>
      <c r="E53" s="1" t="s">
        <v>28</v>
      </c>
      <c r="F53" s="1" t="s">
        <v>2747</v>
      </c>
      <c r="G53" s="1" t="s">
        <v>30</v>
      </c>
      <c r="H53" s="1" t="s">
        <v>2148</v>
      </c>
      <c r="I53" s="1">
        <v>1</v>
      </c>
      <c r="J53" s="1" t="s">
        <v>101</v>
      </c>
      <c r="K53" s="1" t="s">
        <v>101</v>
      </c>
      <c r="L53" s="1" t="s">
        <v>101</v>
      </c>
      <c r="M53" s="1">
        <v>6</v>
      </c>
      <c r="N53" s="1">
        <v>26043523</v>
      </c>
      <c r="O53" s="1">
        <v>26043523</v>
      </c>
      <c r="P53" s="1" t="s">
        <v>42</v>
      </c>
      <c r="Q53" s="1" t="s">
        <v>34</v>
      </c>
      <c r="R53" s="1">
        <v>0.2</v>
      </c>
      <c r="T53" s="1">
        <v>37</v>
      </c>
      <c r="U53" s="1">
        <v>145</v>
      </c>
      <c r="W53" s="1">
        <v>80</v>
      </c>
      <c r="X53" s="1">
        <v>148</v>
      </c>
      <c r="Y53" s="2">
        <v>43466</v>
      </c>
      <c r="Z53" s="1" t="s">
        <v>2748</v>
      </c>
    </row>
  </sheetData>
  <autoFilter ref="A1:X42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2"/>
  <sheetViews>
    <sheetView workbookViewId="0">
      <selection activeCell="D3" sqref="D3:D4"/>
    </sheetView>
  </sheetViews>
  <sheetFormatPr defaultColWidth="11.5546875" defaultRowHeight="15" x14ac:dyDescent="0.2"/>
  <cols>
    <col min="1" max="1" width="11.5546875" style="1"/>
    <col min="2" max="2" width="27.77734375" style="1" customWidth="1"/>
    <col min="3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350</v>
      </c>
      <c r="B2" s="1" t="s">
        <v>351</v>
      </c>
      <c r="C2" s="1" t="s">
        <v>327</v>
      </c>
      <c r="D2" s="1" t="s">
        <v>352</v>
      </c>
      <c r="E2" s="1" t="s">
        <v>28</v>
      </c>
      <c r="F2" s="1" t="s">
        <v>353</v>
      </c>
      <c r="G2" s="1" t="s">
        <v>30</v>
      </c>
      <c r="J2" s="1" t="s">
        <v>32</v>
      </c>
      <c r="K2" s="1" t="s">
        <v>32</v>
      </c>
      <c r="L2" s="1" t="s">
        <v>354</v>
      </c>
      <c r="M2" s="1">
        <v>6</v>
      </c>
      <c r="N2" s="1">
        <v>26124129</v>
      </c>
      <c r="O2" s="1">
        <v>26124129</v>
      </c>
      <c r="P2" s="1" t="s">
        <v>34</v>
      </c>
      <c r="Q2" s="1" t="s">
        <v>35</v>
      </c>
      <c r="X2" s="1">
        <v>68</v>
      </c>
    </row>
    <row r="3" spans="1:24" x14ac:dyDescent="0.2">
      <c r="A3" s="1" t="s">
        <v>355</v>
      </c>
      <c r="B3" s="1" t="s">
        <v>356</v>
      </c>
      <c r="C3" s="1" t="s">
        <v>357</v>
      </c>
      <c r="D3" s="1" t="s">
        <v>358</v>
      </c>
      <c r="E3" s="1" t="s">
        <v>28</v>
      </c>
      <c r="F3" s="1" t="s">
        <v>353</v>
      </c>
      <c r="G3" s="1" t="s">
        <v>30</v>
      </c>
      <c r="J3" s="1" t="s">
        <v>31</v>
      </c>
      <c r="K3" s="1" t="s">
        <v>67</v>
      </c>
      <c r="L3" s="1" t="s">
        <v>68</v>
      </c>
      <c r="M3" s="1">
        <v>6</v>
      </c>
      <c r="N3" s="1">
        <v>26124126</v>
      </c>
      <c r="O3" s="1">
        <v>26124126</v>
      </c>
      <c r="P3" s="1" t="s">
        <v>42</v>
      </c>
      <c r="Q3" s="1" t="s">
        <v>34</v>
      </c>
      <c r="U3" s="1">
        <v>25</v>
      </c>
      <c r="W3" s="1">
        <v>52</v>
      </c>
      <c r="X3" s="1">
        <v>157</v>
      </c>
    </row>
    <row r="4" spans="1:24" x14ac:dyDescent="0.2">
      <c r="A4" s="1" t="s">
        <v>359</v>
      </c>
      <c r="B4" s="1" t="s">
        <v>360</v>
      </c>
      <c r="C4" s="1" t="s">
        <v>159</v>
      </c>
      <c r="D4" s="1" t="s">
        <v>361</v>
      </c>
      <c r="E4" s="1" t="s">
        <v>28</v>
      </c>
      <c r="F4" s="1" t="s">
        <v>362</v>
      </c>
      <c r="G4" s="1" t="s">
        <v>30</v>
      </c>
      <c r="J4" s="1" t="s">
        <v>32</v>
      </c>
      <c r="K4" s="1" t="s">
        <v>32</v>
      </c>
      <c r="L4" s="1" t="s">
        <v>33</v>
      </c>
      <c r="M4" s="1">
        <v>6</v>
      </c>
      <c r="N4" s="1">
        <v>26216864</v>
      </c>
      <c r="O4" s="1">
        <v>26216864</v>
      </c>
      <c r="P4" s="1" t="s">
        <v>43</v>
      </c>
      <c r="Q4" s="1" t="s">
        <v>35</v>
      </c>
      <c r="T4" s="1">
        <v>7</v>
      </c>
      <c r="U4" s="1">
        <v>75</v>
      </c>
      <c r="X4" s="1">
        <v>6</v>
      </c>
    </row>
    <row r="5" spans="1:24" x14ac:dyDescent="0.2">
      <c r="A5" s="1" t="s">
        <v>255</v>
      </c>
      <c r="B5" s="1" t="s">
        <v>364</v>
      </c>
      <c r="C5" s="1" t="s">
        <v>365</v>
      </c>
      <c r="D5" s="1" t="s">
        <v>366</v>
      </c>
      <c r="E5" s="1" t="s">
        <v>28</v>
      </c>
      <c r="F5" s="1" t="s">
        <v>353</v>
      </c>
      <c r="G5" s="1" t="s">
        <v>30</v>
      </c>
      <c r="I5" s="1">
        <v>4</v>
      </c>
      <c r="J5" s="1" t="s">
        <v>32</v>
      </c>
      <c r="K5" s="1" t="s">
        <v>32</v>
      </c>
      <c r="L5" s="1" t="s">
        <v>101</v>
      </c>
      <c r="M5" s="1">
        <v>6</v>
      </c>
      <c r="N5" s="1">
        <v>26124122</v>
      </c>
      <c r="O5" s="1">
        <v>26124122</v>
      </c>
      <c r="P5" s="1" t="s">
        <v>34</v>
      </c>
      <c r="Q5" s="1" t="s">
        <v>35</v>
      </c>
      <c r="X5" s="1">
        <v>9129</v>
      </c>
    </row>
    <row r="6" spans="1:24" x14ac:dyDescent="0.2">
      <c r="A6" s="1" t="s">
        <v>367</v>
      </c>
      <c r="B6" s="1" t="s">
        <v>368</v>
      </c>
      <c r="C6" s="1" t="s">
        <v>58</v>
      </c>
      <c r="D6" s="1" t="s">
        <v>369</v>
      </c>
      <c r="E6" s="1" t="s">
        <v>28</v>
      </c>
      <c r="F6" s="1" t="s">
        <v>353</v>
      </c>
      <c r="G6" s="1" t="s">
        <v>30</v>
      </c>
      <c r="I6" s="1">
        <v>4</v>
      </c>
      <c r="J6" s="1" t="s">
        <v>32</v>
      </c>
      <c r="K6" s="1" t="s">
        <v>32</v>
      </c>
      <c r="L6" s="1" t="s">
        <v>370</v>
      </c>
      <c r="M6" s="1">
        <v>6</v>
      </c>
      <c r="N6" s="1">
        <v>26124122</v>
      </c>
      <c r="O6" s="1">
        <v>26124122</v>
      </c>
      <c r="P6" s="1" t="s">
        <v>34</v>
      </c>
      <c r="Q6" s="1" t="s">
        <v>43</v>
      </c>
      <c r="X6" s="1">
        <v>192</v>
      </c>
    </row>
    <row r="7" spans="1:24" x14ac:dyDescent="0.2">
      <c r="A7" s="1" t="s">
        <v>37</v>
      </c>
      <c r="B7" s="1" t="s">
        <v>116</v>
      </c>
      <c r="C7" s="1" t="s">
        <v>117</v>
      </c>
      <c r="D7" s="1" t="s">
        <v>371</v>
      </c>
      <c r="E7" s="1" t="s">
        <v>28</v>
      </c>
      <c r="F7" s="1" t="s">
        <v>353</v>
      </c>
      <c r="G7" s="1" t="s">
        <v>30</v>
      </c>
      <c r="I7" s="1">
        <v>2</v>
      </c>
      <c r="J7" s="1" t="s">
        <v>31</v>
      </c>
      <c r="K7" s="1" t="s">
        <v>32</v>
      </c>
      <c r="L7" s="1" t="s">
        <v>33</v>
      </c>
      <c r="M7" s="1">
        <v>6</v>
      </c>
      <c r="N7" s="1">
        <v>26124120</v>
      </c>
      <c r="O7" s="1">
        <v>26124120</v>
      </c>
      <c r="P7" s="1" t="s">
        <v>42</v>
      </c>
      <c r="Q7" s="1" t="s">
        <v>43</v>
      </c>
      <c r="T7" s="1">
        <v>8</v>
      </c>
      <c r="U7" s="1">
        <v>229</v>
      </c>
      <c r="X7" s="1">
        <v>6476</v>
      </c>
    </row>
    <row r="8" spans="1:24" x14ac:dyDescent="0.2">
      <c r="A8" s="1" t="s">
        <v>372</v>
      </c>
      <c r="B8" s="1" t="s">
        <v>373</v>
      </c>
      <c r="C8" s="1" t="s">
        <v>374</v>
      </c>
      <c r="D8" s="1" t="s">
        <v>375</v>
      </c>
      <c r="E8" s="1" t="s">
        <v>28</v>
      </c>
      <c r="F8" s="1" t="s">
        <v>353</v>
      </c>
      <c r="G8" s="1" t="s">
        <v>30</v>
      </c>
      <c r="I8" s="1">
        <v>2</v>
      </c>
      <c r="J8" s="1" t="s">
        <v>31</v>
      </c>
      <c r="K8" s="1" t="s">
        <v>78</v>
      </c>
      <c r="L8" s="1" t="s">
        <v>68</v>
      </c>
      <c r="M8" s="1">
        <v>6</v>
      </c>
      <c r="N8" s="1">
        <v>26124115</v>
      </c>
      <c r="O8" s="1">
        <v>26124115</v>
      </c>
      <c r="P8" s="1" t="s">
        <v>42</v>
      </c>
      <c r="Q8" s="1" t="s">
        <v>35</v>
      </c>
      <c r="X8" s="1">
        <v>34</v>
      </c>
    </row>
    <row r="9" spans="1:24" x14ac:dyDescent="0.2">
      <c r="A9" s="1" t="s">
        <v>376</v>
      </c>
      <c r="B9" s="1" t="s">
        <v>377</v>
      </c>
      <c r="C9" s="1" t="s">
        <v>378</v>
      </c>
      <c r="D9" s="1" t="s">
        <v>379</v>
      </c>
      <c r="E9" s="1" t="s">
        <v>28</v>
      </c>
      <c r="F9" s="1" t="s">
        <v>353</v>
      </c>
      <c r="G9" s="1" t="s">
        <v>30</v>
      </c>
      <c r="I9" s="1">
        <v>1</v>
      </c>
      <c r="J9" s="1" t="s">
        <v>31</v>
      </c>
      <c r="K9" s="1" t="s">
        <v>32</v>
      </c>
      <c r="L9" s="1" t="s">
        <v>33</v>
      </c>
      <c r="M9" s="1">
        <v>6</v>
      </c>
      <c r="N9" s="1">
        <v>26124113</v>
      </c>
      <c r="O9" s="1">
        <v>26124113</v>
      </c>
      <c r="P9" s="1" t="s">
        <v>34</v>
      </c>
      <c r="Q9" s="1" t="s">
        <v>42</v>
      </c>
      <c r="T9" s="1">
        <v>54</v>
      </c>
      <c r="U9" s="1">
        <v>77</v>
      </c>
      <c r="X9" s="1">
        <v>10</v>
      </c>
    </row>
    <row r="10" spans="1:24" x14ac:dyDescent="0.2">
      <c r="A10" s="1" t="s">
        <v>142</v>
      </c>
      <c r="B10" s="1" t="s">
        <v>380</v>
      </c>
      <c r="C10" s="1" t="s">
        <v>144</v>
      </c>
      <c r="D10" s="1" t="s">
        <v>381</v>
      </c>
      <c r="E10" s="1" t="s">
        <v>28</v>
      </c>
      <c r="F10" s="1" t="s">
        <v>353</v>
      </c>
      <c r="G10" s="1" t="s">
        <v>30</v>
      </c>
      <c r="I10" s="1">
        <v>1</v>
      </c>
      <c r="J10" s="1" t="s">
        <v>31</v>
      </c>
      <c r="K10" s="1" t="s">
        <v>67</v>
      </c>
      <c r="L10" s="1" t="s">
        <v>68</v>
      </c>
      <c r="M10" s="1">
        <v>6</v>
      </c>
      <c r="N10" s="1">
        <v>26124113</v>
      </c>
      <c r="O10" s="1">
        <v>26124113</v>
      </c>
      <c r="P10" s="1" t="s">
        <v>34</v>
      </c>
      <c r="Q10" s="1" t="s">
        <v>35</v>
      </c>
      <c r="T10" s="1">
        <v>38</v>
      </c>
      <c r="U10" s="1">
        <v>70</v>
      </c>
      <c r="W10" s="1">
        <v>181</v>
      </c>
      <c r="X10" s="1">
        <v>1674</v>
      </c>
    </row>
    <row r="11" spans="1:24" x14ac:dyDescent="0.2">
      <c r="A11" s="1" t="s">
        <v>44</v>
      </c>
      <c r="B11" s="1" t="s">
        <v>382</v>
      </c>
      <c r="C11" s="1" t="s">
        <v>46</v>
      </c>
      <c r="D11" s="1" t="s">
        <v>383</v>
      </c>
      <c r="E11" s="1" t="s">
        <v>28</v>
      </c>
      <c r="F11" s="1" t="s">
        <v>353</v>
      </c>
      <c r="G11" s="1" t="s">
        <v>30</v>
      </c>
      <c r="I11" s="1">
        <v>1</v>
      </c>
      <c r="J11" s="1" t="s">
        <v>32</v>
      </c>
      <c r="K11" s="1" t="s">
        <v>32</v>
      </c>
      <c r="L11" s="1" t="s">
        <v>47</v>
      </c>
      <c r="M11" s="1">
        <v>6</v>
      </c>
      <c r="N11" s="1">
        <v>26124111</v>
      </c>
      <c r="O11" s="1">
        <v>26124111</v>
      </c>
      <c r="P11" s="1" t="s">
        <v>42</v>
      </c>
      <c r="Q11" s="1" t="s">
        <v>34</v>
      </c>
      <c r="X11" s="1">
        <v>1083</v>
      </c>
    </row>
    <row r="12" spans="1:24" x14ac:dyDescent="0.2">
      <c r="A12" s="1" t="s">
        <v>359</v>
      </c>
      <c r="B12" s="1" t="s">
        <v>384</v>
      </c>
      <c r="C12" s="1" t="s">
        <v>159</v>
      </c>
      <c r="D12" s="1" t="s">
        <v>385</v>
      </c>
      <c r="E12" s="1" t="s">
        <v>28</v>
      </c>
      <c r="F12" s="1" t="s">
        <v>386</v>
      </c>
      <c r="G12" s="1" t="s">
        <v>30</v>
      </c>
      <c r="J12" s="1" t="s">
        <v>32</v>
      </c>
      <c r="K12" s="1" t="s">
        <v>32</v>
      </c>
      <c r="L12" s="1" t="s">
        <v>33</v>
      </c>
      <c r="M12" s="1">
        <v>6</v>
      </c>
      <c r="N12" s="1">
        <v>26199817</v>
      </c>
      <c r="O12" s="1">
        <v>26199817</v>
      </c>
      <c r="P12" s="1" t="s">
        <v>42</v>
      </c>
      <c r="Q12" s="1" t="s">
        <v>43</v>
      </c>
      <c r="T12" s="1">
        <v>9</v>
      </c>
      <c r="U12" s="1">
        <v>89</v>
      </c>
      <c r="X12" s="1">
        <v>20</v>
      </c>
    </row>
    <row r="13" spans="1:24" x14ac:dyDescent="0.2">
      <c r="A13" s="1" t="s">
        <v>44</v>
      </c>
      <c r="B13" s="1" t="s">
        <v>387</v>
      </c>
      <c r="C13" s="1" t="s">
        <v>46</v>
      </c>
      <c r="D13" s="1" t="s">
        <v>388</v>
      </c>
      <c r="E13" s="1" t="s">
        <v>28</v>
      </c>
      <c r="F13" s="1" t="s">
        <v>353</v>
      </c>
      <c r="G13" s="1" t="s">
        <v>30</v>
      </c>
      <c r="J13" s="1" t="s">
        <v>32</v>
      </c>
      <c r="K13" s="1" t="s">
        <v>32</v>
      </c>
      <c r="L13" s="1" t="s">
        <v>47</v>
      </c>
      <c r="M13" s="1">
        <v>6</v>
      </c>
      <c r="N13" s="1">
        <v>26124086</v>
      </c>
      <c r="O13" s="1">
        <v>26124086</v>
      </c>
      <c r="P13" s="1" t="s">
        <v>43</v>
      </c>
      <c r="Q13" s="1" t="s">
        <v>35</v>
      </c>
      <c r="X13" s="1">
        <v>1223</v>
      </c>
    </row>
    <row r="14" spans="1:24" x14ac:dyDescent="0.2">
      <c r="A14" s="1" t="s">
        <v>350</v>
      </c>
      <c r="B14" s="1" t="s">
        <v>390</v>
      </c>
      <c r="C14" s="1" t="s">
        <v>327</v>
      </c>
      <c r="D14" s="1" t="s">
        <v>391</v>
      </c>
      <c r="E14" s="1" t="s">
        <v>28</v>
      </c>
      <c r="F14" s="1" t="s">
        <v>353</v>
      </c>
      <c r="G14" s="1" t="s">
        <v>30</v>
      </c>
      <c r="J14" s="1" t="s">
        <v>32</v>
      </c>
      <c r="K14" s="1" t="s">
        <v>32</v>
      </c>
      <c r="L14" s="1" t="s">
        <v>354</v>
      </c>
      <c r="M14" s="1">
        <v>6</v>
      </c>
      <c r="N14" s="1">
        <v>26124080</v>
      </c>
      <c r="O14" s="1">
        <v>26124080</v>
      </c>
      <c r="P14" s="1" t="s">
        <v>34</v>
      </c>
      <c r="Q14" s="1" t="s">
        <v>35</v>
      </c>
      <c r="X14" s="1">
        <v>55</v>
      </c>
    </row>
    <row r="15" spans="1:24" x14ac:dyDescent="0.2">
      <c r="A15" s="1" t="s">
        <v>359</v>
      </c>
      <c r="B15" s="1" t="s">
        <v>392</v>
      </c>
      <c r="C15" s="1" t="s">
        <v>159</v>
      </c>
      <c r="D15" s="1" t="s">
        <v>393</v>
      </c>
      <c r="E15" s="1" t="s">
        <v>28</v>
      </c>
      <c r="F15" s="1" t="s">
        <v>353</v>
      </c>
      <c r="G15" s="1" t="s">
        <v>30</v>
      </c>
      <c r="J15" s="1" t="s">
        <v>32</v>
      </c>
      <c r="K15" s="1" t="s">
        <v>32</v>
      </c>
      <c r="L15" s="1" t="s">
        <v>33</v>
      </c>
      <c r="M15" s="1">
        <v>6</v>
      </c>
      <c r="N15" s="1">
        <v>26184078</v>
      </c>
      <c r="O15" s="1">
        <v>26184078</v>
      </c>
      <c r="P15" s="1" t="s">
        <v>34</v>
      </c>
      <c r="Q15" s="1" t="s">
        <v>35</v>
      </c>
      <c r="T15" s="1">
        <v>4</v>
      </c>
      <c r="U15" s="1">
        <v>150</v>
      </c>
      <c r="X15" s="1">
        <v>102</v>
      </c>
    </row>
    <row r="16" spans="1:24" x14ac:dyDescent="0.2">
      <c r="A16" s="1" t="s">
        <v>395</v>
      </c>
      <c r="B16" s="1" t="s">
        <v>396</v>
      </c>
      <c r="C16" s="1" t="s">
        <v>397</v>
      </c>
      <c r="D16" s="1" t="s">
        <v>398</v>
      </c>
      <c r="E16" s="1" t="s">
        <v>28</v>
      </c>
      <c r="F16" s="1" t="s">
        <v>353</v>
      </c>
      <c r="G16" s="1" t="s">
        <v>30</v>
      </c>
      <c r="J16" s="1" t="s">
        <v>32</v>
      </c>
      <c r="K16" s="1" t="s">
        <v>32</v>
      </c>
      <c r="L16" s="1" t="s">
        <v>399</v>
      </c>
      <c r="M16" s="1">
        <v>6</v>
      </c>
      <c r="N16" s="1">
        <v>26124059</v>
      </c>
      <c r="O16" s="1">
        <v>26124059</v>
      </c>
      <c r="P16" s="1" t="s">
        <v>43</v>
      </c>
      <c r="Q16" s="1" t="s">
        <v>35</v>
      </c>
      <c r="X16" s="1">
        <v>289</v>
      </c>
    </row>
    <row r="17" spans="1:24" x14ac:dyDescent="0.2">
      <c r="A17" s="1" t="s">
        <v>44</v>
      </c>
      <c r="B17" s="1" t="s">
        <v>401</v>
      </c>
      <c r="C17" s="1" t="s">
        <v>46</v>
      </c>
      <c r="D17" s="1" t="s">
        <v>402</v>
      </c>
      <c r="E17" s="1" t="s">
        <v>28</v>
      </c>
      <c r="F17" s="1" t="s">
        <v>353</v>
      </c>
      <c r="G17" s="1" t="s">
        <v>30</v>
      </c>
      <c r="J17" s="1" t="s">
        <v>32</v>
      </c>
      <c r="K17" s="1" t="s">
        <v>32</v>
      </c>
      <c r="L17" s="1" t="s">
        <v>47</v>
      </c>
      <c r="M17" s="1">
        <v>6</v>
      </c>
      <c r="N17" s="1">
        <v>26124050</v>
      </c>
      <c r="O17" s="1">
        <v>26124050</v>
      </c>
      <c r="P17" s="1" t="s">
        <v>43</v>
      </c>
      <c r="Q17" s="1" t="s">
        <v>42</v>
      </c>
      <c r="X17" s="1">
        <v>159</v>
      </c>
    </row>
    <row r="18" spans="1:24" x14ac:dyDescent="0.2">
      <c r="A18" s="1" t="s">
        <v>142</v>
      </c>
      <c r="B18" s="1" t="s">
        <v>403</v>
      </c>
      <c r="C18" s="1" t="s">
        <v>144</v>
      </c>
      <c r="D18" s="1" t="s">
        <v>404</v>
      </c>
      <c r="E18" s="1" t="s">
        <v>28</v>
      </c>
      <c r="F18" s="1" t="s">
        <v>353</v>
      </c>
      <c r="G18" s="1" t="s">
        <v>30</v>
      </c>
      <c r="I18" s="1">
        <v>1</v>
      </c>
      <c r="J18" s="1" t="s">
        <v>31</v>
      </c>
      <c r="K18" s="1" t="s">
        <v>67</v>
      </c>
      <c r="L18" s="1" t="s">
        <v>68</v>
      </c>
      <c r="M18" s="1">
        <v>6</v>
      </c>
      <c r="N18" s="1">
        <v>26124041</v>
      </c>
      <c r="O18" s="1">
        <v>26124041</v>
      </c>
      <c r="P18" s="1" t="s">
        <v>43</v>
      </c>
      <c r="Q18" s="1" t="s">
        <v>34</v>
      </c>
      <c r="T18" s="1">
        <v>30</v>
      </c>
      <c r="U18" s="1">
        <v>141</v>
      </c>
      <c r="W18" s="1">
        <v>245</v>
      </c>
      <c r="X18" s="1">
        <v>130</v>
      </c>
    </row>
    <row r="19" spans="1:24" x14ac:dyDescent="0.2">
      <c r="A19" s="1" t="s">
        <v>405</v>
      </c>
      <c r="B19" s="1" t="s">
        <v>406</v>
      </c>
      <c r="C19" s="1" t="s">
        <v>58</v>
      </c>
      <c r="D19" s="1" t="s">
        <v>407</v>
      </c>
      <c r="E19" s="1" t="s">
        <v>28</v>
      </c>
      <c r="F19" s="1" t="s">
        <v>353</v>
      </c>
      <c r="G19" s="1" t="s">
        <v>30</v>
      </c>
      <c r="J19" s="1" t="s">
        <v>32</v>
      </c>
      <c r="K19" s="1" t="s">
        <v>32</v>
      </c>
      <c r="L19" s="1" t="s">
        <v>32</v>
      </c>
      <c r="M19" s="1">
        <v>6</v>
      </c>
      <c r="N19" s="1">
        <v>26124039</v>
      </c>
      <c r="O19" s="1">
        <v>26124039</v>
      </c>
      <c r="P19" s="1" t="s">
        <v>34</v>
      </c>
      <c r="Q19" s="1" t="s">
        <v>43</v>
      </c>
      <c r="X19" s="1">
        <v>462</v>
      </c>
    </row>
    <row r="20" spans="1:24" x14ac:dyDescent="0.2">
      <c r="A20" s="1" t="s">
        <v>408</v>
      </c>
      <c r="B20" s="1" t="s">
        <v>409</v>
      </c>
      <c r="C20" s="1" t="s">
        <v>410</v>
      </c>
      <c r="D20" s="1" t="s">
        <v>411</v>
      </c>
      <c r="E20" s="1" t="s">
        <v>28</v>
      </c>
      <c r="F20" s="1" t="s">
        <v>353</v>
      </c>
      <c r="G20" s="1" t="s">
        <v>30</v>
      </c>
      <c r="J20" s="1" t="s">
        <v>32</v>
      </c>
      <c r="K20" s="1" t="s">
        <v>32</v>
      </c>
      <c r="L20" s="1" t="s">
        <v>412</v>
      </c>
      <c r="M20" s="1">
        <v>6</v>
      </c>
      <c r="N20" s="1">
        <v>26124035</v>
      </c>
      <c r="O20" s="1">
        <v>26124035</v>
      </c>
      <c r="P20" s="1" t="s">
        <v>42</v>
      </c>
      <c r="Q20" s="1" t="s">
        <v>43</v>
      </c>
      <c r="X20" s="1">
        <v>25</v>
      </c>
    </row>
    <row r="21" spans="1:24" x14ac:dyDescent="0.2">
      <c r="A21" s="1" t="s">
        <v>414</v>
      </c>
      <c r="B21" s="1" t="s">
        <v>415</v>
      </c>
      <c r="C21" s="1" t="s">
        <v>416</v>
      </c>
      <c r="D21" s="1" t="s">
        <v>271</v>
      </c>
      <c r="E21" s="1" t="s">
        <v>28</v>
      </c>
      <c r="F21" s="1" t="s">
        <v>353</v>
      </c>
      <c r="G21" s="1" t="s">
        <v>30</v>
      </c>
      <c r="J21" s="1" t="s">
        <v>32</v>
      </c>
      <c r="K21" s="1" t="s">
        <v>32</v>
      </c>
      <c r="L21" s="1" t="s">
        <v>33</v>
      </c>
      <c r="M21" s="1">
        <v>6</v>
      </c>
      <c r="N21" s="1">
        <v>26124023</v>
      </c>
      <c r="O21" s="1">
        <v>26124023</v>
      </c>
      <c r="P21" s="1" t="s">
        <v>42</v>
      </c>
      <c r="Q21" s="1" t="s">
        <v>43</v>
      </c>
      <c r="X21" s="1">
        <v>51</v>
      </c>
    </row>
    <row r="22" spans="1:24" x14ac:dyDescent="0.2">
      <c r="A22" s="1" t="s">
        <v>417</v>
      </c>
      <c r="B22" s="1" t="s">
        <v>418</v>
      </c>
      <c r="C22" s="1" t="s">
        <v>419</v>
      </c>
      <c r="D22" s="1" t="s">
        <v>420</v>
      </c>
      <c r="E22" s="1" t="s">
        <v>28</v>
      </c>
      <c r="F22" s="1" t="s">
        <v>353</v>
      </c>
      <c r="G22" s="1" t="s">
        <v>30</v>
      </c>
      <c r="J22" s="1" t="s">
        <v>32</v>
      </c>
      <c r="K22" s="1" t="s">
        <v>32</v>
      </c>
      <c r="L22" s="1" t="s">
        <v>421</v>
      </c>
      <c r="M22" s="1">
        <v>6</v>
      </c>
      <c r="N22" s="1">
        <v>26124020</v>
      </c>
      <c r="O22" s="1">
        <v>26124020</v>
      </c>
      <c r="P22" s="1" t="s">
        <v>43</v>
      </c>
      <c r="Q22" s="1" t="s">
        <v>35</v>
      </c>
      <c r="X22" s="1">
        <v>291</v>
      </c>
    </row>
    <row r="23" spans="1:24" x14ac:dyDescent="0.2">
      <c r="A23" s="1" t="s">
        <v>187</v>
      </c>
      <c r="B23" s="1" t="s">
        <v>422</v>
      </c>
      <c r="C23" s="1" t="s">
        <v>189</v>
      </c>
      <c r="D23" s="1" t="s">
        <v>423</v>
      </c>
      <c r="E23" s="1" t="s">
        <v>28</v>
      </c>
      <c r="F23" s="1" t="s">
        <v>353</v>
      </c>
      <c r="G23" s="1" t="s">
        <v>30</v>
      </c>
      <c r="I23" s="1">
        <v>1</v>
      </c>
      <c r="J23" s="1" t="s">
        <v>31</v>
      </c>
      <c r="K23" s="1" t="s">
        <v>67</v>
      </c>
      <c r="L23" s="1" t="s">
        <v>68</v>
      </c>
      <c r="M23" s="1">
        <v>6</v>
      </c>
      <c r="N23" s="1">
        <v>26124000</v>
      </c>
      <c r="O23" s="1">
        <v>26124000</v>
      </c>
      <c r="P23" s="1" t="s">
        <v>42</v>
      </c>
      <c r="Q23" s="1" t="s">
        <v>34</v>
      </c>
      <c r="T23" s="1">
        <v>37</v>
      </c>
      <c r="U23" s="1">
        <v>94</v>
      </c>
      <c r="X23" s="1">
        <v>67</v>
      </c>
    </row>
    <row r="24" spans="1:24" x14ac:dyDescent="0.2">
      <c r="A24" s="1" t="s">
        <v>44</v>
      </c>
      <c r="B24" s="1" t="s">
        <v>424</v>
      </c>
      <c r="C24" s="1" t="s">
        <v>46</v>
      </c>
      <c r="D24" s="1" t="s">
        <v>425</v>
      </c>
      <c r="E24" s="1" t="s">
        <v>28</v>
      </c>
      <c r="F24" s="1" t="s">
        <v>353</v>
      </c>
      <c r="G24" s="1" t="s">
        <v>30</v>
      </c>
      <c r="J24" s="1" t="s">
        <v>32</v>
      </c>
      <c r="K24" s="1" t="s">
        <v>32</v>
      </c>
      <c r="L24" s="1" t="s">
        <v>47</v>
      </c>
      <c r="M24" s="1">
        <v>6</v>
      </c>
      <c r="N24" s="1">
        <v>26123993</v>
      </c>
      <c r="O24" s="1">
        <v>26123993</v>
      </c>
      <c r="P24" s="1" t="s">
        <v>43</v>
      </c>
      <c r="Q24" s="1" t="s">
        <v>42</v>
      </c>
      <c r="X24" s="1">
        <v>1137</v>
      </c>
    </row>
    <row r="25" spans="1:24" x14ac:dyDescent="0.2">
      <c r="A25" s="1" t="s">
        <v>426</v>
      </c>
      <c r="B25" s="1" t="s">
        <v>427</v>
      </c>
      <c r="C25" s="1" t="s">
        <v>428</v>
      </c>
      <c r="D25" s="1" t="s">
        <v>425</v>
      </c>
      <c r="E25" s="1" t="s">
        <v>28</v>
      </c>
      <c r="F25" s="1" t="s">
        <v>353</v>
      </c>
      <c r="G25" s="1" t="s">
        <v>30</v>
      </c>
      <c r="J25" s="1" t="s">
        <v>32</v>
      </c>
      <c r="K25" s="1" t="s">
        <v>32</v>
      </c>
      <c r="L25" s="1" t="s">
        <v>32</v>
      </c>
      <c r="M25" s="1">
        <v>6</v>
      </c>
      <c r="N25" s="1">
        <v>26123993</v>
      </c>
      <c r="O25" s="1">
        <v>26123993</v>
      </c>
      <c r="P25" s="1" t="s">
        <v>43</v>
      </c>
      <c r="Q25" s="1" t="s">
        <v>42</v>
      </c>
      <c r="X25" s="1">
        <v>664</v>
      </c>
    </row>
    <row r="26" spans="1:24" x14ac:dyDescent="0.2">
      <c r="A26" s="1" t="s">
        <v>359</v>
      </c>
      <c r="B26" s="1">
        <v>12729</v>
      </c>
      <c r="C26" s="1" t="s">
        <v>159</v>
      </c>
      <c r="D26" s="1" t="s">
        <v>429</v>
      </c>
      <c r="E26" s="1" t="s">
        <v>28</v>
      </c>
      <c r="F26" s="1" t="s">
        <v>353</v>
      </c>
      <c r="G26" s="1" t="s">
        <v>30</v>
      </c>
      <c r="J26" s="1" t="s">
        <v>32</v>
      </c>
      <c r="K26" s="1" t="s">
        <v>32</v>
      </c>
      <c r="L26" s="1" t="s">
        <v>33</v>
      </c>
      <c r="M26" s="1">
        <v>6</v>
      </c>
      <c r="N26" s="1">
        <v>26273346</v>
      </c>
      <c r="O26" s="1">
        <v>26273346</v>
      </c>
      <c r="P26" s="1" t="s">
        <v>35</v>
      </c>
      <c r="Q26" s="1" t="s">
        <v>34</v>
      </c>
      <c r="T26" s="1">
        <v>67</v>
      </c>
      <c r="U26" s="1">
        <v>206</v>
      </c>
      <c r="X26" s="1">
        <v>1282</v>
      </c>
    </row>
    <row r="27" spans="1:24" x14ac:dyDescent="0.2">
      <c r="A27" s="1" t="s">
        <v>56</v>
      </c>
      <c r="B27" s="1" t="s">
        <v>430</v>
      </c>
      <c r="C27" s="1" t="s">
        <v>58</v>
      </c>
      <c r="D27" s="1" t="s">
        <v>431</v>
      </c>
      <c r="E27" s="1" t="s">
        <v>28</v>
      </c>
      <c r="F27" s="1" t="s">
        <v>353</v>
      </c>
      <c r="G27" s="1" t="s">
        <v>30</v>
      </c>
      <c r="J27" s="1" t="s">
        <v>31</v>
      </c>
      <c r="K27" s="1" t="s">
        <v>61</v>
      </c>
      <c r="L27" s="1" t="s">
        <v>33</v>
      </c>
      <c r="M27" s="1">
        <v>6</v>
      </c>
      <c r="N27" s="1">
        <v>26123970</v>
      </c>
      <c r="O27" s="1">
        <v>26123970</v>
      </c>
      <c r="P27" s="1" t="s">
        <v>43</v>
      </c>
      <c r="Q27" s="1" t="s">
        <v>42</v>
      </c>
      <c r="U27" s="1">
        <v>124</v>
      </c>
      <c r="X27" s="1">
        <v>619</v>
      </c>
    </row>
    <row r="28" spans="1:24" x14ac:dyDescent="0.2">
      <c r="A28" s="1" t="s">
        <v>24</v>
      </c>
      <c r="B28" s="1" t="s">
        <v>432</v>
      </c>
      <c r="C28" s="1" t="s">
        <v>126</v>
      </c>
      <c r="D28" s="1" t="s">
        <v>433</v>
      </c>
      <c r="E28" s="1" t="s">
        <v>28</v>
      </c>
      <c r="F28" s="1" t="s">
        <v>353</v>
      </c>
      <c r="G28" s="1" t="s">
        <v>30</v>
      </c>
      <c r="J28" s="1" t="s">
        <v>31</v>
      </c>
      <c r="K28" s="1" t="s">
        <v>32</v>
      </c>
      <c r="L28" s="1" t="s">
        <v>33</v>
      </c>
      <c r="M28" s="1">
        <v>6</v>
      </c>
      <c r="N28" s="1">
        <v>26123963</v>
      </c>
      <c r="O28" s="1">
        <v>26123963</v>
      </c>
      <c r="P28" s="1" t="s">
        <v>34</v>
      </c>
      <c r="Q28" s="1" t="s">
        <v>35</v>
      </c>
      <c r="T28" s="1">
        <v>87</v>
      </c>
      <c r="U28" s="1">
        <v>192</v>
      </c>
      <c r="W28" s="1">
        <v>250</v>
      </c>
      <c r="X28" s="1">
        <v>1145</v>
      </c>
    </row>
    <row r="29" spans="1:24" x14ac:dyDescent="0.2">
      <c r="A29" s="1" t="s">
        <v>24</v>
      </c>
      <c r="B29" s="1" t="s">
        <v>434</v>
      </c>
      <c r="C29" s="1" t="s">
        <v>126</v>
      </c>
      <c r="D29" s="1" t="s">
        <v>292</v>
      </c>
      <c r="E29" s="1" t="s">
        <v>28</v>
      </c>
      <c r="F29" s="1" t="s">
        <v>353</v>
      </c>
      <c r="G29" s="1" t="s">
        <v>30</v>
      </c>
      <c r="J29" s="1" t="s">
        <v>31</v>
      </c>
      <c r="K29" s="1" t="s">
        <v>32</v>
      </c>
      <c r="L29" s="1" t="s">
        <v>33</v>
      </c>
      <c r="M29" s="1">
        <v>6</v>
      </c>
      <c r="N29" s="1">
        <v>26123964</v>
      </c>
      <c r="O29" s="1">
        <v>26123964</v>
      </c>
      <c r="P29" s="1" t="s">
        <v>35</v>
      </c>
      <c r="Q29" s="1" t="s">
        <v>43</v>
      </c>
      <c r="T29" s="1">
        <v>76</v>
      </c>
      <c r="U29" s="1">
        <v>177</v>
      </c>
      <c r="W29" s="1">
        <v>289</v>
      </c>
      <c r="X29" s="1">
        <v>1308</v>
      </c>
    </row>
    <row r="30" spans="1:24" x14ac:dyDescent="0.2">
      <c r="A30" s="1" t="s">
        <v>435</v>
      </c>
      <c r="B30" s="1" t="s">
        <v>436</v>
      </c>
      <c r="C30" s="1" t="s">
        <v>437</v>
      </c>
      <c r="D30" s="1" t="s">
        <v>438</v>
      </c>
      <c r="E30" s="1" t="s">
        <v>28</v>
      </c>
      <c r="F30" s="1" t="s">
        <v>353</v>
      </c>
      <c r="G30" s="1" t="s">
        <v>30</v>
      </c>
      <c r="I30" s="1">
        <v>1</v>
      </c>
      <c r="J30" s="1" t="s">
        <v>31</v>
      </c>
      <c r="K30" s="1" t="s">
        <v>78</v>
      </c>
      <c r="L30" s="1" t="s">
        <v>32</v>
      </c>
      <c r="M30" s="1">
        <v>6</v>
      </c>
      <c r="N30" s="1">
        <v>26123951</v>
      </c>
      <c r="O30" s="1">
        <v>26123951</v>
      </c>
      <c r="P30" s="1" t="s">
        <v>42</v>
      </c>
      <c r="Q30" s="1" t="s">
        <v>43</v>
      </c>
      <c r="X30" s="1">
        <v>53</v>
      </c>
    </row>
    <row r="31" spans="1:24" x14ac:dyDescent="0.2">
      <c r="A31" s="1" t="s">
        <v>426</v>
      </c>
      <c r="B31" s="1" t="s">
        <v>439</v>
      </c>
      <c r="C31" s="1" t="s">
        <v>437</v>
      </c>
      <c r="D31" s="1" t="s">
        <v>438</v>
      </c>
      <c r="E31" s="1" t="s">
        <v>28</v>
      </c>
      <c r="F31" s="1" t="s">
        <v>353</v>
      </c>
      <c r="G31" s="1" t="s">
        <v>30</v>
      </c>
      <c r="I31" s="1">
        <v>1</v>
      </c>
      <c r="J31" s="1" t="s">
        <v>113</v>
      </c>
      <c r="K31" s="1" t="s">
        <v>32</v>
      </c>
      <c r="L31" s="1" t="s">
        <v>32</v>
      </c>
      <c r="M31" s="1">
        <v>6</v>
      </c>
      <c r="N31" s="1">
        <v>26123951</v>
      </c>
      <c r="O31" s="1">
        <v>26123951</v>
      </c>
      <c r="P31" s="1" t="s">
        <v>42</v>
      </c>
      <c r="Q31" s="1" t="s">
        <v>43</v>
      </c>
      <c r="X31" s="1">
        <v>49</v>
      </c>
    </row>
    <row r="32" spans="1:24" x14ac:dyDescent="0.2">
      <c r="A32" s="1" t="s">
        <v>325</v>
      </c>
      <c r="B32" s="1" t="s">
        <v>440</v>
      </c>
      <c r="C32" s="1" t="s">
        <v>327</v>
      </c>
      <c r="D32" s="1" t="s">
        <v>441</v>
      </c>
      <c r="E32" s="1" t="s">
        <v>28</v>
      </c>
      <c r="F32" s="1" t="s">
        <v>353</v>
      </c>
      <c r="G32" s="1" t="s">
        <v>30</v>
      </c>
      <c r="I32" s="1">
        <v>1</v>
      </c>
      <c r="J32" s="1" t="s">
        <v>31</v>
      </c>
      <c r="K32" s="1" t="s">
        <v>67</v>
      </c>
      <c r="L32" s="1" t="s">
        <v>72</v>
      </c>
      <c r="M32" s="1">
        <v>6</v>
      </c>
      <c r="N32" s="1">
        <v>26123951</v>
      </c>
      <c r="O32" s="1">
        <v>26123951</v>
      </c>
      <c r="P32" s="1" t="s">
        <v>42</v>
      </c>
      <c r="Q32" s="1" t="s">
        <v>35</v>
      </c>
      <c r="T32" s="1">
        <v>49</v>
      </c>
      <c r="U32" s="1">
        <v>49</v>
      </c>
      <c r="W32" s="1">
        <v>104</v>
      </c>
      <c r="X32" s="1">
        <v>105</v>
      </c>
    </row>
    <row r="33" spans="1:24" x14ac:dyDescent="0.2">
      <c r="A33" s="1" t="s">
        <v>24</v>
      </c>
      <c r="B33" s="1" t="s">
        <v>442</v>
      </c>
      <c r="C33" s="1" t="s">
        <v>26</v>
      </c>
      <c r="D33" s="1" t="s">
        <v>443</v>
      </c>
      <c r="E33" s="1" t="s">
        <v>28</v>
      </c>
      <c r="F33" s="1" t="s">
        <v>353</v>
      </c>
      <c r="G33" s="1" t="s">
        <v>30</v>
      </c>
      <c r="J33" s="1" t="s">
        <v>31</v>
      </c>
      <c r="K33" s="1" t="s">
        <v>32</v>
      </c>
      <c r="L33" s="1" t="s">
        <v>33</v>
      </c>
      <c r="M33" s="1">
        <v>6</v>
      </c>
      <c r="N33" s="1">
        <v>26123947</v>
      </c>
      <c r="O33" s="1">
        <v>26123947</v>
      </c>
      <c r="P33" s="1" t="s">
        <v>34</v>
      </c>
      <c r="Q33" s="1" t="s">
        <v>42</v>
      </c>
      <c r="T33" s="1">
        <v>120</v>
      </c>
      <c r="U33" s="1">
        <v>395</v>
      </c>
      <c r="W33" s="1">
        <v>776</v>
      </c>
      <c r="X33" s="1">
        <v>1303</v>
      </c>
    </row>
    <row r="34" spans="1:24" x14ac:dyDescent="0.2">
      <c r="A34" s="1" t="s">
        <v>444</v>
      </c>
      <c r="B34" s="1">
        <v>6115234</v>
      </c>
      <c r="C34" s="1" t="s">
        <v>159</v>
      </c>
      <c r="D34" s="1" t="s">
        <v>298</v>
      </c>
      <c r="E34" s="1" t="s">
        <v>28</v>
      </c>
      <c r="F34" s="1" t="s">
        <v>353</v>
      </c>
      <c r="G34" s="1" t="s">
        <v>30</v>
      </c>
      <c r="J34" s="1" t="s">
        <v>32</v>
      </c>
      <c r="K34" s="1" t="s">
        <v>32</v>
      </c>
      <c r="L34" s="1" t="s">
        <v>32</v>
      </c>
      <c r="M34" s="1">
        <v>6</v>
      </c>
      <c r="N34" s="1">
        <v>26123942</v>
      </c>
      <c r="O34" s="1">
        <v>26123942</v>
      </c>
      <c r="P34" s="1" t="s">
        <v>43</v>
      </c>
      <c r="Q34" s="1" t="s">
        <v>42</v>
      </c>
      <c r="U34" s="1">
        <v>270</v>
      </c>
      <c r="X34" s="1">
        <v>62</v>
      </c>
    </row>
    <row r="35" spans="1:24" x14ac:dyDescent="0.2">
      <c r="A35" s="1" t="s">
        <v>359</v>
      </c>
      <c r="B35" s="1" t="s">
        <v>445</v>
      </c>
      <c r="C35" s="1" t="s">
        <v>159</v>
      </c>
      <c r="D35" s="1" t="s">
        <v>298</v>
      </c>
      <c r="E35" s="1" t="s">
        <v>28</v>
      </c>
      <c r="F35" s="1" t="s">
        <v>353</v>
      </c>
      <c r="G35" s="1" t="s">
        <v>30</v>
      </c>
      <c r="J35" s="1" t="s">
        <v>32</v>
      </c>
      <c r="K35" s="1" t="s">
        <v>32</v>
      </c>
      <c r="L35" s="1" t="s">
        <v>33</v>
      </c>
      <c r="M35" s="1">
        <v>6</v>
      </c>
      <c r="N35" s="1">
        <v>26123942</v>
      </c>
      <c r="O35" s="1">
        <v>26123942</v>
      </c>
      <c r="P35" s="1" t="s">
        <v>43</v>
      </c>
      <c r="Q35" s="1" t="s">
        <v>42</v>
      </c>
      <c r="T35" s="1">
        <v>126</v>
      </c>
      <c r="U35" s="1">
        <v>270</v>
      </c>
      <c r="X35" s="1">
        <v>46</v>
      </c>
    </row>
    <row r="36" spans="1:24" x14ac:dyDescent="0.2">
      <c r="A36" s="1" t="s">
        <v>37</v>
      </c>
      <c r="B36" s="1" t="s">
        <v>446</v>
      </c>
      <c r="C36" s="1" t="s">
        <v>39</v>
      </c>
      <c r="D36" s="1" t="s">
        <v>447</v>
      </c>
      <c r="E36" s="1" t="s">
        <v>28</v>
      </c>
      <c r="F36" s="1" t="s">
        <v>353</v>
      </c>
      <c r="G36" s="1" t="s">
        <v>30</v>
      </c>
      <c r="I36" s="1">
        <v>4</v>
      </c>
      <c r="J36" s="1" t="s">
        <v>31</v>
      </c>
      <c r="K36" s="1" t="s">
        <v>32</v>
      </c>
      <c r="L36" s="1" t="s">
        <v>33</v>
      </c>
      <c r="M36" s="1">
        <v>6</v>
      </c>
      <c r="N36" s="1">
        <v>26123939</v>
      </c>
      <c r="O36" s="1">
        <v>26123939</v>
      </c>
      <c r="P36" s="1" t="s">
        <v>34</v>
      </c>
      <c r="Q36" s="1" t="s">
        <v>35</v>
      </c>
      <c r="T36" s="1">
        <v>56</v>
      </c>
      <c r="U36" s="1">
        <v>190</v>
      </c>
      <c r="X36" s="1">
        <v>350</v>
      </c>
    </row>
    <row r="37" spans="1:24" x14ac:dyDescent="0.2">
      <c r="A37" s="1" t="s">
        <v>448</v>
      </c>
      <c r="B37" s="1" t="s">
        <v>449</v>
      </c>
      <c r="C37" s="1" t="s">
        <v>144</v>
      </c>
      <c r="D37" s="1" t="s">
        <v>450</v>
      </c>
      <c r="E37" s="1" t="s">
        <v>28</v>
      </c>
      <c r="F37" s="1" t="s">
        <v>353</v>
      </c>
      <c r="G37" s="1" t="s">
        <v>30</v>
      </c>
      <c r="I37" s="1">
        <v>4</v>
      </c>
      <c r="J37" s="1" t="s">
        <v>32</v>
      </c>
      <c r="K37" s="1" t="s">
        <v>32</v>
      </c>
      <c r="L37" s="1" t="s">
        <v>451</v>
      </c>
      <c r="M37" s="1">
        <v>6</v>
      </c>
      <c r="N37" s="1">
        <v>26123939</v>
      </c>
      <c r="O37" s="1">
        <v>26123939</v>
      </c>
      <c r="P37" s="1" t="s">
        <v>34</v>
      </c>
      <c r="Q37" s="1" t="s">
        <v>43</v>
      </c>
      <c r="U37" s="1">
        <v>102</v>
      </c>
      <c r="X37" s="1">
        <v>146</v>
      </c>
    </row>
    <row r="38" spans="1:24" x14ac:dyDescent="0.2">
      <c r="A38" s="1" t="s">
        <v>73</v>
      </c>
      <c r="B38" s="1" t="s">
        <v>184</v>
      </c>
      <c r="C38" s="1" t="s">
        <v>75</v>
      </c>
      <c r="D38" s="1" t="s">
        <v>450</v>
      </c>
      <c r="E38" s="1" t="s">
        <v>28</v>
      </c>
      <c r="F38" s="1" t="s">
        <v>353</v>
      </c>
      <c r="G38" s="1" t="s">
        <v>30</v>
      </c>
      <c r="I38" s="1">
        <v>4</v>
      </c>
      <c r="J38" s="1" t="s">
        <v>31</v>
      </c>
      <c r="K38" s="1" t="s">
        <v>78</v>
      </c>
      <c r="L38" s="1" t="s">
        <v>33</v>
      </c>
      <c r="M38" s="1">
        <v>6</v>
      </c>
      <c r="N38" s="1">
        <v>26123939</v>
      </c>
      <c r="O38" s="1">
        <v>26123939</v>
      </c>
      <c r="P38" s="1" t="s">
        <v>34</v>
      </c>
      <c r="Q38" s="1" t="s">
        <v>43</v>
      </c>
      <c r="X38" s="1">
        <v>6561</v>
      </c>
    </row>
    <row r="39" spans="1:24" x14ac:dyDescent="0.2">
      <c r="A39" s="1" t="s">
        <v>62</v>
      </c>
      <c r="B39" s="1" t="s">
        <v>452</v>
      </c>
      <c r="C39" s="1" t="s">
        <v>64</v>
      </c>
      <c r="D39" s="1" t="s">
        <v>450</v>
      </c>
      <c r="E39" s="1" t="s">
        <v>28</v>
      </c>
      <c r="F39" s="1" t="s">
        <v>353</v>
      </c>
      <c r="G39" s="1" t="s">
        <v>30</v>
      </c>
      <c r="I39" s="1">
        <v>4</v>
      </c>
      <c r="J39" s="1" t="s">
        <v>31</v>
      </c>
      <c r="K39" s="1" t="s">
        <v>67</v>
      </c>
      <c r="L39" s="1" t="s">
        <v>68</v>
      </c>
      <c r="M39" s="1">
        <v>6</v>
      </c>
      <c r="N39" s="1">
        <v>26123939</v>
      </c>
      <c r="O39" s="1">
        <v>26123939</v>
      </c>
      <c r="P39" s="1" t="s">
        <v>34</v>
      </c>
      <c r="Q39" s="1" t="s">
        <v>43</v>
      </c>
      <c r="T39" s="1">
        <v>58</v>
      </c>
      <c r="U39" s="1">
        <v>190</v>
      </c>
      <c r="W39" s="1">
        <v>312</v>
      </c>
      <c r="X39" s="1">
        <v>5704</v>
      </c>
    </row>
    <row r="40" spans="1:24" x14ac:dyDescent="0.2">
      <c r="A40" s="1" t="s">
        <v>100</v>
      </c>
      <c r="B40" s="1" t="s">
        <v>453</v>
      </c>
      <c r="C40" s="1" t="s">
        <v>75</v>
      </c>
      <c r="D40" s="1" t="s">
        <v>450</v>
      </c>
      <c r="E40" s="1" t="s">
        <v>28</v>
      </c>
      <c r="F40" s="1" t="s">
        <v>353</v>
      </c>
      <c r="G40" s="1" t="s">
        <v>30</v>
      </c>
      <c r="I40" s="1">
        <v>4</v>
      </c>
      <c r="J40" s="1" t="s">
        <v>101</v>
      </c>
      <c r="K40" s="1" t="s">
        <v>101</v>
      </c>
      <c r="L40" s="1" t="s">
        <v>101</v>
      </c>
      <c r="M40" s="1">
        <v>6</v>
      </c>
      <c r="N40" s="1">
        <v>26123939</v>
      </c>
      <c r="O40" s="1">
        <v>26123939</v>
      </c>
      <c r="P40" s="1" t="s">
        <v>34</v>
      </c>
      <c r="Q40" s="1" t="s">
        <v>43</v>
      </c>
      <c r="T40" s="1">
        <v>32</v>
      </c>
      <c r="U40" s="1">
        <v>57</v>
      </c>
      <c r="W40" s="1">
        <v>58</v>
      </c>
      <c r="X40" s="1">
        <v>3073</v>
      </c>
    </row>
    <row r="41" spans="1:24" x14ac:dyDescent="0.2">
      <c r="A41" s="1" t="s">
        <v>454</v>
      </c>
      <c r="B41" s="1" t="s">
        <v>455</v>
      </c>
      <c r="C41" s="1" t="s">
        <v>456</v>
      </c>
      <c r="D41" s="1" t="s">
        <v>450</v>
      </c>
      <c r="E41" s="1" t="s">
        <v>28</v>
      </c>
      <c r="F41" s="1" t="s">
        <v>353</v>
      </c>
      <c r="G41" s="1" t="s">
        <v>30</v>
      </c>
      <c r="I41" s="1">
        <v>4</v>
      </c>
      <c r="J41" s="1" t="s">
        <v>101</v>
      </c>
      <c r="K41" s="1" t="s">
        <v>101</v>
      </c>
      <c r="L41" s="1" t="s">
        <v>101</v>
      </c>
      <c r="M41" s="1">
        <v>6</v>
      </c>
      <c r="N41" s="1">
        <v>26123939</v>
      </c>
      <c r="O41" s="1">
        <v>26123939</v>
      </c>
      <c r="P41" s="1" t="s">
        <v>34</v>
      </c>
      <c r="Q41" s="1" t="s">
        <v>43</v>
      </c>
      <c r="T41" s="1">
        <v>51</v>
      </c>
      <c r="U41" s="1">
        <v>122</v>
      </c>
      <c r="W41" s="1">
        <v>177</v>
      </c>
      <c r="X41" s="1">
        <v>9</v>
      </c>
    </row>
    <row r="42" spans="1:24" x14ac:dyDescent="0.2">
      <c r="A42" s="1" t="s">
        <v>208</v>
      </c>
      <c r="B42" s="1" t="s">
        <v>457</v>
      </c>
      <c r="C42" s="1" t="s">
        <v>209</v>
      </c>
      <c r="D42" s="1" t="s">
        <v>458</v>
      </c>
      <c r="E42" s="1" t="s">
        <v>28</v>
      </c>
      <c r="F42" s="1" t="s">
        <v>353</v>
      </c>
      <c r="G42" s="1" t="s">
        <v>30</v>
      </c>
      <c r="I42" s="1">
        <v>1</v>
      </c>
      <c r="J42" s="1" t="s">
        <v>31</v>
      </c>
      <c r="K42" s="1" t="s">
        <v>67</v>
      </c>
      <c r="L42" s="1" t="s">
        <v>72</v>
      </c>
      <c r="M42" s="1">
        <v>6</v>
      </c>
      <c r="N42" s="1">
        <v>26123936</v>
      </c>
      <c r="O42" s="1">
        <v>26123936</v>
      </c>
      <c r="P42" s="1" t="s">
        <v>35</v>
      </c>
      <c r="Q42" s="1" t="s">
        <v>42</v>
      </c>
      <c r="T42" s="1">
        <v>15</v>
      </c>
      <c r="U42" s="1">
        <v>211</v>
      </c>
      <c r="W42" s="1">
        <v>279</v>
      </c>
      <c r="X42" s="1">
        <v>18</v>
      </c>
    </row>
    <row r="43" spans="1:24" x14ac:dyDescent="0.2">
      <c r="A43" s="1" t="s">
        <v>350</v>
      </c>
      <c r="B43" s="1" t="s">
        <v>459</v>
      </c>
      <c r="C43" s="1" t="s">
        <v>327</v>
      </c>
      <c r="D43" s="1" t="s">
        <v>460</v>
      </c>
      <c r="E43" s="1" t="s">
        <v>28</v>
      </c>
      <c r="F43" s="1" t="s">
        <v>353</v>
      </c>
      <c r="G43" s="1" t="s">
        <v>30</v>
      </c>
      <c r="I43" s="1">
        <v>1</v>
      </c>
      <c r="J43" s="1" t="s">
        <v>32</v>
      </c>
      <c r="K43" s="1" t="s">
        <v>32</v>
      </c>
      <c r="L43" s="1" t="s">
        <v>354</v>
      </c>
      <c r="M43" s="1">
        <v>6</v>
      </c>
      <c r="N43" s="1">
        <v>26123925</v>
      </c>
      <c r="O43" s="1">
        <v>26123925</v>
      </c>
      <c r="P43" s="1" t="s">
        <v>43</v>
      </c>
      <c r="Q43" s="1" t="s">
        <v>42</v>
      </c>
      <c r="X43" s="1">
        <v>497</v>
      </c>
    </row>
    <row r="44" spans="1:24" x14ac:dyDescent="0.2">
      <c r="A44" s="1" t="s">
        <v>24</v>
      </c>
      <c r="B44" s="1" t="s">
        <v>461</v>
      </c>
      <c r="C44" s="1" t="s">
        <v>126</v>
      </c>
      <c r="D44" s="1" t="s">
        <v>462</v>
      </c>
      <c r="E44" s="1" t="s">
        <v>305</v>
      </c>
      <c r="F44" s="1" t="s">
        <v>353</v>
      </c>
      <c r="G44" s="1" t="s">
        <v>30</v>
      </c>
      <c r="I44" s="1">
        <v>1</v>
      </c>
      <c r="J44" s="1" t="s">
        <v>31</v>
      </c>
      <c r="K44" s="1" t="s">
        <v>32</v>
      </c>
      <c r="L44" s="1" t="s">
        <v>33</v>
      </c>
      <c r="M44" s="1">
        <v>6</v>
      </c>
      <c r="N44" s="1">
        <v>26123920</v>
      </c>
      <c r="O44" s="1">
        <v>26123920</v>
      </c>
      <c r="P44" s="1" t="s">
        <v>35</v>
      </c>
      <c r="Q44" s="1" t="s">
        <v>42</v>
      </c>
      <c r="T44" s="1">
        <v>70</v>
      </c>
      <c r="U44" s="1">
        <v>100</v>
      </c>
      <c r="W44" s="1">
        <v>202</v>
      </c>
      <c r="X44" s="1">
        <v>283</v>
      </c>
    </row>
    <row r="45" spans="1:24" x14ac:dyDescent="0.2">
      <c r="A45" s="1" t="s">
        <v>152</v>
      </c>
      <c r="B45" s="1" t="s">
        <v>463</v>
      </c>
      <c r="C45" s="1" t="s">
        <v>154</v>
      </c>
      <c r="D45" s="1" t="s">
        <v>304</v>
      </c>
      <c r="E45" s="1" t="s">
        <v>305</v>
      </c>
      <c r="F45" s="1" t="s">
        <v>353</v>
      </c>
      <c r="G45" s="1" t="s">
        <v>30</v>
      </c>
      <c r="I45" s="1">
        <v>3</v>
      </c>
      <c r="J45" s="1" t="s">
        <v>32</v>
      </c>
      <c r="K45" s="1" t="s">
        <v>32</v>
      </c>
      <c r="L45" s="1" t="s">
        <v>33</v>
      </c>
      <c r="M45" s="1">
        <v>6</v>
      </c>
      <c r="N45" s="1">
        <v>26123919</v>
      </c>
      <c r="O45" s="1">
        <v>26123919</v>
      </c>
      <c r="P45" s="1" t="s">
        <v>42</v>
      </c>
      <c r="Q45" s="1" t="s">
        <v>43</v>
      </c>
      <c r="T45" s="1">
        <v>219</v>
      </c>
      <c r="U45" s="1">
        <v>313</v>
      </c>
      <c r="X45" s="1">
        <v>860</v>
      </c>
    </row>
    <row r="46" spans="1:24" x14ac:dyDescent="0.2">
      <c r="A46" s="1" t="s">
        <v>152</v>
      </c>
      <c r="B46" s="1" t="s">
        <v>464</v>
      </c>
      <c r="C46" s="1" t="s">
        <v>154</v>
      </c>
      <c r="D46" s="1" t="s">
        <v>304</v>
      </c>
      <c r="E46" s="1" t="s">
        <v>305</v>
      </c>
      <c r="F46" s="1" t="s">
        <v>353</v>
      </c>
      <c r="G46" s="1" t="s">
        <v>30</v>
      </c>
      <c r="I46" s="1">
        <v>3</v>
      </c>
      <c r="J46" s="1" t="s">
        <v>32</v>
      </c>
      <c r="K46" s="1" t="s">
        <v>32</v>
      </c>
      <c r="L46" s="1" t="s">
        <v>33</v>
      </c>
      <c r="M46" s="1">
        <v>6</v>
      </c>
      <c r="N46" s="1">
        <v>26123919</v>
      </c>
      <c r="O46" s="1">
        <v>26123919</v>
      </c>
      <c r="P46" s="1" t="s">
        <v>42</v>
      </c>
      <c r="Q46" s="1" t="s">
        <v>43</v>
      </c>
      <c r="T46" s="1">
        <v>28</v>
      </c>
      <c r="U46" s="1">
        <v>132</v>
      </c>
      <c r="X46" s="1">
        <v>791</v>
      </c>
    </row>
    <row r="47" spans="1:24" x14ac:dyDescent="0.2">
      <c r="A47" s="1" t="s">
        <v>24</v>
      </c>
      <c r="B47" s="1" t="s">
        <v>465</v>
      </c>
      <c r="C47" s="1" t="s">
        <v>26</v>
      </c>
      <c r="D47" s="1" t="s">
        <v>308</v>
      </c>
      <c r="E47" s="1" t="s">
        <v>305</v>
      </c>
      <c r="F47" s="1" t="s">
        <v>353</v>
      </c>
      <c r="G47" s="1" t="s">
        <v>30</v>
      </c>
      <c r="I47" s="1">
        <v>3</v>
      </c>
      <c r="J47" s="1" t="s">
        <v>31</v>
      </c>
      <c r="K47" s="1" t="s">
        <v>32</v>
      </c>
      <c r="L47" s="1" t="s">
        <v>33</v>
      </c>
      <c r="M47" s="1">
        <v>6</v>
      </c>
      <c r="N47" s="1">
        <v>26123919</v>
      </c>
      <c r="O47" s="1">
        <v>26123919</v>
      </c>
      <c r="P47" s="1" t="s">
        <v>42</v>
      </c>
      <c r="Q47" s="1" t="s">
        <v>34</v>
      </c>
      <c r="T47" s="1">
        <v>5</v>
      </c>
      <c r="U47" s="1">
        <v>139</v>
      </c>
      <c r="W47" s="1">
        <v>173</v>
      </c>
      <c r="X47" s="1">
        <v>169</v>
      </c>
    </row>
    <row r="48" spans="1:24" x14ac:dyDescent="0.2">
      <c r="A48" s="1" t="s">
        <v>367</v>
      </c>
      <c r="B48" s="1" t="s">
        <v>466</v>
      </c>
      <c r="C48" s="1" t="s">
        <v>58</v>
      </c>
      <c r="D48" s="1" t="s">
        <v>308</v>
      </c>
      <c r="E48" s="1" t="s">
        <v>305</v>
      </c>
      <c r="F48" s="1" t="s">
        <v>353</v>
      </c>
      <c r="G48" s="1" t="s">
        <v>30</v>
      </c>
      <c r="I48" s="1">
        <v>3</v>
      </c>
      <c r="J48" s="1" t="s">
        <v>32</v>
      </c>
      <c r="K48" s="1" t="s">
        <v>32</v>
      </c>
      <c r="L48" s="1" t="s">
        <v>370</v>
      </c>
      <c r="M48" s="1">
        <v>6</v>
      </c>
      <c r="N48" s="1">
        <v>26123919</v>
      </c>
      <c r="O48" s="1">
        <v>26123919</v>
      </c>
      <c r="P48" s="1" t="s">
        <v>42</v>
      </c>
      <c r="Q48" s="1" t="s">
        <v>34</v>
      </c>
      <c r="X48" s="1">
        <v>205</v>
      </c>
    </row>
    <row r="49" spans="1:24" x14ac:dyDescent="0.2">
      <c r="A49" s="1" t="s">
        <v>103</v>
      </c>
      <c r="B49" s="1" t="s">
        <v>467</v>
      </c>
      <c r="C49" s="1" t="s">
        <v>105</v>
      </c>
      <c r="D49" s="1" t="s">
        <v>308</v>
      </c>
      <c r="E49" s="1" t="s">
        <v>305</v>
      </c>
      <c r="F49" s="1" t="s">
        <v>353</v>
      </c>
      <c r="G49" s="1" t="s">
        <v>30</v>
      </c>
      <c r="I49" s="1">
        <v>3</v>
      </c>
      <c r="J49" s="1" t="s">
        <v>31</v>
      </c>
      <c r="K49" s="1" t="s">
        <v>32</v>
      </c>
      <c r="L49" s="1" t="s">
        <v>108</v>
      </c>
      <c r="M49" s="1">
        <v>6</v>
      </c>
      <c r="N49" s="1">
        <v>26123919</v>
      </c>
      <c r="O49" s="1">
        <v>26123919</v>
      </c>
      <c r="P49" s="1" t="s">
        <v>42</v>
      </c>
      <c r="Q49" s="1" t="s">
        <v>34</v>
      </c>
      <c r="T49" s="1">
        <v>20</v>
      </c>
      <c r="U49" s="1">
        <v>92</v>
      </c>
      <c r="W49" s="1">
        <v>85</v>
      </c>
      <c r="X49" s="1">
        <v>55</v>
      </c>
    </row>
    <row r="50" spans="1:24" x14ac:dyDescent="0.2">
      <c r="A50" s="1" t="s">
        <v>187</v>
      </c>
      <c r="B50" s="1" t="s">
        <v>468</v>
      </c>
      <c r="C50" s="1" t="s">
        <v>189</v>
      </c>
      <c r="D50" s="1" t="s">
        <v>308</v>
      </c>
      <c r="E50" s="1" t="s">
        <v>305</v>
      </c>
      <c r="F50" s="1" t="s">
        <v>353</v>
      </c>
      <c r="G50" s="1" t="s">
        <v>30</v>
      </c>
      <c r="I50" s="1">
        <v>3</v>
      </c>
      <c r="J50" s="1" t="s">
        <v>31</v>
      </c>
      <c r="K50" s="1" t="s">
        <v>67</v>
      </c>
      <c r="L50" s="1" t="s">
        <v>68</v>
      </c>
      <c r="M50" s="1">
        <v>6</v>
      </c>
      <c r="N50" s="1">
        <v>26123919</v>
      </c>
      <c r="O50" s="1">
        <v>26123919</v>
      </c>
      <c r="P50" s="1" t="s">
        <v>42</v>
      </c>
      <c r="Q50" s="1" t="s">
        <v>34</v>
      </c>
      <c r="T50" s="1">
        <v>9</v>
      </c>
      <c r="U50" s="1">
        <v>81</v>
      </c>
      <c r="X50" s="1">
        <v>20</v>
      </c>
    </row>
    <row r="51" spans="1:24" x14ac:dyDescent="0.2">
      <c r="A51" s="1" t="s">
        <v>469</v>
      </c>
      <c r="B51" s="1" t="s">
        <v>470</v>
      </c>
      <c r="C51" s="1" t="s">
        <v>416</v>
      </c>
      <c r="D51" s="1" t="s">
        <v>471</v>
      </c>
      <c r="E51" s="1" t="s">
        <v>28</v>
      </c>
      <c r="F51" s="1" t="s">
        <v>353</v>
      </c>
      <c r="G51" s="1" t="s">
        <v>30</v>
      </c>
      <c r="J51" s="1" t="s">
        <v>31</v>
      </c>
      <c r="K51" s="1" t="s">
        <v>67</v>
      </c>
      <c r="L51" s="1" t="s">
        <v>72</v>
      </c>
      <c r="M51" s="1">
        <v>6</v>
      </c>
      <c r="N51" s="1">
        <v>26123915</v>
      </c>
      <c r="O51" s="1">
        <v>26123915</v>
      </c>
      <c r="P51" s="1" t="s">
        <v>42</v>
      </c>
      <c r="Q51" s="1" t="s">
        <v>43</v>
      </c>
      <c r="T51" s="1">
        <v>11</v>
      </c>
      <c r="U51" s="1">
        <v>98</v>
      </c>
      <c r="W51" s="1">
        <v>126</v>
      </c>
      <c r="X51" s="1">
        <v>105</v>
      </c>
    </row>
    <row r="52" spans="1:24" x14ac:dyDescent="0.2">
      <c r="A52" s="1" t="s">
        <v>355</v>
      </c>
      <c r="B52" s="1" t="s">
        <v>472</v>
      </c>
      <c r="C52" s="1" t="s">
        <v>357</v>
      </c>
      <c r="D52" s="1" t="s">
        <v>473</v>
      </c>
      <c r="E52" s="1" t="s">
        <v>305</v>
      </c>
      <c r="F52" s="1" t="s">
        <v>353</v>
      </c>
      <c r="G52" s="1" t="s">
        <v>30</v>
      </c>
      <c r="J52" s="1" t="s">
        <v>31</v>
      </c>
      <c r="K52" s="1" t="s">
        <v>67</v>
      </c>
      <c r="L52" s="1" t="s">
        <v>68</v>
      </c>
      <c r="M52" s="1">
        <v>6</v>
      </c>
      <c r="N52" s="1">
        <v>26123911</v>
      </c>
      <c r="O52" s="1">
        <v>26123911</v>
      </c>
      <c r="P52" s="1" t="s">
        <v>34</v>
      </c>
      <c r="Q52" s="1" t="s">
        <v>42</v>
      </c>
      <c r="U52" s="1">
        <v>119</v>
      </c>
      <c r="W52" s="1">
        <v>182</v>
      </c>
      <c r="X52" s="1">
        <v>301</v>
      </c>
    </row>
    <row r="53" spans="1:24" x14ac:dyDescent="0.2">
      <c r="A53" s="1" t="s">
        <v>24</v>
      </c>
      <c r="B53" s="1" t="s">
        <v>474</v>
      </c>
      <c r="C53" s="1" t="s">
        <v>26</v>
      </c>
      <c r="D53" s="1" t="s">
        <v>320</v>
      </c>
      <c r="E53" s="1" t="s">
        <v>305</v>
      </c>
      <c r="F53" s="1" t="s">
        <v>353</v>
      </c>
      <c r="G53" s="1" t="s">
        <v>30</v>
      </c>
      <c r="J53" s="1" t="s">
        <v>31</v>
      </c>
      <c r="K53" s="1" t="s">
        <v>32</v>
      </c>
      <c r="L53" s="1" t="s">
        <v>33</v>
      </c>
      <c r="M53" s="1">
        <v>6</v>
      </c>
      <c r="N53" s="1">
        <v>26123904</v>
      </c>
      <c r="O53" s="1">
        <v>26123904</v>
      </c>
      <c r="P53" s="1" t="s">
        <v>42</v>
      </c>
      <c r="Q53" s="1" t="s">
        <v>43</v>
      </c>
      <c r="T53" s="1">
        <v>34</v>
      </c>
      <c r="U53" s="1">
        <v>144</v>
      </c>
      <c r="W53" s="1">
        <v>171</v>
      </c>
      <c r="X53" s="1">
        <v>300</v>
      </c>
    </row>
    <row r="54" spans="1:24" x14ac:dyDescent="0.2">
      <c r="A54" s="1" t="s">
        <v>405</v>
      </c>
      <c r="B54" s="1" t="s">
        <v>475</v>
      </c>
      <c r="C54" s="1" t="s">
        <v>58</v>
      </c>
      <c r="D54" s="1" t="s">
        <v>320</v>
      </c>
      <c r="E54" s="1" t="s">
        <v>305</v>
      </c>
      <c r="F54" s="1" t="s">
        <v>353</v>
      </c>
      <c r="G54" s="1" t="s">
        <v>30</v>
      </c>
      <c r="J54" s="1" t="s">
        <v>32</v>
      </c>
      <c r="K54" s="1" t="s">
        <v>32</v>
      </c>
      <c r="L54" s="1" t="s">
        <v>32</v>
      </c>
      <c r="M54" s="1">
        <v>6</v>
      </c>
      <c r="N54" s="1">
        <v>26123904</v>
      </c>
      <c r="O54" s="1">
        <v>26123904</v>
      </c>
      <c r="P54" s="1" t="s">
        <v>42</v>
      </c>
      <c r="Q54" s="1" t="s">
        <v>43</v>
      </c>
      <c r="X54" s="1">
        <v>842</v>
      </c>
    </row>
    <row r="55" spans="1:24" x14ac:dyDescent="0.2">
      <c r="A55" s="1" t="s">
        <v>56</v>
      </c>
      <c r="B55" s="1" t="s">
        <v>476</v>
      </c>
      <c r="C55" s="1" t="s">
        <v>58</v>
      </c>
      <c r="D55" s="1" t="s">
        <v>320</v>
      </c>
      <c r="E55" s="1" t="s">
        <v>305</v>
      </c>
      <c r="F55" s="1" t="s">
        <v>353</v>
      </c>
      <c r="G55" s="1" t="s">
        <v>30</v>
      </c>
      <c r="J55" s="1" t="s">
        <v>31</v>
      </c>
      <c r="K55" s="1" t="s">
        <v>61</v>
      </c>
      <c r="L55" s="1" t="s">
        <v>33</v>
      </c>
      <c r="M55" s="1">
        <v>6</v>
      </c>
      <c r="N55" s="1">
        <v>26123904</v>
      </c>
      <c r="O55" s="1">
        <v>26123904</v>
      </c>
      <c r="P55" s="1" t="s">
        <v>42</v>
      </c>
      <c r="Q55" s="1" t="s">
        <v>43</v>
      </c>
      <c r="U55" s="1">
        <v>126</v>
      </c>
      <c r="X55" s="1">
        <v>780</v>
      </c>
    </row>
    <row r="56" spans="1:24" x14ac:dyDescent="0.2">
      <c r="A56" s="1" t="s">
        <v>56</v>
      </c>
      <c r="B56" s="1" t="s">
        <v>477</v>
      </c>
      <c r="C56" s="1" t="s">
        <v>58</v>
      </c>
      <c r="D56" s="1" t="s">
        <v>320</v>
      </c>
      <c r="E56" s="1" t="s">
        <v>305</v>
      </c>
      <c r="F56" s="1" t="s">
        <v>353</v>
      </c>
      <c r="G56" s="1" t="s">
        <v>30</v>
      </c>
      <c r="J56" s="1" t="s">
        <v>31</v>
      </c>
      <c r="K56" s="1" t="s">
        <v>61</v>
      </c>
      <c r="L56" s="1" t="s">
        <v>33</v>
      </c>
      <c r="M56" s="1">
        <v>6</v>
      </c>
      <c r="N56" s="1">
        <v>26123904</v>
      </c>
      <c r="O56" s="1">
        <v>26123904</v>
      </c>
      <c r="P56" s="1" t="s">
        <v>42</v>
      </c>
      <c r="Q56" s="1" t="s">
        <v>43</v>
      </c>
      <c r="U56" s="1">
        <v>102</v>
      </c>
      <c r="X56" s="1">
        <v>631</v>
      </c>
    </row>
    <row r="57" spans="1:24" x14ac:dyDescent="0.2">
      <c r="A57" s="1" t="s">
        <v>355</v>
      </c>
      <c r="B57" s="1" t="s">
        <v>478</v>
      </c>
      <c r="C57" s="1" t="s">
        <v>479</v>
      </c>
      <c r="D57" s="1" t="s">
        <v>320</v>
      </c>
      <c r="E57" s="1" t="s">
        <v>305</v>
      </c>
      <c r="F57" s="1" t="s">
        <v>353</v>
      </c>
      <c r="G57" s="1" t="s">
        <v>30</v>
      </c>
      <c r="J57" s="1" t="s">
        <v>31</v>
      </c>
      <c r="K57" s="1" t="s">
        <v>67</v>
      </c>
      <c r="L57" s="1" t="s">
        <v>68</v>
      </c>
      <c r="M57" s="1">
        <v>6</v>
      </c>
      <c r="N57" s="1">
        <v>26123904</v>
      </c>
      <c r="O57" s="1">
        <v>26123904</v>
      </c>
      <c r="P57" s="1" t="s">
        <v>42</v>
      </c>
      <c r="Q57" s="1" t="s">
        <v>43</v>
      </c>
      <c r="U57" s="1">
        <v>86</v>
      </c>
      <c r="W57" s="1">
        <v>134</v>
      </c>
      <c r="X57" s="1">
        <v>911</v>
      </c>
    </row>
    <row r="58" spans="1:24" x14ac:dyDescent="0.2">
      <c r="A58" s="1" t="s">
        <v>24</v>
      </c>
      <c r="B58" s="1" t="s">
        <v>480</v>
      </c>
      <c r="C58" s="1" t="s">
        <v>26</v>
      </c>
      <c r="D58" s="1" t="s">
        <v>481</v>
      </c>
      <c r="E58" s="1" t="s">
        <v>305</v>
      </c>
      <c r="F58" s="1" t="s">
        <v>353</v>
      </c>
      <c r="G58" s="1" t="s">
        <v>30</v>
      </c>
      <c r="J58" s="1" t="s">
        <v>31</v>
      </c>
      <c r="K58" s="1" t="s">
        <v>32</v>
      </c>
      <c r="L58" s="1" t="s">
        <v>33</v>
      </c>
      <c r="M58" s="1">
        <v>6</v>
      </c>
      <c r="N58" s="1">
        <v>26123904</v>
      </c>
      <c r="O58" s="1">
        <v>26123904</v>
      </c>
      <c r="P58" s="1" t="s">
        <v>42</v>
      </c>
      <c r="Q58" s="1" t="s">
        <v>34</v>
      </c>
      <c r="T58" s="1">
        <v>36</v>
      </c>
      <c r="U58" s="1">
        <v>202</v>
      </c>
      <c r="W58" s="1">
        <v>189</v>
      </c>
      <c r="X58" s="1">
        <v>106</v>
      </c>
    </row>
    <row r="59" spans="1:24" x14ac:dyDescent="0.2">
      <c r="A59" s="1" t="s">
        <v>100</v>
      </c>
      <c r="B59" s="1" t="s">
        <v>482</v>
      </c>
      <c r="C59" s="1" t="s">
        <v>75</v>
      </c>
      <c r="D59" s="1" t="s">
        <v>483</v>
      </c>
      <c r="E59" s="1" t="s">
        <v>305</v>
      </c>
      <c r="F59" s="1" t="s">
        <v>353</v>
      </c>
      <c r="G59" s="1" t="s">
        <v>30</v>
      </c>
      <c r="I59" s="1">
        <v>1</v>
      </c>
      <c r="J59" s="1" t="s">
        <v>101</v>
      </c>
      <c r="K59" s="1" t="s">
        <v>101</v>
      </c>
      <c r="L59" s="1" t="s">
        <v>101</v>
      </c>
      <c r="M59" s="1">
        <v>6</v>
      </c>
      <c r="N59" s="1">
        <v>26123900</v>
      </c>
      <c r="O59" s="1">
        <v>26123900</v>
      </c>
      <c r="P59" s="1" t="s">
        <v>34</v>
      </c>
      <c r="Q59" s="1" t="s">
        <v>35</v>
      </c>
      <c r="T59" s="1">
        <v>31</v>
      </c>
      <c r="U59" s="1">
        <v>63</v>
      </c>
      <c r="W59" s="1">
        <v>229</v>
      </c>
      <c r="X59" s="1">
        <v>1858</v>
      </c>
    </row>
    <row r="60" spans="1:24" x14ac:dyDescent="0.2">
      <c r="A60" s="1" t="s">
        <v>192</v>
      </c>
      <c r="B60" s="1" t="s">
        <v>484</v>
      </c>
      <c r="C60" s="1" t="s">
        <v>105</v>
      </c>
      <c r="D60" s="1" t="s">
        <v>485</v>
      </c>
      <c r="E60" s="1" t="s">
        <v>305</v>
      </c>
      <c r="F60" s="1" t="s">
        <v>353</v>
      </c>
      <c r="G60" s="1" t="s">
        <v>30</v>
      </c>
      <c r="I60" s="1">
        <v>1</v>
      </c>
      <c r="J60" s="1" t="s">
        <v>162</v>
      </c>
      <c r="K60" s="1" t="s">
        <v>162</v>
      </c>
      <c r="L60" s="1" t="s">
        <v>196</v>
      </c>
      <c r="M60" s="1">
        <v>6</v>
      </c>
      <c r="N60" s="1">
        <v>26123897</v>
      </c>
      <c r="O60" s="1">
        <v>26123897</v>
      </c>
      <c r="P60" s="1" t="s">
        <v>34</v>
      </c>
      <c r="Q60" s="1" t="s">
        <v>35</v>
      </c>
      <c r="X60" s="1">
        <v>157</v>
      </c>
    </row>
    <row r="61" spans="1:24" x14ac:dyDescent="0.2">
      <c r="A61" s="1" t="s">
        <v>120</v>
      </c>
      <c r="B61" s="1" t="s">
        <v>486</v>
      </c>
      <c r="C61" s="1" t="s">
        <v>39</v>
      </c>
      <c r="D61" s="1" t="s">
        <v>485</v>
      </c>
      <c r="E61" s="1" t="s">
        <v>305</v>
      </c>
      <c r="G61" s="1" t="s">
        <v>30</v>
      </c>
      <c r="I61" s="1">
        <v>1</v>
      </c>
      <c r="J61" s="1" t="s">
        <v>32</v>
      </c>
      <c r="K61" s="1" t="s">
        <v>32</v>
      </c>
      <c r="L61" s="1" t="s">
        <v>33</v>
      </c>
      <c r="M61" s="1">
        <v>6</v>
      </c>
      <c r="N61" s="1">
        <v>26123896</v>
      </c>
      <c r="O61" s="1">
        <v>26123897</v>
      </c>
      <c r="P61" s="1" t="s">
        <v>487</v>
      </c>
      <c r="Q61" s="1" t="s">
        <v>488</v>
      </c>
      <c r="X61" s="1">
        <v>1009</v>
      </c>
    </row>
    <row r="62" spans="1:24" x14ac:dyDescent="0.2">
      <c r="A62" s="1" t="s">
        <v>359</v>
      </c>
      <c r="B62" s="1" t="s">
        <v>489</v>
      </c>
      <c r="C62" s="1" t="s">
        <v>159</v>
      </c>
      <c r="D62" s="1" t="s">
        <v>490</v>
      </c>
      <c r="E62" s="1" t="s">
        <v>28</v>
      </c>
      <c r="F62" s="1" t="s">
        <v>491</v>
      </c>
      <c r="G62" s="1" t="s">
        <v>30</v>
      </c>
      <c r="J62" s="1" t="s">
        <v>32</v>
      </c>
      <c r="K62" s="1" t="s">
        <v>32</v>
      </c>
      <c r="L62" s="1" t="s">
        <v>33</v>
      </c>
      <c r="M62" s="1">
        <v>6</v>
      </c>
      <c r="N62" s="1">
        <v>26200031</v>
      </c>
      <c r="O62" s="1">
        <v>26200031</v>
      </c>
      <c r="P62" s="1" t="s">
        <v>42</v>
      </c>
      <c r="Q62" s="1" t="s">
        <v>43</v>
      </c>
      <c r="T62" s="1">
        <v>49</v>
      </c>
      <c r="U62" s="1">
        <v>323</v>
      </c>
      <c r="X62" s="1">
        <v>14</v>
      </c>
    </row>
    <row r="63" spans="1:24" x14ac:dyDescent="0.2">
      <c r="A63" s="1" t="s">
        <v>414</v>
      </c>
      <c r="B63" s="1" t="s">
        <v>492</v>
      </c>
      <c r="C63" s="1" t="s">
        <v>416</v>
      </c>
      <c r="D63" s="1" t="s">
        <v>493</v>
      </c>
      <c r="E63" s="1" t="s">
        <v>28</v>
      </c>
      <c r="F63" s="1" t="s">
        <v>353</v>
      </c>
      <c r="G63" s="1" t="s">
        <v>30</v>
      </c>
      <c r="J63" s="1" t="s">
        <v>32</v>
      </c>
      <c r="K63" s="1" t="s">
        <v>32</v>
      </c>
      <c r="L63" s="1" t="s">
        <v>33</v>
      </c>
      <c r="M63" s="1">
        <v>6</v>
      </c>
      <c r="N63" s="1">
        <v>26123879</v>
      </c>
      <c r="O63" s="1">
        <v>26123879</v>
      </c>
      <c r="P63" s="1" t="s">
        <v>43</v>
      </c>
      <c r="Q63" s="1" t="s">
        <v>42</v>
      </c>
      <c r="X63" s="1">
        <v>3894</v>
      </c>
    </row>
    <row r="64" spans="1:24" x14ac:dyDescent="0.2">
      <c r="A64" s="1" t="s">
        <v>494</v>
      </c>
      <c r="B64" s="1" t="s">
        <v>495</v>
      </c>
      <c r="C64" s="1" t="s">
        <v>496</v>
      </c>
      <c r="D64" s="1" t="s">
        <v>493</v>
      </c>
      <c r="E64" s="1" t="s">
        <v>28</v>
      </c>
      <c r="F64" s="1" t="s">
        <v>353</v>
      </c>
      <c r="G64" s="1" t="s">
        <v>30</v>
      </c>
      <c r="J64" s="1" t="s">
        <v>32</v>
      </c>
      <c r="K64" s="1" t="s">
        <v>32</v>
      </c>
      <c r="L64" s="1" t="s">
        <v>497</v>
      </c>
      <c r="M64" s="1">
        <v>6</v>
      </c>
      <c r="N64" s="1">
        <v>26123879</v>
      </c>
      <c r="O64" s="1">
        <v>26123879</v>
      </c>
      <c r="P64" s="1" t="s">
        <v>43</v>
      </c>
      <c r="Q64" s="1" t="s">
        <v>42</v>
      </c>
      <c r="X64" s="1">
        <v>29</v>
      </c>
    </row>
    <row r="65" spans="1:24" x14ac:dyDescent="0.2">
      <c r="A65" s="1" t="s">
        <v>359</v>
      </c>
      <c r="B65" s="1" t="s">
        <v>499</v>
      </c>
      <c r="C65" s="1" t="s">
        <v>159</v>
      </c>
      <c r="D65" s="1" t="s">
        <v>500</v>
      </c>
      <c r="E65" s="1" t="s">
        <v>28</v>
      </c>
      <c r="F65" s="1" t="s">
        <v>353</v>
      </c>
      <c r="G65" s="1" t="s">
        <v>30</v>
      </c>
      <c r="J65" s="1" t="s">
        <v>32</v>
      </c>
      <c r="K65" s="1" t="s">
        <v>32</v>
      </c>
      <c r="L65" s="1" t="s">
        <v>33</v>
      </c>
      <c r="M65" s="1">
        <v>6</v>
      </c>
      <c r="N65" s="1">
        <v>26273463</v>
      </c>
      <c r="O65" s="1">
        <v>26273463</v>
      </c>
      <c r="P65" s="1" t="s">
        <v>34</v>
      </c>
      <c r="Q65" s="1" t="s">
        <v>42</v>
      </c>
      <c r="T65" s="1">
        <v>91</v>
      </c>
      <c r="U65" s="1">
        <v>464</v>
      </c>
      <c r="X65" s="1">
        <v>68</v>
      </c>
    </row>
    <row r="66" spans="1:24" x14ac:dyDescent="0.2">
      <c r="A66" s="1" t="s">
        <v>501</v>
      </c>
      <c r="B66" s="1" t="s">
        <v>502</v>
      </c>
      <c r="C66" s="1" t="s">
        <v>159</v>
      </c>
      <c r="D66" s="1" t="s">
        <v>503</v>
      </c>
      <c r="E66" s="1" t="s">
        <v>28</v>
      </c>
      <c r="F66" s="1" t="s">
        <v>353</v>
      </c>
      <c r="G66" s="1" t="s">
        <v>30</v>
      </c>
      <c r="J66" s="1" t="s">
        <v>32</v>
      </c>
      <c r="K66" s="1" t="s">
        <v>32</v>
      </c>
      <c r="L66" s="1" t="s">
        <v>504</v>
      </c>
      <c r="M66" s="1">
        <v>6</v>
      </c>
      <c r="N66" s="1">
        <v>26123868</v>
      </c>
      <c r="O66" s="1">
        <v>26123868</v>
      </c>
      <c r="P66" s="1" t="s">
        <v>43</v>
      </c>
      <c r="Q66" s="1" t="s">
        <v>42</v>
      </c>
      <c r="U66" s="1">
        <v>183</v>
      </c>
      <c r="X66" s="1">
        <v>1026</v>
      </c>
    </row>
    <row r="67" spans="1:24" x14ac:dyDescent="0.2">
      <c r="A67" s="1" t="s">
        <v>51</v>
      </c>
      <c r="B67" s="1" t="s">
        <v>505</v>
      </c>
      <c r="C67" s="1" t="s">
        <v>53</v>
      </c>
      <c r="D67" s="1" t="s">
        <v>506</v>
      </c>
      <c r="E67" s="1" t="s">
        <v>28</v>
      </c>
      <c r="F67" s="1" t="s">
        <v>353</v>
      </c>
      <c r="G67" s="1" t="s">
        <v>30</v>
      </c>
      <c r="J67" s="1" t="s">
        <v>31</v>
      </c>
      <c r="K67" s="1" t="s">
        <v>32</v>
      </c>
      <c r="L67" s="1" t="s">
        <v>33</v>
      </c>
      <c r="M67" s="1">
        <v>6</v>
      </c>
      <c r="N67" s="1">
        <v>26123867</v>
      </c>
      <c r="O67" s="1">
        <v>26123867</v>
      </c>
      <c r="P67" s="1" t="s">
        <v>34</v>
      </c>
      <c r="Q67" s="1" t="s">
        <v>42</v>
      </c>
      <c r="T67" s="1">
        <v>103</v>
      </c>
      <c r="U67" s="1">
        <v>136</v>
      </c>
      <c r="X67" s="1">
        <v>111</v>
      </c>
    </row>
    <row r="68" spans="1:24" x14ac:dyDescent="0.2">
      <c r="A68" s="1" t="s">
        <v>507</v>
      </c>
      <c r="B68" s="1">
        <v>134417</v>
      </c>
      <c r="C68" s="1" t="s">
        <v>508</v>
      </c>
      <c r="D68" s="1" t="s">
        <v>509</v>
      </c>
      <c r="E68" s="1" t="s">
        <v>28</v>
      </c>
      <c r="F68" s="1" t="s">
        <v>353</v>
      </c>
      <c r="G68" s="1" t="s">
        <v>30</v>
      </c>
      <c r="I68" s="1">
        <v>1</v>
      </c>
      <c r="J68" s="1" t="s">
        <v>32</v>
      </c>
      <c r="K68" s="1" t="s">
        <v>32</v>
      </c>
      <c r="L68" s="1" t="s">
        <v>510</v>
      </c>
      <c r="M68" s="1">
        <v>6</v>
      </c>
      <c r="N68" s="1">
        <v>26123865</v>
      </c>
      <c r="O68" s="1">
        <v>26123865</v>
      </c>
      <c r="P68" s="1" t="s">
        <v>43</v>
      </c>
      <c r="Q68" s="1" t="s">
        <v>42</v>
      </c>
      <c r="X68" s="1">
        <v>102</v>
      </c>
    </row>
    <row r="69" spans="1:24" x14ac:dyDescent="0.2">
      <c r="A69" s="1" t="s">
        <v>24</v>
      </c>
      <c r="B69" s="1" t="s">
        <v>511</v>
      </c>
      <c r="C69" s="1" t="s">
        <v>26</v>
      </c>
      <c r="D69" s="1" t="s">
        <v>512</v>
      </c>
      <c r="E69" s="1" t="s">
        <v>28</v>
      </c>
      <c r="F69" s="1" t="s">
        <v>353</v>
      </c>
      <c r="G69" s="1" t="s">
        <v>30</v>
      </c>
      <c r="J69" s="1" t="s">
        <v>31</v>
      </c>
      <c r="K69" s="1" t="s">
        <v>32</v>
      </c>
      <c r="L69" s="1" t="s">
        <v>33</v>
      </c>
      <c r="M69" s="1">
        <v>6</v>
      </c>
      <c r="N69" s="1">
        <v>26123856</v>
      </c>
      <c r="O69" s="1">
        <v>26123856</v>
      </c>
      <c r="P69" s="1" t="s">
        <v>43</v>
      </c>
      <c r="Q69" s="1" t="s">
        <v>42</v>
      </c>
      <c r="T69" s="1">
        <v>25</v>
      </c>
      <c r="U69" s="1">
        <v>71</v>
      </c>
      <c r="W69" s="1">
        <v>159</v>
      </c>
      <c r="X69" s="1">
        <v>119</v>
      </c>
    </row>
    <row r="70" spans="1:24" x14ac:dyDescent="0.2">
      <c r="A70" s="1" t="s">
        <v>24</v>
      </c>
      <c r="B70" s="1" t="s">
        <v>513</v>
      </c>
      <c r="C70" s="1" t="s">
        <v>126</v>
      </c>
      <c r="D70" s="1" t="s">
        <v>514</v>
      </c>
      <c r="E70" s="1" t="s">
        <v>28</v>
      </c>
      <c r="G70" s="1" t="s">
        <v>30</v>
      </c>
      <c r="J70" s="1" t="s">
        <v>31</v>
      </c>
      <c r="K70" s="1" t="s">
        <v>32</v>
      </c>
      <c r="L70" s="1" t="s">
        <v>33</v>
      </c>
      <c r="M70" s="1">
        <v>6</v>
      </c>
      <c r="N70" s="1">
        <v>26123854</v>
      </c>
      <c r="O70" s="1">
        <v>26123855</v>
      </c>
      <c r="P70" s="1" t="s">
        <v>515</v>
      </c>
      <c r="Q70" s="1" t="s">
        <v>488</v>
      </c>
      <c r="T70" s="1">
        <v>29</v>
      </c>
      <c r="U70" s="1">
        <v>130</v>
      </c>
      <c r="W70" s="1">
        <v>200</v>
      </c>
      <c r="X70" s="1">
        <v>380</v>
      </c>
    </row>
    <row r="71" spans="1:24" x14ac:dyDescent="0.2">
      <c r="A71" s="1" t="s">
        <v>24</v>
      </c>
      <c r="B71" s="1" t="s">
        <v>516</v>
      </c>
      <c r="C71" s="1" t="s">
        <v>26</v>
      </c>
      <c r="D71" s="1" t="s">
        <v>323</v>
      </c>
      <c r="E71" s="1" t="s">
        <v>28</v>
      </c>
      <c r="F71" s="1" t="s">
        <v>353</v>
      </c>
      <c r="G71" s="1" t="s">
        <v>30</v>
      </c>
      <c r="I71" s="1">
        <v>1</v>
      </c>
      <c r="J71" s="1" t="s">
        <v>31</v>
      </c>
      <c r="K71" s="1" t="s">
        <v>32</v>
      </c>
      <c r="L71" s="1" t="s">
        <v>33</v>
      </c>
      <c r="M71" s="1">
        <v>6</v>
      </c>
      <c r="N71" s="1">
        <v>26123851</v>
      </c>
      <c r="O71" s="1">
        <v>26123851</v>
      </c>
      <c r="P71" s="1" t="s">
        <v>42</v>
      </c>
      <c r="Q71" s="1" t="s">
        <v>35</v>
      </c>
      <c r="T71" s="1">
        <v>49</v>
      </c>
      <c r="U71" s="1">
        <v>108</v>
      </c>
      <c r="W71" s="1">
        <v>146</v>
      </c>
      <c r="X71" s="1">
        <v>301</v>
      </c>
    </row>
    <row r="72" spans="1:24" x14ac:dyDescent="0.2">
      <c r="A72" s="1" t="s">
        <v>444</v>
      </c>
      <c r="B72" s="1" t="s">
        <v>517</v>
      </c>
      <c r="C72" s="1" t="s">
        <v>159</v>
      </c>
      <c r="D72" s="1" t="s">
        <v>518</v>
      </c>
      <c r="E72" s="1" t="s">
        <v>28</v>
      </c>
      <c r="F72" s="1" t="s">
        <v>353</v>
      </c>
      <c r="G72" s="1" t="s">
        <v>30</v>
      </c>
      <c r="J72" s="1" t="s">
        <v>32</v>
      </c>
      <c r="K72" s="1" t="s">
        <v>32</v>
      </c>
      <c r="L72" s="1" t="s">
        <v>32</v>
      </c>
      <c r="M72" s="1">
        <v>6</v>
      </c>
      <c r="N72" s="1">
        <v>26123849</v>
      </c>
      <c r="O72" s="1">
        <v>26123849</v>
      </c>
      <c r="P72" s="1" t="s">
        <v>35</v>
      </c>
      <c r="Q72" s="1" t="s">
        <v>43</v>
      </c>
      <c r="U72" s="1">
        <v>307</v>
      </c>
      <c r="X72" s="1">
        <v>702</v>
      </c>
    </row>
    <row r="73" spans="1:24" x14ac:dyDescent="0.2">
      <c r="A73" s="1" t="s">
        <v>426</v>
      </c>
      <c r="B73" s="1" t="s">
        <v>519</v>
      </c>
      <c r="C73" s="1" t="s">
        <v>428</v>
      </c>
      <c r="D73" s="1" t="s">
        <v>520</v>
      </c>
      <c r="E73" s="1" t="s">
        <v>305</v>
      </c>
      <c r="F73" s="1" t="s">
        <v>353</v>
      </c>
      <c r="G73" s="1" t="s">
        <v>30</v>
      </c>
      <c r="I73" s="1">
        <v>1</v>
      </c>
      <c r="J73" s="1" t="s">
        <v>521</v>
      </c>
      <c r="K73" s="1" t="s">
        <v>32</v>
      </c>
      <c r="L73" s="1" t="s">
        <v>32</v>
      </c>
      <c r="M73" s="1">
        <v>6</v>
      </c>
      <c r="N73" s="1">
        <v>26123826</v>
      </c>
      <c r="O73" s="1">
        <v>26123826</v>
      </c>
      <c r="P73" s="1" t="s">
        <v>34</v>
      </c>
      <c r="Q73" s="1" t="s">
        <v>35</v>
      </c>
      <c r="X73" s="1">
        <v>446</v>
      </c>
    </row>
    <row r="74" spans="1:24" x14ac:dyDescent="0.2">
      <c r="A74" s="1" t="s">
        <v>414</v>
      </c>
      <c r="B74" s="1" t="s">
        <v>522</v>
      </c>
      <c r="C74" s="1" t="s">
        <v>416</v>
      </c>
      <c r="D74" s="1" t="s">
        <v>523</v>
      </c>
      <c r="E74" s="1" t="s">
        <v>305</v>
      </c>
      <c r="F74" s="1" t="s">
        <v>353</v>
      </c>
      <c r="G74" s="1" t="s">
        <v>30</v>
      </c>
      <c r="I74" s="1">
        <v>1</v>
      </c>
      <c r="J74" s="1" t="s">
        <v>32</v>
      </c>
      <c r="K74" s="1" t="s">
        <v>32</v>
      </c>
      <c r="L74" s="1" t="s">
        <v>33</v>
      </c>
      <c r="M74" s="1">
        <v>6</v>
      </c>
      <c r="N74" s="1">
        <v>26123826</v>
      </c>
      <c r="O74" s="1">
        <v>26123826</v>
      </c>
      <c r="P74" s="1" t="s">
        <v>34</v>
      </c>
      <c r="Q74" s="1" t="s">
        <v>43</v>
      </c>
      <c r="X74" s="1">
        <v>71</v>
      </c>
    </row>
    <row r="75" spans="1:24" x14ac:dyDescent="0.2">
      <c r="A75" s="1" t="s">
        <v>187</v>
      </c>
      <c r="B75" s="1" t="s">
        <v>524</v>
      </c>
      <c r="C75" s="1" t="s">
        <v>189</v>
      </c>
      <c r="D75" s="1" t="s">
        <v>525</v>
      </c>
      <c r="E75" s="1" t="s">
        <v>305</v>
      </c>
      <c r="F75" s="1" t="s">
        <v>353</v>
      </c>
      <c r="G75" s="1" t="s">
        <v>30</v>
      </c>
      <c r="I75" s="1">
        <v>1</v>
      </c>
      <c r="J75" s="1" t="s">
        <v>31</v>
      </c>
      <c r="K75" s="1" t="s">
        <v>67</v>
      </c>
      <c r="L75" s="1" t="s">
        <v>68</v>
      </c>
      <c r="M75" s="1">
        <v>6</v>
      </c>
      <c r="N75" s="1">
        <v>26123825</v>
      </c>
      <c r="O75" s="1">
        <v>26123825</v>
      </c>
      <c r="P75" s="1" t="s">
        <v>35</v>
      </c>
      <c r="Q75" s="1" t="s">
        <v>34</v>
      </c>
      <c r="T75" s="1">
        <v>43</v>
      </c>
      <c r="U75" s="1">
        <v>291</v>
      </c>
      <c r="X75" s="1">
        <v>174</v>
      </c>
    </row>
    <row r="76" spans="1:24" x14ac:dyDescent="0.2">
      <c r="A76" s="1" t="s">
        <v>367</v>
      </c>
      <c r="B76" s="1" t="s">
        <v>526</v>
      </c>
      <c r="C76" s="1" t="s">
        <v>58</v>
      </c>
      <c r="D76" s="1" t="s">
        <v>338</v>
      </c>
      <c r="E76" s="1" t="s">
        <v>28</v>
      </c>
      <c r="F76" s="1" t="s">
        <v>353</v>
      </c>
      <c r="G76" s="1" t="s">
        <v>30</v>
      </c>
      <c r="I76" s="1">
        <v>2</v>
      </c>
      <c r="J76" s="1" t="s">
        <v>32</v>
      </c>
      <c r="K76" s="1" t="s">
        <v>32</v>
      </c>
      <c r="L76" s="1" t="s">
        <v>370</v>
      </c>
      <c r="M76" s="1">
        <v>6</v>
      </c>
      <c r="N76" s="1">
        <v>26123823</v>
      </c>
      <c r="O76" s="1">
        <v>26123823</v>
      </c>
      <c r="P76" s="1" t="s">
        <v>34</v>
      </c>
      <c r="Q76" s="1" t="s">
        <v>35</v>
      </c>
      <c r="X76" s="1">
        <v>92</v>
      </c>
    </row>
    <row r="77" spans="1:24" x14ac:dyDescent="0.2">
      <c r="A77" s="1" t="s">
        <v>100</v>
      </c>
      <c r="B77" s="1" t="s">
        <v>527</v>
      </c>
      <c r="C77" s="1" t="s">
        <v>75</v>
      </c>
      <c r="D77" s="1" t="s">
        <v>338</v>
      </c>
      <c r="E77" s="1" t="s">
        <v>28</v>
      </c>
      <c r="F77" s="1" t="s">
        <v>353</v>
      </c>
      <c r="G77" s="1" t="s">
        <v>30</v>
      </c>
      <c r="I77" s="1">
        <v>2</v>
      </c>
      <c r="J77" s="1" t="s">
        <v>101</v>
      </c>
      <c r="K77" s="1" t="s">
        <v>101</v>
      </c>
      <c r="L77" s="1" t="s">
        <v>101</v>
      </c>
      <c r="M77" s="1">
        <v>6</v>
      </c>
      <c r="N77" s="1">
        <v>26123823</v>
      </c>
      <c r="O77" s="1">
        <v>26123823</v>
      </c>
      <c r="P77" s="1" t="s">
        <v>34</v>
      </c>
      <c r="Q77" s="1" t="s">
        <v>35</v>
      </c>
      <c r="T77" s="1">
        <v>7</v>
      </c>
      <c r="U77" s="1">
        <v>98</v>
      </c>
      <c r="W77" s="1">
        <v>96</v>
      </c>
      <c r="X77" s="1">
        <v>160</v>
      </c>
    </row>
    <row r="78" spans="1:24" x14ac:dyDescent="0.2">
      <c r="A78" s="1" t="s">
        <v>359</v>
      </c>
      <c r="B78" s="1" t="s">
        <v>528</v>
      </c>
      <c r="C78" s="1" t="s">
        <v>159</v>
      </c>
      <c r="D78" s="1" t="s">
        <v>529</v>
      </c>
      <c r="E78" s="1" t="s">
        <v>28</v>
      </c>
      <c r="F78" s="1" t="s">
        <v>353</v>
      </c>
      <c r="G78" s="1" t="s">
        <v>30</v>
      </c>
      <c r="J78" s="1" t="s">
        <v>32</v>
      </c>
      <c r="K78" s="1" t="s">
        <v>32</v>
      </c>
      <c r="L78" s="1" t="s">
        <v>33</v>
      </c>
      <c r="M78" s="1">
        <v>6</v>
      </c>
      <c r="N78" s="1">
        <v>26123817</v>
      </c>
      <c r="O78" s="1">
        <v>26123817</v>
      </c>
      <c r="P78" s="1" t="s">
        <v>42</v>
      </c>
      <c r="Q78" s="1" t="s">
        <v>34</v>
      </c>
      <c r="T78" s="1">
        <v>4</v>
      </c>
      <c r="U78" s="1">
        <v>331</v>
      </c>
      <c r="X78" s="1">
        <v>103</v>
      </c>
    </row>
    <row r="79" spans="1:24" x14ac:dyDescent="0.2">
      <c r="A79" s="1" t="s">
        <v>44</v>
      </c>
      <c r="B79" s="1" t="s">
        <v>530</v>
      </c>
      <c r="C79" s="1" t="s">
        <v>46</v>
      </c>
      <c r="D79" s="1" t="s">
        <v>529</v>
      </c>
      <c r="E79" s="1" t="s">
        <v>28</v>
      </c>
      <c r="F79" s="1" t="s">
        <v>353</v>
      </c>
      <c r="G79" s="1" t="s">
        <v>30</v>
      </c>
      <c r="J79" s="1" t="s">
        <v>32</v>
      </c>
      <c r="K79" s="1" t="s">
        <v>32</v>
      </c>
      <c r="L79" s="1" t="s">
        <v>47</v>
      </c>
      <c r="M79" s="1">
        <v>6</v>
      </c>
      <c r="N79" s="1">
        <v>26123817</v>
      </c>
      <c r="O79" s="1">
        <v>26123817</v>
      </c>
      <c r="P79" s="1" t="s">
        <v>42</v>
      </c>
      <c r="Q79" s="1" t="s">
        <v>34</v>
      </c>
      <c r="X79" s="1">
        <v>81</v>
      </c>
    </row>
    <row r="80" spans="1:24" x14ac:dyDescent="0.2">
      <c r="A80" s="1" t="s">
        <v>100</v>
      </c>
      <c r="B80" s="1" t="s">
        <v>531</v>
      </c>
      <c r="C80" s="1" t="s">
        <v>246</v>
      </c>
      <c r="D80" s="1" t="s">
        <v>532</v>
      </c>
      <c r="E80" s="1" t="s">
        <v>28</v>
      </c>
      <c r="F80" s="1" t="s">
        <v>353</v>
      </c>
      <c r="G80" s="1" t="s">
        <v>30</v>
      </c>
      <c r="J80" s="1" t="s">
        <v>101</v>
      </c>
      <c r="K80" s="1" t="s">
        <v>101</v>
      </c>
      <c r="L80" s="1" t="s">
        <v>101</v>
      </c>
      <c r="M80" s="1">
        <v>6</v>
      </c>
      <c r="N80" s="1">
        <v>26123810</v>
      </c>
      <c r="O80" s="1">
        <v>26123810</v>
      </c>
      <c r="P80" s="1" t="s">
        <v>34</v>
      </c>
      <c r="Q80" s="1" t="s">
        <v>35</v>
      </c>
      <c r="T80" s="1">
        <v>13</v>
      </c>
      <c r="U80" s="1">
        <v>65</v>
      </c>
      <c r="W80" s="1">
        <v>129</v>
      </c>
      <c r="X80" s="1">
        <v>2524</v>
      </c>
    </row>
    <row r="81" spans="1:26" x14ac:dyDescent="0.2">
      <c r="A81" s="1" t="s">
        <v>24</v>
      </c>
      <c r="B81" s="1" t="s">
        <v>533</v>
      </c>
      <c r="C81" s="1" t="s">
        <v>126</v>
      </c>
      <c r="D81" s="1" t="s">
        <v>534</v>
      </c>
      <c r="E81" s="1" t="s">
        <v>28</v>
      </c>
      <c r="F81" s="1" t="s">
        <v>353</v>
      </c>
      <c r="G81" s="1" t="s">
        <v>30</v>
      </c>
      <c r="I81" s="1">
        <v>1</v>
      </c>
      <c r="J81" s="1" t="s">
        <v>31</v>
      </c>
      <c r="K81" s="1" t="s">
        <v>32</v>
      </c>
      <c r="L81" s="1" t="s">
        <v>33</v>
      </c>
      <c r="M81" s="1">
        <v>6</v>
      </c>
      <c r="N81" s="1">
        <v>26123802</v>
      </c>
      <c r="O81" s="1">
        <v>26123802</v>
      </c>
      <c r="P81" s="1" t="s">
        <v>42</v>
      </c>
      <c r="Q81" s="1" t="s">
        <v>34</v>
      </c>
      <c r="T81" s="1">
        <v>14</v>
      </c>
      <c r="U81" s="1">
        <v>170</v>
      </c>
      <c r="W81" s="1">
        <v>190</v>
      </c>
      <c r="X81" s="1">
        <v>473</v>
      </c>
    </row>
    <row r="82" spans="1:26" x14ac:dyDescent="0.2">
      <c r="A82" s="1" t="s">
        <v>187</v>
      </c>
      <c r="B82" s="1" t="s">
        <v>535</v>
      </c>
      <c r="C82" s="1" t="s">
        <v>189</v>
      </c>
      <c r="D82" s="1" t="s">
        <v>342</v>
      </c>
      <c r="E82" s="1" t="s">
        <v>28</v>
      </c>
      <c r="F82" s="1" t="s">
        <v>353</v>
      </c>
      <c r="G82" s="1" t="s">
        <v>30</v>
      </c>
      <c r="I82" s="1">
        <v>2</v>
      </c>
      <c r="J82" s="1" t="s">
        <v>31</v>
      </c>
      <c r="K82" s="1" t="s">
        <v>67</v>
      </c>
      <c r="L82" s="1" t="s">
        <v>68</v>
      </c>
      <c r="M82" s="1">
        <v>6</v>
      </c>
      <c r="N82" s="1">
        <v>26123793</v>
      </c>
      <c r="O82" s="1">
        <v>26123793</v>
      </c>
      <c r="P82" s="1" t="s">
        <v>42</v>
      </c>
      <c r="Q82" s="1" t="s">
        <v>43</v>
      </c>
      <c r="T82" s="1">
        <v>26</v>
      </c>
      <c r="U82" s="1">
        <v>139</v>
      </c>
      <c r="X82" s="1">
        <v>27</v>
      </c>
    </row>
    <row r="83" spans="1:26" x14ac:dyDescent="0.2">
      <c r="A83" s="1" t="s">
        <v>24</v>
      </c>
      <c r="B83" s="1" t="s">
        <v>536</v>
      </c>
      <c r="C83" s="1" t="s">
        <v>126</v>
      </c>
      <c r="D83" s="1" t="s">
        <v>537</v>
      </c>
      <c r="E83" s="1" t="s">
        <v>28</v>
      </c>
      <c r="F83" s="1" t="s">
        <v>353</v>
      </c>
      <c r="G83" s="1" t="s">
        <v>30</v>
      </c>
      <c r="I83" s="1">
        <v>2</v>
      </c>
      <c r="J83" s="1" t="s">
        <v>31</v>
      </c>
      <c r="K83" s="1" t="s">
        <v>32</v>
      </c>
      <c r="L83" s="1" t="s">
        <v>33</v>
      </c>
      <c r="M83" s="1">
        <v>6</v>
      </c>
      <c r="N83" s="1">
        <v>26123793</v>
      </c>
      <c r="O83" s="1">
        <v>26123793</v>
      </c>
      <c r="P83" s="1" t="s">
        <v>42</v>
      </c>
      <c r="Q83" s="1" t="s">
        <v>34</v>
      </c>
      <c r="T83" s="1">
        <v>21</v>
      </c>
      <c r="U83" s="1">
        <v>49</v>
      </c>
      <c r="W83" s="1">
        <v>82</v>
      </c>
      <c r="X83" s="1">
        <v>104</v>
      </c>
    </row>
    <row r="84" spans="1:26" x14ac:dyDescent="0.2">
      <c r="A84" s="1" t="s">
        <v>426</v>
      </c>
      <c r="B84" s="1" t="s">
        <v>538</v>
      </c>
      <c r="C84" s="1" t="s">
        <v>428</v>
      </c>
      <c r="D84" s="1" t="s">
        <v>539</v>
      </c>
      <c r="E84" s="1" t="s">
        <v>28</v>
      </c>
      <c r="F84" s="1" t="s">
        <v>353</v>
      </c>
      <c r="G84" s="1" t="s">
        <v>30</v>
      </c>
      <c r="J84" s="1" t="s">
        <v>521</v>
      </c>
      <c r="K84" s="1" t="s">
        <v>32</v>
      </c>
      <c r="L84" s="1" t="s">
        <v>32</v>
      </c>
      <c r="M84" s="1">
        <v>6</v>
      </c>
      <c r="N84" s="1">
        <v>26123774</v>
      </c>
      <c r="O84" s="1">
        <v>26123774</v>
      </c>
      <c r="P84" s="1" t="s">
        <v>34</v>
      </c>
      <c r="Q84" s="1" t="s">
        <v>35</v>
      </c>
      <c r="X84" s="1">
        <v>418</v>
      </c>
    </row>
    <row r="85" spans="1:26" x14ac:dyDescent="0.2">
      <c r="A85" s="1" t="s">
        <v>44</v>
      </c>
      <c r="B85" s="1" t="s">
        <v>540</v>
      </c>
      <c r="C85" s="1" t="s">
        <v>46</v>
      </c>
      <c r="D85" s="1" t="s">
        <v>347</v>
      </c>
      <c r="E85" s="1" t="s">
        <v>28</v>
      </c>
      <c r="F85" s="1" t="s">
        <v>353</v>
      </c>
      <c r="G85" s="1" t="s">
        <v>30</v>
      </c>
      <c r="J85" s="1" t="s">
        <v>32</v>
      </c>
      <c r="K85" s="1" t="s">
        <v>32</v>
      </c>
      <c r="L85" s="1" t="s">
        <v>47</v>
      </c>
      <c r="M85" s="1">
        <v>6</v>
      </c>
      <c r="N85" s="1">
        <v>26123768</v>
      </c>
      <c r="O85" s="1">
        <v>26123768</v>
      </c>
      <c r="P85" s="1" t="s">
        <v>43</v>
      </c>
      <c r="Q85" s="1" t="s">
        <v>42</v>
      </c>
      <c r="X85" s="1">
        <v>1333</v>
      </c>
    </row>
    <row r="86" spans="1:26" x14ac:dyDescent="0.2">
      <c r="A86" s="1" t="s">
        <v>142</v>
      </c>
      <c r="B86" s="1" t="s">
        <v>541</v>
      </c>
      <c r="C86" s="1" t="s">
        <v>144</v>
      </c>
      <c r="D86" s="1" t="s">
        <v>542</v>
      </c>
      <c r="E86" s="1" t="s">
        <v>28</v>
      </c>
      <c r="F86" s="1" t="s">
        <v>353</v>
      </c>
      <c r="G86" s="1" t="s">
        <v>30</v>
      </c>
      <c r="I86" s="1">
        <v>1</v>
      </c>
      <c r="J86" s="1" t="s">
        <v>31</v>
      </c>
      <c r="K86" s="1" t="s">
        <v>67</v>
      </c>
      <c r="L86" s="1" t="s">
        <v>68</v>
      </c>
      <c r="M86" s="1">
        <v>6</v>
      </c>
      <c r="N86" s="1">
        <v>26123766</v>
      </c>
      <c r="O86" s="1">
        <v>26123766</v>
      </c>
      <c r="P86" s="1" t="s">
        <v>43</v>
      </c>
      <c r="Q86" s="1" t="s">
        <v>42</v>
      </c>
      <c r="T86" s="1">
        <v>35</v>
      </c>
      <c r="U86" s="1">
        <v>76</v>
      </c>
      <c r="W86" s="1">
        <v>128</v>
      </c>
      <c r="X86" s="1">
        <v>2994</v>
      </c>
    </row>
    <row r="87" spans="1:26" x14ac:dyDescent="0.2">
      <c r="A87" s="1" t="s">
        <v>187</v>
      </c>
      <c r="B87" s="1" t="s">
        <v>543</v>
      </c>
      <c r="C87" s="1" t="s">
        <v>189</v>
      </c>
      <c r="D87" s="1" t="s">
        <v>544</v>
      </c>
      <c r="E87" s="1" t="s">
        <v>28</v>
      </c>
      <c r="F87" s="1" t="s">
        <v>353</v>
      </c>
      <c r="G87" s="1" t="s">
        <v>30</v>
      </c>
      <c r="I87" s="1">
        <v>1</v>
      </c>
      <c r="J87" s="1" t="s">
        <v>31</v>
      </c>
      <c r="K87" s="1" t="s">
        <v>67</v>
      </c>
      <c r="L87" s="1" t="s">
        <v>68</v>
      </c>
      <c r="M87" s="1">
        <v>6</v>
      </c>
      <c r="N87" s="1">
        <v>26123759</v>
      </c>
      <c r="O87" s="1">
        <v>26123759</v>
      </c>
      <c r="P87" s="1" t="s">
        <v>34</v>
      </c>
      <c r="Q87" s="1" t="s">
        <v>35</v>
      </c>
      <c r="T87" s="1">
        <v>80</v>
      </c>
      <c r="U87" s="1">
        <v>282</v>
      </c>
      <c r="X87" s="1">
        <v>104</v>
      </c>
    </row>
    <row r="88" spans="1:26" x14ac:dyDescent="0.2">
      <c r="A88" s="1" t="s">
        <v>2619</v>
      </c>
      <c r="B88" s="1" t="s">
        <v>2620</v>
      </c>
      <c r="C88" s="1" t="s">
        <v>668</v>
      </c>
      <c r="D88" s="1" t="s">
        <v>553</v>
      </c>
      <c r="E88" s="1" t="s">
        <v>545</v>
      </c>
      <c r="F88" s="1" t="s">
        <v>353</v>
      </c>
      <c r="G88" s="1" t="s">
        <v>30</v>
      </c>
      <c r="J88" s="1" t="s">
        <v>32</v>
      </c>
      <c r="K88" s="1" t="s">
        <v>32</v>
      </c>
      <c r="L88" s="1" t="s">
        <v>2621</v>
      </c>
      <c r="M88" s="1">
        <v>6</v>
      </c>
      <c r="N88" s="1">
        <v>26124126</v>
      </c>
      <c r="O88" s="1">
        <v>26124126</v>
      </c>
      <c r="P88" s="1" t="s">
        <v>42</v>
      </c>
      <c r="Q88" s="1" t="s">
        <v>43</v>
      </c>
      <c r="X88" s="1">
        <v>8</v>
      </c>
      <c r="Y88" s="2">
        <v>43467</v>
      </c>
      <c r="Z88" s="1" t="s">
        <v>2622</v>
      </c>
    </row>
    <row r="89" spans="1:26" x14ac:dyDescent="0.2">
      <c r="A89" s="1" t="s">
        <v>2218</v>
      </c>
      <c r="B89" s="1" t="s">
        <v>2623</v>
      </c>
      <c r="C89" s="1" t="s">
        <v>2468</v>
      </c>
      <c r="D89" s="1" t="s">
        <v>366</v>
      </c>
      <c r="E89" s="1" t="s">
        <v>545</v>
      </c>
      <c r="F89" s="1" t="s">
        <v>353</v>
      </c>
      <c r="G89" s="1" t="s">
        <v>30</v>
      </c>
      <c r="H89" s="1" t="s">
        <v>2074</v>
      </c>
      <c r="I89" s="1">
        <v>4</v>
      </c>
      <c r="J89" s="1" t="s">
        <v>101</v>
      </c>
      <c r="K89" s="1" t="s">
        <v>101</v>
      </c>
      <c r="L89" s="1" t="s">
        <v>101</v>
      </c>
      <c r="M89" s="1">
        <v>6</v>
      </c>
      <c r="N89" s="1">
        <v>26124122</v>
      </c>
      <c r="O89" s="1">
        <v>26124122</v>
      </c>
      <c r="P89" s="1" t="s">
        <v>34</v>
      </c>
      <c r="Q89" s="1" t="s">
        <v>35</v>
      </c>
      <c r="R89" s="1">
        <v>7.0000000000000007E-2</v>
      </c>
      <c r="T89" s="1">
        <v>8</v>
      </c>
      <c r="U89" s="1">
        <v>109</v>
      </c>
      <c r="W89" s="1">
        <v>83</v>
      </c>
      <c r="X89" s="1">
        <v>53</v>
      </c>
      <c r="Y89" s="2">
        <v>43467</v>
      </c>
      <c r="Z89" s="1" t="s">
        <v>2624</v>
      </c>
    </row>
    <row r="90" spans="1:26" x14ac:dyDescent="0.2">
      <c r="A90" s="1" t="s">
        <v>2625</v>
      </c>
      <c r="B90" s="1" t="s">
        <v>2626</v>
      </c>
      <c r="C90" s="1" t="s">
        <v>189</v>
      </c>
      <c r="D90" s="1" t="s">
        <v>379</v>
      </c>
      <c r="E90" s="1" t="s">
        <v>545</v>
      </c>
      <c r="F90" s="1" t="s">
        <v>353</v>
      </c>
      <c r="G90" s="1" t="s">
        <v>30</v>
      </c>
      <c r="H90" s="1" t="s">
        <v>2074</v>
      </c>
      <c r="I90" s="1">
        <v>1</v>
      </c>
      <c r="J90" s="1" t="s">
        <v>32</v>
      </c>
      <c r="K90" s="1" t="s">
        <v>32</v>
      </c>
      <c r="L90" s="1" t="s">
        <v>2627</v>
      </c>
      <c r="M90" s="1">
        <v>6</v>
      </c>
      <c r="N90" s="1">
        <v>26124113</v>
      </c>
      <c r="O90" s="1">
        <v>26124113</v>
      </c>
      <c r="P90" s="1" t="s">
        <v>34</v>
      </c>
      <c r="Q90" s="1" t="s">
        <v>42</v>
      </c>
      <c r="X90" s="1">
        <v>5</v>
      </c>
      <c r="Y90" s="2">
        <v>43467</v>
      </c>
      <c r="Z90" s="1" t="s">
        <v>2628</v>
      </c>
    </row>
    <row r="91" spans="1:26" x14ac:dyDescent="0.2">
      <c r="A91" s="1" t="s">
        <v>2150</v>
      </c>
      <c r="B91" s="1" t="s">
        <v>1746</v>
      </c>
      <c r="C91" s="1" t="s">
        <v>428</v>
      </c>
      <c r="D91" s="1" t="s">
        <v>222</v>
      </c>
      <c r="E91" s="1" t="s">
        <v>545</v>
      </c>
      <c r="F91" s="1" t="s">
        <v>353</v>
      </c>
      <c r="G91" s="1" t="s">
        <v>30</v>
      </c>
      <c r="J91" s="1" t="s">
        <v>32</v>
      </c>
      <c r="K91" s="1" t="s">
        <v>32</v>
      </c>
      <c r="L91" s="1" t="s">
        <v>33</v>
      </c>
      <c r="M91" s="1">
        <v>6</v>
      </c>
      <c r="N91" s="1">
        <v>26124105</v>
      </c>
      <c r="O91" s="1">
        <v>26124105</v>
      </c>
      <c r="P91" s="1" t="s">
        <v>42</v>
      </c>
      <c r="Q91" s="1" t="s">
        <v>43</v>
      </c>
      <c r="R91" s="1">
        <v>0.06</v>
      </c>
      <c r="T91" s="1">
        <v>8</v>
      </c>
      <c r="U91" s="1">
        <v>128</v>
      </c>
      <c r="X91" s="1">
        <v>156</v>
      </c>
      <c r="Y91" s="2">
        <v>43467</v>
      </c>
      <c r="Z91" s="1" t="s">
        <v>2629</v>
      </c>
    </row>
    <row r="92" spans="1:26" x14ac:dyDescent="0.2">
      <c r="A92" s="1" t="s">
        <v>2116</v>
      </c>
      <c r="B92" s="1" t="s">
        <v>1238</v>
      </c>
      <c r="C92" s="1" t="s">
        <v>374</v>
      </c>
      <c r="D92" s="1" t="s">
        <v>1407</v>
      </c>
      <c r="E92" s="1" t="s">
        <v>545</v>
      </c>
      <c r="F92" s="1" t="s">
        <v>353</v>
      </c>
      <c r="G92" s="1" t="s">
        <v>30</v>
      </c>
      <c r="H92" s="1" t="s">
        <v>2067</v>
      </c>
      <c r="J92" s="1" t="s">
        <v>101</v>
      </c>
      <c r="K92" s="1" t="s">
        <v>101</v>
      </c>
      <c r="L92" s="1" t="s">
        <v>101</v>
      </c>
      <c r="M92" s="1">
        <v>6</v>
      </c>
      <c r="N92" s="1">
        <v>26124093</v>
      </c>
      <c r="O92" s="1">
        <v>26124093</v>
      </c>
      <c r="P92" s="1" t="s">
        <v>42</v>
      </c>
      <c r="Q92" s="1" t="s">
        <v>43</v>
      </c>
      <c r="R92" s="1">
        <v>0.04</v>
      </c>
      <c r="T92" s="1">
        <v>12</v>
      </c>
      <c r="U92" s="1">
        <v>266</v>
      </c>
      <c r="W92" s="1">
        <v>227</v>
      </c>
      <c r="X92" s="1">
        <v>181</v>
      </c>
      <c r="Y92" s="2">
        <v>43467</v>
      </c>
      <c r="Z92" s="1" t="s">
        <v>2630</v>
      </c>
    </row>
    <row r="93" spans="1:26" x14ac:dyDescent="0.2">
      <c r="A93" s="1" t="s">
        <v>44</v>
      </c>
      <c r="B93" s="1" t="s">
        <v>387</v>
      </c>
      <c r="C93" s="1" t="s">
        <v>46</v>
      </c>
      <c r="D93" s="1" t="s">
        <v>389</v>
      </c>
      <c r="E93" s="1" t="s">
        <v>545</v>
      </c>
      <c r="F93" s="1" t="s">
        <v>353</v>
      </c>
      <c r="G93" s="1" t="s">
        <v>30</v>
      </c>
      <c r="J93" s="1" t="s">
        <v>32</v>
      </c>
      <c r="K93" s="1" t="s">
        <v>32</v>
      </c>
      <c r="L93" s="1" t="s">
        <v>47</v>
      </c>
      <c r="M93" s="1">
        <v>6</v>
      </c>
      <c r="N93" s="1">
        <v>26124085</v>
      </c>
      <c r="O93" s="1">
        <v>26124085</v>
      </c>
      <c r="P93" s="1" t="s">
        <v>42</v>
      </c>
      <c r="Q93" s="1" t="s">
        <v>35</v>
      </c>
      <c r="X93" s="1">
        <v>1350</v>
      </c>
      <c r="Y93" s="2">
        <v>43467</v>
      </c>
      <c r="Z93" s="1" t="s">
        <v>2631</v>
      </c>
    </row>
    <row r="94" spans="1:26" x14ac:dyDescent="0.2">
      <c r="A94" s="1" t="s">
        <v>2625</v>
      </c>
      <c r="B94" s="1" t="s">
        <v>2632</v>
      </c>
      <c r="C94" s="1" t="s">
        <v>189</v>
      </c>
      <c r="D94" s="1" t="s">
        <v>1311</v>
      </c>
      <c r="E94" s="1" t="s">
        <v>545</v>
      </c>
      <c r="F94" s="1" t="s">
        <v>353</v>
      </c>
      <c r="G94" s="1" t="s">
        <v>30</v>
      </c>
      <c r="H94" s="1" t="s">
        <v>2074</v>
      </c>
      <c r="J94" s="1" t="s">
        <v>32</v>
      </c>
      <c r="K94" s="1" t="s">
        <v>32</v>
      </c>
      <c r="L94" s="1" t="s">
        <v>2627</v>
      </c>
      <c r="M94" s="1">
        <v>6</v>
      </c>
      <c r="N94" s="1">
        <v>26124081</v>
      </c>
      <c r="O94" s="1">
        <v>26124081</v>
      </c>
      <c r="P94" s="1" t="s">
        <v>42</v>
      </c>
      <c r="Q94" s="1" t="s">
        <v>43</v>
      </c>
      <c r="X94" s="1">
        <v>6</v>
      </c>
      <c r="Y94" s="2">
        <v>43467</v>
      </c>
      <c r="Z94" s="1" t="s">
        <v>2633</v>
      </c>
    </row>
    <row r="95" spans="1:26" x14ac:dyDescent="0.2">
      <c r="A95" s="1" t="s">
        <v>2625</v>
      </c>
      <c r="B95" s="1" t="s">
        <v>2634</v>
      </c>
      <c r="C95" s="1" t="s">
        <v>189</v>
      </c>
      <c r="D95" s="1" t="s">
        <v>1311</v>
      </c>
      <c r="E95" s="1" t="s">
        <v>545</v>
      </c>
      <c r="F95" s="1" t="s">
        <v>353</v>
      </c>
      <c r="G95" s="1" t="s">
        <v>30</v>
      </c>
      <c r="H95" s="1" t="s">
        <v>2074</v>
      </c>
      <c r="J95" s="1" t="s">
        <v>32</v>
      </c>
      <c r="K95" s="1" t="s">
        <v>32</v>
      </c>
      <c r="L95" s="1" t="s">
        <v>2627</v>
      </c>
      <c r="M95" s="1">
        <v>6</v>
      </c>
      <c r="N95" s="1">
        <v>26124081</v>
      </c>
      <c r="O95" s="1">
        <v>26124081</v>
      </c>
      <c r="P95" s="1" t="s">
        <v>42</v>
      </c>
      <c r="Q95" s="1" t="s">
        <v>43</v>
      </c>
      <c r="X95" s="1">
        <v>6</v>
      </c>
      <c r="Y95" s="2">
        <v>43467</v>
      </c>
      <c r="Z95" s="1" t="s">
        <v>2633</v>
      </c>
    </row>
    <row r="96" spans="1:26" x14ac:dyDescent="0.2">
      <c r="A96" s="1" t="s">
        <v>2070</v>
      </c>
      <c r="B96" s="1" t="s">
        <v>2380</v>
      </c>
      <c r="C96" s="1" t="s">
        <v>291</v>
      </c>
      <c r="D96" s="1" t="s">
        <v>1526</v>
      </c>
      <c r="E96" s="1" t="s">
        <v>545</v>
      </c>
      <c r="F96" s="1" t="s">
        <v>353</v>
      </c>
      <c r="G96" s="1" t="s">
        <v>30</v>
      </c>
      <c r="H96" s="1" t="s">
        <v>2074</v>
      </c>
      <c r="J96" s="1" t="s">
        <v>101</v>
      </c>
      <c r="K96" s="1" t="s">
        <v>101</v>
      </c>
      <c r="L96" s="1" t="s">
        <v>101</v>
      </c>
      <c r="M96" s="1">
        <v>6</v>
      </c>
      <c r="N96" s="1">
        <v>26124069</v>
      </c>
      <c r="O96" s="1">
        <v>26124069</v>
      </c>
      <c r="P96" s="1" t="s">
        <v>42</v>
      </c>
      <c r="Q96" s="1" t="s">
        <v>35</v>
      </c>
      <c r="R96" s="1">
        <v>0.06</v>
      </c>
      <c r="T96" s="1">
        <v>15</v>
      </c>
      <c r="U96" s="1">
        <v>221</v>
      </c>
      <c r="W96" s="1">
        <v>347</v>
      </c>
      <c r="X96" s="1">
        <v>10823</v>
      </c>
      <c r="Y96" s="2">
        <v>43467</v>
      </c>
      <c r="Z96" s="1" t="s">
        <v>2635</v>
      </c>
    </row>
    <row r="97" spans="1:26" x14ac:dyDescent="0.2">
      <c r="A97" s="1" t="s">
        <v>395</v>
      </c>
      <c r="B97" s="1" t="s">
        <v>396</v>
      </c>
      <c r="C97" s="1" t="s">
        <v>668</v>
      </c>
      <c r="D97" s="1" t="s">
        <v>400</v>
      </c>
      <c r="E97" s="1" t="s">
        <v>545</v>
      </c>
      <c r="F97" s="1" t="s">
        <v>353</v>
      </c>
      <c r="G97" s="1" t="s">
        <v>30</v>
      </c>
      <c r="J97" s="1" t="s">
        <v>32</v>
      </c>
      <c r="K97" s="1" t="s">
        <v>32</v>
      </c>
      <c r="L97" s="1" t="s">
        <v>399</v>
      </c>
      <c r="M97" s="1">
        <v>6</v>
      </c>
      <c r="N97" s="1">
        <v>26124053</v>
      </c>
      <c r="O97" s="1">
        <v>26124053</v>
      </c>
      <c r="P97" s="1" t="s">
        <v>42</v>
      </c>
      <c r="Q97" s="1" t="s">
        <v>34</v>
      </c>
      <c r="X97" s="1">
        <v>289</v>
      </c>
      <c r="Y97" s="2">
        <v>43467</v>
      </c>
      <c r="Z97" s="1" t="s">
        <v>2636</v>
      </c>
    </row>
    <row r="98" spans="1:26" x14ac:dyDescent="0.2">
      <c r="A98" s="1" t="s">
        <v>2625</v>
      </c>
      <c r="B98" s="1" t="s">
        <v>2637</v>
      </c>
      <c r="C98" s="1" t="s">
        <v>189</v>
      </c>
      <c r="D98" s="1" t="s">
        <v>1430</v>
      </c>
      <c r="E98" s="1" t="s">
        <v>545</v>
      </c>
      <c r="F98" s="1" t="s">
        <v>353</v>
      </c>
      <c r="G98" s="1" t="s">
        <v>30</v>
      </c>
      <c r="H98" s="1" t="s">
        <v>2074</v>
      </c>
      <c r="J98" s="1" t="s">
        <v>32</v>
      </c>
      <c r="K98" s="1" t="s">
        <v>32</v>
      </c>
      <c r="L98" s="1" t="s">
        <v>2627</v>
      </c>
      <c r="M98" s="1">
        <v>6</v>
      </c>
      <c r="N98" s="1">
        <v>26124054</v>
      </c>
      <c r="O98" s="1">
        <v>26124054</v>
      </c>
      <c r="P98" s="1" t="s">
        <v>42</v>
      </c>
      <c r="Q98" s="1" t="s">
        <v>43</v>
      </c>
      <c r="X98" s="1">
        <v>7</v>
      </c>
      <c r="Y98" s="2">
        <v>43467</v>
      </c>
      <c r="Z98" s="1" t="s">
        <v>2638</v>
      </c>
    </row>
    <row r="99" spans="1:26" x14ac:dyDescent="0.2">
      <c r="A99" s="1" t="s">
        <v>2625</v>
      </c>
      <c r="B99" s="1" t="s">
        <v>2639</v>
      </c>
      <c r="C99" s="1" t="s">
        <v>189</v>
      </c>
      <c r="D99" s="1" t="s">
        <v>1430</v>
      </c>
      <c r="E99" s="1" t="s">
        <v>545</v>
      </c>
      <c r="F99" s="1" t="s">
        <v>353</v>
      </c>
      <c r="G99" s="1" t="s">
        <v>30</v>
      </c>
      <c r="H99" s="1" t="s">
        <v>2074</v>
      </c>
      <c r="J99" s="1" t="s">
        <v>32</v>
      </c>
      <c r="K99" s="1" t="s">
        <v>32</v>
      </c>
      <c r="L99" s="1" t="s">
        <v>2627</v>
      </c>
      <c r="M99" s="1">
        <v>6</v>
      </c>
      <c r="N99" s="1">
        <v>26124054</v>
      </c>
      <c r="O99" s="1">
        <v>26124054</v>
      </c>
      <c r="P99" s="1" t="s">
        <v>42</v>
      </c>
      <c r="Q99" s="1" t="s">
        <v>43</v>
      </c>
      <c r="X99" s="1">
        <v>10</v>
      </c>
      <c r="Y99" s="2">
        <v>43467</v>
      </c>
      <c r="Z99" s="1" t="s">
        <v>2638</v>
      </c>
    </row>
    <row r="100" spans="1:26" x14ac:dyDescent="0.2">
      <c r="A100" s="1" t="s">
        <v>395</v>
      </c>
      <c r="B100" s="1" t="s">
        <v>396</v>
      </c>
      <c r="C100" s="1" t="s">
        <v>668</v>
      </c>
      <c r="D100" s="1" t="s">
        <v>2640</v>
      </c>
      <c r="E100" s="1" t="s">
        <v>545</v>
      </c>
      <c r="F100" s="1" t="s">
        <v>353</v>
      </c>
      <c r="G100" s="1" t="s">
        <v>30</v>
      </c>
      <c r="J100" s="1" t="s">
        <v>32</v>
      </c>
      <c r="K100" s="1" t="s">
        <v>32</v>
      </c>
      <c r="L100" s="1" t="s">
        <v>399</v>
      </c>
      <c r="M100" s="1">
        <v>6</v>
      </c>
      <c r="N100" s="1">
        <v>26124038</v>
      </c>
      <c r="O100" s="1">
        <v>26124038</v>
      </c>
      <c r="P100" s="1" t="s">
        <v>42</v>
      </c>
      <c r="Q100" s="1" t="s">
        <v>43</v>
      </c>
      <c r="X100" s="1">
        <v>289</v>
      </c>
      <c r="Y100" s="2">
        <v>43467</v>
      </c>
      <c r="Z100" s="1" t="s">
        <v>2641</v>
      </c>
    </row>
    <row r="101" spans="1:26" x14ac:dyDescent="0.2">
      <c r="A101" s="1" t="s">
        <v>408</v>
      </c>
      <c r="B101" s="1" t="s">
        <v>409</v>
      </c>
      <c r="C101" s="1" t="s">
        <v>410</v>
      </c>
      <c r="D101" s="1" t="s">
        <v>2642</v>
      </c>
      <c r="E101" s="1" t="s">
        <v>545</v>
      </c>
      <c r="F101" s="1" t="s">
        <v>353</v>
      </c>
      <c r="G101" s="1" t="s">
        <v>30</v>
      </c>
      <c r="J101" s="1" t="s">
        <v>32</v>
      </c>
      <c r="K101" s="1" t="s">
        <v>32</v>
      </c>
      <c r="L101" s="1" t="s">
        <v>412</v>
      </c>
      <c r="M101" s="1">
        <v>6</v>
      </c>
      <c r="N101" s="1">
        <v>26124034</v>
      </c>
      <c r="O101" s="1">
        <v>26124034</v>
      </c>
      <c r="P101" s="1" t="s">
        <v>34</v>
      </c>
      <c r="Q101" s="1" t="s">
        <v>43</v>
      </c>
      <c r="X101" s="1">
        <v>25</v>
      </c>
      <c r="Y101" s="2">
        <v>43467</v>
      </c>
      <c r="Z101" s="1" t="s">
        <v>2643</v>
      </c>
    </row>
    <row r="102" spans="1:26" x14ac:dyDescent="0.2">
      <c r="A102" s="1" t="s">
        <v>2150</v>
      </c>
      <c r="B102" s="1" t="s">
        <v>492</v>
      </c>
      <c r="C102" s="1" t="s">
        <v>437</v>
      </c>
      <c r="D102" s="1" t="s">
        <v>2644</v>
      </c>
      <c r="E102" s="1" t="s">
        <v>545</v>
      </c>
      <c r="F102" s="1" t="s">
        <v>353</v>
      </c>
      <c r="G102" s="1" t="s">
        <v>30</v>
      </c>
      <c r="I102" s="1">
        <v>1</v>
      </c>
      <c r="J102" s="1" t="s">
        <v>32</v>
      </c>
      <c r="K102" s="1" t="s">
        <v>32</v>
      </c>
      <c r="L102" s="1" t="s">
        <v>33</v>
      </c>
      <c r="M102" s="1">
        <v>6</v>
      </c>
      <c r="N102" s="1">
        <v>26124030</v>
      </c>
      <c r="O102" s="1">
        <v>26124030</v>
      </c>
      <c r="P102" s="1" t="s">
        <v>43</v>
      </c>
      <c r="Q102" s="1" t="s">
        <v>42</v>
      </c>
      <c r="R102" s="1">
        <v>0.04</v>
      </c>
      <c r="T102" s="1">
        <v>6</v>
      </c>
      <c r="U102" s="1">
        <v>145</v>
      </c>
      <c r="X102" s="1">
        <v>4284</v>
      </c>
      <c r="Y102" s="2">
        <v>43467</v>
      </c>
      <c r="Z102" s="1" t="s">
        <v>2645</v>
      </c>
    </row>
    <row r="103" spans="1:26" x14ac:dyDescent="0.2">
      <c r="A103" s="1" t="s">
        <v>2098</v>
      </c>
      <c r="B103" s="1" t="s">
        <v>2646</v>
      </c>
      <c r="C103" s="1" t="s">
        <v>357</v>
      </c>
      <c r="D103" s="1" t="s">
        <v>260</v>
      </c>
      <c r="E103" s="1" t="s">
        <v>545</v>
      </c>
      <c r="F103" s="1" t="s">
        <v>353</v>
      </c>
      <c r="G103" s="1" t="s">
        <v>30</v>
      </c>
      <c r="H103" s="1" t="s">
        <v>2074</v>
      </c>
      <c r="J103" s="1" t="s">
        <v>101</v>
      </c>
      <c r="K103" s="1" t="s">
        <v>101</v>
      </c>
      <c r="L103" s="1" t="s">
        <v>101</v>
      </c>
      <c r="M103" s="1">
        <v>6</v>
      </c>
      <c r="N103" s="1">
        <v>26124025</v>
      </c>
      <c r="O103" s="1">
        <v>26124025</v>
      </c>
      <c r="P103" s="1" t="s">
        <v>42</v>
      </c>
      <c r="Q103" s="1" t="s">
        <v>34</v>
      </c>
      <c r="R103" s="1">
        <v>7.0000000000000007E-2</v>
      </c>
      <c r="T103" s="1">
        <v>18</v>
      </c>
      <c r="U103" s="1">
        <v>236</v>
      </c>
      <c r="W103" s="1">
        <v>288</v>
      </c>
      <c r="X103" s="1">
        <v>139</v>
      </c>
      <c r="Y103" s="2">
        <v>43467</v>
      </c>
      <c r="Z103" s="1" t="s">
        <v>2647</v>
      </c>
    </row>
    <row r="104" spans="1:26" x14ac:dyDescent="0.2">
      <c r="A104" s="1" t="s">
        <v>2619</v>
      </c>
      <c r="B104" s="1" t="s">
        <v>2648</v>
      </c>
      <c r="C104" s="1" t="s">
        <v>668</v>
      </c>
      <c r="D104" s="1" t="s">
        <v>2649</v>
      </c>
      <c r="E104" s="1" t="s">
        <v>545</v>
      </c>
      <c r="F104" s="1" t="s">
        <v>353</v>
      </c>
      <c r="G104" s="1" t="s">
        <v>30</v>
      </c>
      <c r="J104" s="1" t="s">
        <v>32</v>
      </c>
      <c r="K104" s="1" t="s">
        <v>32</v>
      </c>
      <c r="L104" s="1" t="s">
        <v>2621</v>
      </c>
      <c r="M104" s="1">
        <v>6</v>
      </c>
      <c r="N104" s="1">
        <v>26124018</v>
      </c>
      <c r="O104" s="1">
        <v>26124018</v>
      </c>
      <c r="P104" s="1" t="s">
        <v>35</v>
      </c>
      <c r="Q104" s="1" t="s">
        <v>42</v>
      </c>
      <c r="X104" s="1">
        <v>12</v>
      </c>
      <c r="Y104" s="2">
        <v>43467</v>
      </c>
      <c r="Z104" s="1" t="s">
        <v>2650</v>
      </c>
    </row>
    <row r="105" spans="1:26" x14ac:dyDescent="0.2">
      <c r="A105" s="1" t="s">
        <v>2619</v>
      </c>
      <c r="B105" s="1" t="s">
        <v>2651</v>
      </c>
      <c r="C105" s="1" t="s">
        <v>668</v>
      </c>
      <c r="D105" s="1" t="s">
        <v>2153</v>
      </c>
      <c r="E105" s="1" t="s">
        <v>545</v>
      </c>
      <c r="F105" s="1" t="s">
        <v>353</v>
      </c>
      <c r="G105" s="1" t="s">
        <v>30</v>
      </c>
      <c r="J105" s="1" t="s">
        <v>32</v>
      </c>
      <c r="K105" s="1" t="s">
        <v>32</v>
      </c>
      <c r="L105" s="1" t="s">
        <v>2621</v>
      </c>
      <c r="M105" s="1">
        <v>6</v>
      </c>
      <c r="N105" s="1">
        <v>26124012</v>
      </c>
      <c r="O105" s="1">
        <v>26124012</v>
      </c>
      <c r="P105" s="1" t="s">
        <v>35</v>
      </c>
      <c r="Q105" s="1" t="s">
        <v>42</v>
      </c>
      <c r="X105" s="1">
        <v>10</v>
      </c>
      <c r="Y105" s="2">
        <v>43467</v>
      </c>
      <c r="Z105" s="1" t="s">
        <v>2652</v>
      </c>
    </row>
    <row r="106" spans="1:26" x14ac:dyDescent="0.2">
      <c r="A106" s="1" t="s">
        <v>2159</v>
      </c>
      <c r="B106" s="1" t="s">
        <v>2653</v>
      </c>
      <c r="C106" s="1" t="s">
        <v>216</v>
      </c>
      <c r="D106" s="1" t="s">
        <v>663</v>
      </c>
      <c r="E106" s="1" t="s">
        <v>545</v>
      </c>
      <c r="F106" s="1" t="s">
        <v>353</v>
      </c>
      <c r="G106" s="1" t="s">
        <v>30</v>
      </c>
      <c r="H106" s="1" t="s">
        <v>2067</v>
      </c>
      <c r="J106" s="1" t="s">
        <v>101</v>
      </c>
      <c r="K106" s="1" t="s">
        <v>101</v>
      </c>
      <c r="L106" s="1" t="s">
        <v>101</v>
      </c>
      <c r="M106" s="1">
        <v>6</v>
      </c>
      <c r="N106" s="1">
        <v>26123991</v>
      </c>
      <c r="O106" s="1">
        <v>26123991</v>
      </c>
      <c r="P106" s="1" t="s">
        <v>34</v>
      </c>
      <c r="Q106" s="1" t="s">
        <v>42</v>
      </c>
      <c r="R106" s="1">
        <v>0.04</v>
      </c>
      <c r="T106" s="1">
        <v>6</v>
      </c>
      <c r="U106" s="1">
        <v>143</v>
      </c>
      <c r="W106" s="1">
        <v>157</v>
      </c>
      <c r="X106" s="1">
        <v>209</v>
      </c>
      <c r="Y106" s="2">
        <v>43467</v>
      </c>
      <c r="Z106" s="1" t="s">
        <v>2654</v>
      </c>
    </row>
    <row r="107" spans="1:26" x14ac:dyDescent="0.2">
      <c r="A107" s="1" t="s">
        <v>2619</v>
      </c>
      <c r="B107" s="1" t="s">
        <v>2655</v>
      </c>
      <c r="C107" s="1" t="s">
        <v>668</v>
      </c>
      <c r="D107" s="1" t="s">
        <v>282</v>
      </c>
      <c r="E107" s="1" t="s">
        <v>545</v>
      </c>
      <c r="F107" s="1" t="s">
        <v>353</v>
      </c>
      <c r="G107" s="1" t="s">
        <v>30</v>
      </c>
      <c r="J107" s="1" t="s">
        <v>32</v>
      </c>
      <c r="K107" s="1" t="s">
        <v>32</v>
      </c>
      <c r="L107" s="1" t="s">
        <v>2621</v>
      </c>
      <c r="M107" s="1">
        <v>6</v>
      </c>
      <c r="N107" s="1">
        <v>26123982</v>
      </c>
      <c r="O107" s="1">
        <v>26123982</v>
      </c>
      <c r="P107" s="1" t="s">
        <v>34</v>
      </c>
      <c r="Q107" s="1" t="s">
        <v>35</v>
      </c>
      <c r="X107" s="1">
        <v>18</v>
      </c>
      <c r="Y107" s="2">
        <v>43467</v>
      </c>
      <c r="Z107" s="1" t="s">
        <v>2656</v>
      </c>
    </row>
    <row r="108" spans="1:26" x14ac:dyDescent="0.2">
      <c r="A108" s="1" t="s">
        <v>2089</v>
      </c>
      <c r="B108" s="1" t="s">
        <v>2657</v>
      </c>
      <c r="C108" s="1" t="s">
        <v>340</v>
      </c>
      <c r="D108" s="1" t="s">
        <v>2658</v>
      </c>
      <c r="E108" s="1" t="s">
        <v>545</v>
      </c>
      <c r="F108" s="1" t="s">
        <v>353</v>
      </c>
      <c r="G108" s="1" t="s">
        <v>30</v>
      </c>
      <c r="H108" s="1" t="s">
        <v>2074</v>
      </c>
      <c r="J108" s="1" t="s">
        <v>101</v>
      </c>
      <c r="K108" s="1" t="s">
        <v>101</v>
      </c>
      <c r="L108" s="1" t="s">
        <v>101</v>
      </c>
      <c r="M108" s="1">
        <v>6</v>
      </c>
      <c r="N108" s="1">
        <v>26123972</v>
      </c>
      <c r="O108" s="1">
        <v>26123972</v>
      </c>
      <c r="P108" s="1" t="s">
        <v>42</v>
      </c>
      <c r="Q108" s="1" t="s">
        <v>34</v>
      </c>
      <c r="R108" s="1">
        <v>0.04</v>
      </c>
      <c r="T108" s="1">
        <v>11</v>
      </c>
      <c r="U108" s="1">
        <v>257</v>
      </c>
      <c r="W108" s="1">
        <v>416</v>
      </c>
      <c r="X108" s="1">
        <v>30</v>
      </c>
      <c r="Y108" s="2">
        <v>43467</v>
      </c>
      <c r="Z108" s="1" t="s">
        <v>2659</v>
      </c>
    </row>
    <row r="109" spans="1:26" x14ac:dyDescent="0.2">
      <c r="A109" s="1" t="s">
        <v>2110</v>
      </c>
      <c r="B109" s="1" t="s">
        <v>2660</v>
      </c>
      <c r="C109" s="1" t="s">
        <v>688</v>
      </c>
      <c r="D109" s="1" t="s">
        <v>1673</v>
      </c>
      <c r="E109" s="1" t="s">
        <v>545</v>
      </c>
      <c r="F109" s="1" t="s">
        <v>353</v>
      </c>
      <c r="G109" s="1" t="s">
        <v>30</v>
      </c>
      <c r="H109" s="1" t="s">
        <v>2258</v>
      </c>
      <c r="J109" s="1" t="s">
        <v>101</v>
      </c>
      <c r="K109" s="1" t="s">
        <v>101</v>
      </c>
      <c r="L109" s="1" t="s">
        <v>101</v>
      </c>
      <c r="M109" s="1">
        <v>6</v>
      </c>
      <c r="N109" s="1">
        <v>26123973</v>
      </c>
      <c r="O109" s="1">
        <v>26123973</v>
      </c>
      <c r="P109" s="1" t="s">
        <v>42</v>
      </c>
      <c r="Q109" s="1" t="s">
        <v>35</v>
      </c>
      <c r="R109" s="1">
        <v>0.04</v>
      </c>
      <c r="T109" s="1">
        <v>7</v>
      </c>
      <c r="U109" s="1">
        <v>157</v>
      </c>
      <c r="W109" s="1">
        <v>291</v>
      </c>
      <c r="X109" s="1">
        <v>174</v>
      </c>
      <c r="Y109" s="2">
        <v>43467</v>
      </c>
      <c r="Z109" s="1" t="s">
        <v>2661</v>
      </c>
    </row>
    <row r="110" spans="1:26" x14ac:dyDescent="0.2">
      <c r="A110" s="1" t="s">
        <v>2094</v>
      </c>
      <c r="B110" s="1" t="s">
        <v>2662</v>
      </c>
      <c r="C110" s="1" t="s">
        <v>39</v>
      </c>
      <c r="D110" s="1" t="s">
        <v>703</v>
      </c>
      <c r="E110" s="1" t="s">
        <v>545</v>
      </c>
      <c r="F110" s="1" t="s">
        <v>353</v>
      </c>
      <c r="G110" s="1" t="s">
        <v>30</v>
      </c>
      <c r="H110" s="1" t="s">
        <v>2258</v>
      </c>
      <c r="J110" s="1" t="s">
        <v>101</v>
      </c>
      <c r="K110" s="1" t="s">
        <v>101</v>
      </c>
      <c r="L110" s="1" t="s">
        <v>101</v>
      </c>
      <c r="M110" s="1">
        <v>6</v>
      </c>
      <c r="N110" s="1">
        <v>26123953</v>
      </c>
      <c r="O110" s="1">
        <v>26123953</v>
      </c>
      <c r="P110" s="1" t="s">
        <v>42</v>
      </c>
      <c r="Q110" s="1" t="s">
        <v>35</v>
      </c>
      <c r="R110" s="1">
        <v>0.09</v>
      </c>
      <c r="T110" s="1">
        <v>6</v>
      </c>
      <c r="U110" s="1">
        <v>58</v>
      </c>
      <c r="W110" s="1">
        <v>234</v>
      </c>
      <c r="X110" s="1">
        <v>3148</v>
      </c>
      <c r="Y110" s="2">
        <v>43467</v>
      </c>
      <c r="Z110" s="1" t="s">
        <v>2663</v>
      </c>
    </row>
    <row r="111" spans="1:26" x14ac:dyDescent="0.2">
      <c r="A111" s="1" t="s">
        <v>2619</v>
      </c>
      <c r="B111" s="1" t="s">
        <v>2664</v>
      </c>
      <c r="C111" s="1" t="s">
        <v>668</v>
      </c>
      <c r="D111" s="1" t="s">
        <v>438</v>
      </c>
      <c r="E111" s="1" t="s">
        <v>545</v>
      </c>
      <c r="F111" s="1" t="s">
        <v>353</v>
      </c>
      <c r="G111" s="1" t="s">
        <v>30</v>
      </c>
      <c r="I111" s="1">
        <v>1</v>
      </c>
      <c r="J111" s="1" t="s">
        <v>32</v>
      </c>
      <c r="K111" s="1" t="s">
        <v>32</v>
      </c>
      <c r="L111" s="1" t="s">
        <v>2621</v>
      </c>
      <c r="M111" s="1">
        <v>6</v>
      </c>
      <c r="N111" s="1">
        <v>26123951</v>
      </c>
      <c r="O111" s="1">
        <v>26123951</v>
      </c>
      <c r="P111" s="1" t="s">
        <v>42</v>
      </c>
      <c r="Q111" s="1" t="s">
        <v>43</v>
      </c>
      <c r="X111" s="1">
        <v>9</v>
      </c>
      <c r="Y111" s="2">
        <v>43467</v>
      </c>
      <c r="Z111" s="1" t="s">
        <v>2665</v>
      </c>
    </row>
    <row r="112" spans="1:26" x14ac:dyDescent="0.2">
      <c r="A112" s="1" t="s">
        <v>2070</v>
      </c>
      <c r="B112" s="1" t="s">
        <v>2370</v>
      </c>
      <c r="C112" s="1" t="s">
        <v>64</v>
      </c>
      <c r="D112" s="1" t="s">
        <v>450</v>
      </c>
      <c r="E112" s="1" t="s">
        <v>545</v>
      </c>
      <c r="F112" s="1" t="s">
        <v>353</v>
      </c>
      <c r="G112" s="1" t="s">
        <v>30</v>
      </c>
      <c r="H112" s="1" t="s">
        <v>2074</v>
      </c>
      <c r="I112" s="1">
        <v>4</v>
      </c>
      <c r="J112" s="1" t="s">
        <v>101</v>
      </c>
      <c r="K112" s="1" t="s">
        <v>101</v>
      </c>
      <c r="L112" s="1" t="s">
        <v>101</v>
      </c>
      <c r="M112" s="1">
        <v>6</v>
      </c>
      <c r="N112" s="1">
        <v>26123939</v>
      </c>
      <c r="O112" s="1">
        <v>26123939</v>
      </c>
      <c r="P112" s="1" t="s">
        <v>34</v>
      </c>
      <c r="Q112" s="1" t="s">
        <v>43</v>
      </c>
      <c r="R112" s="1">
        <v>0.4</v>
      </c>
      <c r="T112" s="1">
        <v>35</v>
      </c>
      <c r="U112" s="1">
        <v>53</v>
      </c>
      <c r="W112" s="1">
        <v>126</v>
      </c>
      <c r="X112" s="1">
        <v>8511</v>
      </c>
      <c r="Y112" s="2">
        <v>43467</v>
      </c>
      <c r="Z112" s="1" t="s">
        <v>2666</v>
      </c>
    </row>
    <row r="113" spans="1:26" x14ac:dyDescent="0.2">
      <c r="A113" s="1" t="s">
        <v>2619</v>
      </c>
      <c r="B113" s="1" t="s">
        <v>2667</v>
      </c>
      <c r="C113" s="1" t="s">
        <v>668</v>
      </c>
      <c r="D113" s="1" t="s">
        <v>2668</v>
      </c>
      <c r="E113" s="1" t="s">
        <v>545</v>
      </c>
      <c r="F113" s="1" t="s">
        <v>353</v>
      </c>
      <c r="G113" s="1" t="s">
        <v>30</v>
      </c>
      <c r="J113" s="1" t="s">
        <v>32</v>
      </c>
      <c r="K113" s="1" t="s">
        <v>32</v>
      </c>
      <c r="L113" s="1" t="s">
        <v>2621</v>
      </c>
      <c r="M113" s="1">
        <v>6</v>
      </c>
      <c r="N113" s="1">
        <v>26123934</v>
      </c>
      <c r="O113" s="1">
        <v>26123934</v>
      </c>
      <c r="P113" s="1" t="s">
        <v>42</v>
      </c>
      <c r="Q113" s="1" t="s">
        <v>35</v>
      </c>
      <c r="X113" s="1">
        <v>3</v>
      </c>
      <c r="Y113" s="2">
        <v>43467</v>
      </c>
      <c r="Z113" s="1" t="s">
        <v>2669</v>
      </c>
    </row>
    <row r="114" spans="1:26" x14ac:dyDescent="0.2">
      <c r="A114" s="1" t="s">
        <v>2150</v>
      </c>
      <c r="B114" s="1" t="s">
        <v>2670</v>
      </c>
      <c r="C114" s="1" t="s">
        <v>668</v>
      </c>
      <c r="D114" s="1" t="s">
        <v>462</v>
      </c>
      <c r="E114" s="1" t="s">
        <v>2592</v>
      </c>
      <c r="F114" s="1" t="s">
        <v>353</v>
      </c>
      <c r="G114" s="1" t="s">
        <v>30</v>
      </c>
      <c r="I114" s="1">
        <v>1</v>
      </c>
      <c r="J114" s="1" t="s">
        <v>32</v>
      </c>
      <c r="K114" s="1" t="s">
        <v>32</v>
      </c>
      <c r="L114" s="1" t="s">
        <v>33</v>
      </c>
      <c r="M114" s="1">
        <v>6</v>
      </c>
      <c r="N114" s="1">
        <v>26123922</v>
      </c>
      <c r="O114" s="1">
        <v>26123922</v>
      </c>
      <c r="P114" s="1" t="s">
        <v>35</v>
      </c>
      <c r="Q114" s="1" t="s">
        <v>34</v>
      </c>
      <c r="R114" s="1">
        <v>0.09</v>
      </c>
      <c r="T114" s="1">
        <v>14</v>
      </c>
      <c r="U114" s="1">
        <v>139</v>
      </c>
      <c r="X114" s="1">
        <v>46</v>
      </c>
      <c r="Y114" s="2">
        <v>43467</v>
      </c>
      <c r="Z114" s="1" t="s">
        <v>2671</v>
      </c>
    </row>
    <row r="115" spans="1:26" x14ac:dyDescent="0.2">
      <c r="A115" s="1" t="s">
        <v>2089</v>
      </c>
      <c r="B115" s="1" t="s">
        <v>2503</v>
      </c>
      <c r="C115" s="1" t="s">
        <v>189</v>
      </c>
      <c r="D115" s="1" t="s">
        <v>308</v>
      </c>
      <c r="E115" s="1" t="s">
        <v>2592</v>
      </c>
      <c r="F115" s="1" t="s">
        <v>353</v>
      </c>
      <c r="G115" s="1" t="s">
        <v>30</v>
      </c>
      <c r="H115" s="1" t="s">
        <v>2074</v>
      </c>
      <c r="I115" s="1">
        <v>3</v>
      </c>
      <c r="J115" s="1" t="s">
        <v>101</v>
      </c>
      <c r="K115" s="1" t="s">
        <v>101</v>
      </c>
      <c r="L115" s="1" t="s">
        <v>101</v>
      </c>
      <c r="M115" s="1">
        <v>6</v>
      </c>
      <c r="N115" s="1">
        <v>26123919</v>
      </c>
      <c r="O115" s="1">
        <v>26123919</v>
      </c>
      <c r="P115" s="1" t="s">
        <v>42</v>
      </c>
      <c r="Q115" s="1" t="s">
        <v>34</v>
      </c>
      <c r="R115" s="1">
        <v>0.2</v>
      </c>
      <c r="T115" s="1">
        <v>34</v>
      </c>
      <c r="U115" s="1">
        <v>140</v>
      </c>
      <c r="W115" s="1">
        <v>74</v>
      </c>
      <c r="X115" s="1">
        <v>458</v>
      </c>
      <c r="Y115" s="2">
        <v>43467</v>
      </c>
      <c r="Z115" s="1" t="s">
        <v>2672</v>
      </c>
    </row>
    <row r="116" spans="1:26" x14ac:dyDescent="0.2">
      <c r="A116" s="1" t="s">
        <v>2619</v>
      </c>
      <c r="B116" s="1" t="s">
        <v>2673</v>
      </c>
      <c r="C116" s="1" t="s">
        <v>668</v>
      </c>
      <c r="D116" s="1" t="s">
        <v>311</v>
      </c>
      <c r="E116" s="1" t="s">
        <v>545</v>
      </c>
      <c r="F116" s="1" t="s">
        <v>353</v>
      </c>
      <c r="G116" s="1" t="s">
        <v>30</v>
      </c>
      <c r="J116" s="1" t="s">
        <v>32</v>
      </c>
      <c r="K116" s="1" t="s">
        <v>32</v>
      </c>
      <c r="L116" s="1" t="s">
        <v>2621</v>
      </c>
      <c r="M116" s="1">
        <v>6</v>
      </c>
      <c r="N116" s="1">
        <v>26123916</v>
      </c>
      <c r="O116" s="1">
        <v>26123916</v>
      </c>
      <c r="P116" s="1" t="s">
        <v>34</v>
      </c>
      <c r="Q116" s="1" t="s">
        <v>35</v>
      </c>
      <c r="X116" s="1">
        <v>3</v>
      </c>
      <c r="Y116" s="2">
        <v>43467</v>
      </c>
      <c r="Z116" s="1" t="s">
        <v>2674</v>
      </c>
    </row>
    <row r="117" spans="1:26" x14ac:dyDescent="0.2">
      <c r="A117" s="1" t="s">
        <v>2619</v>
      </c>
      <c r="B117" s="1" t="s">
        <v>2675</v>
      </c>
      <c r="C117" s="1" t="s">
        <v>668</v>
      </c>
      <c r="D117" s="1" t="s">
        <v>311</v>
      </c>
      <c r="E117" s="1" t="s">
        <v>545</v>
      </c>
      <c r="F117" s="1" t="s">
        <v>353</v>
      </c>
      <c r="G117" s="1" t="s">
        <v>30</v>
      </c>
      <c r="J117" s="1" t="s">
        <v>32</v>
      </c>
      <c r="K117" s="1" t="s">
        <v>32</v>
      </c>
      <c r="L117" s="1" t="s">
        <v>2621</v>
      </c>
      <c r="M117" s="1">
        <v>6</v>
      </c>
      <c r="N117" s="1">
        <v>26123916</v>
      </c>
      <c r="O117" s="1">
        <v>26123916</v>
      </c>
      <c r="P117" s="1" t="s">
        <v>34</v>
      </c>
      <c r="Q117" s="1" t="s">
        <v>35</v>
      </c>
      <c r="X117" s="1">
        <v>17</v>
      </c>
      <c r="Y117" s="2">
        <v>43467</v>
      </c>
      <c r="Z117" s="1" t="s">
        <v>2674</v>
      </c>
    </row>
    <row r="118" spans="1:26" x14ac:dyDescent="0.2">
      <c r="A118" s="1" t="s">
        <v>2619</v>
      </c>
      <c r="B118" s="1" t="s">
        <v>2676</v>
      </c>
      <c r="C118" s="1" t="s">
        <v>668</v>
      </c>
      <c r="D118" s="1" t="s">
        <v>311</v>
      </c>
      <c r="E118" s="1" t="s">
        <v>545</v>
      </c>
      <c r="F118" s="1" t="s">
        <v>353</v>
      </c>
      <c r="G118" s="1" t="s">
        <v>30</v>
      </c>
      <c r="J118" s="1" t="s">
        <v>32</v>
      </c>
      <c r="K118" s="1" t="s">
        <v>32</v>
      </c>
      <c r="L118" s="1" t="s">
        <v>2621</v>
      </c>
      <c r="M118" s="1">
        <v>6</v>
      </c>
      <c r="N118" s="1">
        <v>26123916</v>
      </c>
      <c r="O118" s="1">
        <v>26123916</v>
      </c>
      <c r="P118" s="1" t="s">
        <v>34</v>
      </c>
      <c r="Q118" s="1" t="s">
        <v>35</v>
      </c>
      <c r="X118" s="1">
        <v>9</v>
      </c>
      <c r="Y118" s="2">
        <v>43467</v>
      </c>
      <c r="Z118" s="1" t="s">
        <v>2674</v>
      </c>
    </row>
    <row r="119" spans="1:26" x14ac:dyDescent="0.2">
      <c r="A119" s="1" t="s">
        <v>2619</v>
      </c>
      <c r="B119" s="1" t="s">
        <v>2677</v>
      </c>
      <c r="C119" s="1" t="s">
        <v>668</v>
      </c>
      <c r="D119" s="1" t="s">
        <v>2678</v>
      </c>
      <c r="E119" s="1" t="s">
        <v>2592</v>
      </c>
      <c r="F119" s="1" t="s">
        <v>353</v>
      </c>
      <c r="G119" s="1" t="s">
        <v>30</v>
      </c>
      <c r="J119" s="1" t="s">
        <v>32</v>
      </c>
      <c r="K119" s="1" t="s">
        <v>32</v>
      </c>
      <c r="L119" s="1" t="s">
        <v>2621</v>
      </c>
      <c r="M119" s="1">
        <v>6</v>
      </c>
      <c r="N119" s="1">
        <v>26123903</v>
      </c>
      <c r="O119" s="1">
        <v>26123903</v>
      </c>
      <c r="P119" s="1" t="s">
        <v>43</v>
      </c>
      <c r="Q119" s="1" t="s">
        <v>42</v>
      </c>
      <c r="X119" s="1">
        <v>6</v>
      </c>
      <c r="Y119" s="2">
        <v>43467</v>
      </c>
      <c r="Z119" s="1" t="s">
        <v>2679</v>
      </c>
    </row>
    <row r="120" spans="1:26" x14ac:dyDescent="0.2">
      <c r="A120" s="1" t="s">
        <v>2116</v>
      </c>
      <c r="B120" s="1" t="s">
        <v>1765</v>
      </c>
      <c r="C120" s="1" t="s">
        <v>374</v>
      </c>
      <c r="D120" s="1" t="s">
        <v>320</v>
      </c>
      <c r="E120" s="1" t="s">
        <v>2592</v>
      </c>
      <c r="F120" s="1" t="s">
        <v>353</v>
      </c>
      <c r="G120" s="1" t="s">
        <v>30</v>
      </c>
      <c r="H120" s="1" t="s">
        <v>2067</v>
      </c>
      <c r="J120" s="1" t="s">
        <v>101</v>
      </c>
      <c r="K120" s="1" t="s">
        <v>101</v>
      </c>
      <c r="L120" s="1" t="s">
        <v>101</v>
      </c>
      <c r="M120" s="1">
        <v>6</v>
      </c>
      <c r="N120" s="1">
        <v>26123904</v>
      </c>
      <c r="O120" s="1">
        <v>26123904</v>
      </c>
      <c r="P120" s="1" t="s">
        <v>42</v>
      </c>
      <c r="Q120" s="1" t="s">
        <v>43</v>
      </c>
      <c r="R120" s="1">
        <v>0.09</v>
      </c>
      <c r="T120" s="1">
        <v>20</v>
      </c>
      <c r="U120" s="1">
        <v>210</v>
      </c>
      <c r="W120" s="1">
        <v>219</v>
      </c>
      <c r="X120" s="1">
        <v>223</v>
      </c>
      <c r="Y120" s="2">
        <v>43467</v>
      </c>
      <c r="Z120" s="1" t="s">
        <v>2680</v>
      </c>
    </row>
    <row r="121" spans="1:26" x14ac:dyDescent="0.2">
      <c r="A121" s="1" t="s">
        <v>2619</v>
      </c>
      <c r="B121" s="1" t="s">
        <v>2681</v>
      </c>
      <c r="C121" s="1" t="s">
        <v>668</v>
      </c>
      <c r="D121" s="1" t="s">
        <v>320</v>
      </c>
      <c r="E121" s="1" t="s">
        <v>2592</v>
      </c>
      <c r="F121" s="1" t="s">
        <v>353</v>
      </c>
      <c r="G121" s="1" t="s">
        <v>30</v>
      </c>
      <c r="J121" s="1" t="s">
        <v>32</v>
      </c>
      <c r="K121" s="1" t="s">
        <v>32</v>
      </c>
      <c r="L121" s="1" t="s">
        <v>2621</v>
      </c>
      <c r="M121" s="1">
        <v>6</v>
      </c>
      <c r="N121" s="1">
        <v>26123904</v>
      </c>
      <c r="O121" s="1">
        <v>26123904</v>
      </c>
      <c r="P121" s="1" t="s">
        <v>42</v>
      </c>
      <c r="Q121" s="1" t="s">
        <v>43</v>
      </c>
      <c r="X121" s="1">
        <v>10</v>
      </c>
      <c r="Y121" s="2">
        <v>43467</v>
      </c>
      <c r="Z121" s="1" t="s">
        <v>2680</v>
      </c>
    </row>
    <row r="122" spans="1:26" x14ac:dyDescent="0.2">
      <c r="A122" s="1" t="s">
        <v>2523</v>
      </c>
      <c r="B122" s="1" t="s">
        <v>2682</v>
      </c>
      <c r="C122" s="1" t="s">
        <v>2525</v>
      </c>
      <c r="D122" s="1" t="s">
        <v>320</v>
      </c>
      <c r="E122" s="1" t="s">
        <v>2592</v>
      </c>
      <c r="F122" s="1" t="s">
        <v>353</v>
      </c>
      <c r="G122" s="1" t="s">
        <v>30</v>
      </c>
      <c r="J122" s="1" t="s">
        <v>31</v>
      </c>
      <c r="K122" s="1" t="s">
        <v>32</v>
      </c>
      <c r="L122" s="1" t="s">
        <v>2527</v>
      </c>
      <c r="M122" s="1">
        <v>6</v>
      </c>
      <c r="N122" s="1">
        <v>26123904</v>
      </c>
      <c r="O122" s="1">
        <v>26123904</v>
      </c>
      <c r="P122" s="1" t="s">
        <v>42</v>
      </c>
      <c r="Q122" s="1" t="s">
        <v>43</v>
      </c>
      <c r="R122" s="1">
        <v>0.46</v>
      </c>
      <c r="T122" s="1">
        <v>92</v>
      </c>
      <c r="U122" s="1">
        <v>106</v>
      </c>
      <c r="W122" s="1">
        <v>181</v>
      </c>
      <c r="X122" s="1">
        <v>218</v>
      </c>
      <c r="Y122" s="2">
        <v>43467</v>
      </c>
      <c r="Z122" s="1" t="s">
        <v>2680</v>
      </c>
    </row>
    <row r="123" spans="1:26" x14ac:dyDescent="0.2">
      <c r="A123" s="1" t="s">
        <v>2206</v>
      </c>
      <c r="B123" s="1" t="s">
        <v>2683</v>
      </c>
      <c r="C123" s="1" t="s">
        <v>159</v>
      </c>
      <c r="D123" s="1" t="s">
        <v>2684</v>
      </c>
      <c r="E123" s="1" t="s">
        <v>2592</v>
      </c>
      <c r="F123" s="1" t="s">
        <v>353</v>
      </c>
      <c r="G123" s="1" t="s">
        <v>30</v>
      </c>
      <c r="H123" s="1" t="s">
        <v>2067</v>
      </c>
      <c r="I123" s="1">
        <v>1</v>
      </c>
      <c r="J123" s="1" t="s">
        <v>32</v>
      </c>
      <c r="K123" s="1" t="s">
        <v>32</v>
      </c>
      <c r="L123" s="1" t="s">
        <v>2527</v>
      </c>
      <c r="M123" s="1">
        <v>6</v>
      </c>
      <c r="N123" s="1">
        <v>26123898</v>
      </c>
      <c r="O123" s="1">
        <v>26123898</v>
      </c>
      <c r="P123" s="1" t="s">
        <v>35</v>
      </c>
      <c r="Q123" s="1" t="s">
        <v>34</v>
      </c>
      <c r="R123" s="1">
        <v>0.16</v>
      </c>
      <c r="T123" s="1">
        <v>44</v>
      </c>
      <c r="U123" s="1">
        <v>232</v>
      </c>
      <c r="X123" s="1">
        <v>50</v>
      </c>
      <c r="Y123" s="2">
        <v>43467</v>
      </c>
      <c r="Z123" s="1" t="s">
        <v>2685</v>
      </c>
    </row>
    <row r="124" spans="1:26" x14ac:dyDescent="0.2">
      <c r="A124" s="1" t="s">
        <v>2443</v>
      </c>
      <c r="B124" s="1" t="s">
        <v>2686</v>
      </c>
      <c r="C124" s="1" t="s">
        <v>230</v>
      </c>
      <c r="D124" s="1" t="s">
        <v>2687</v>
      </c>
      <c r="E124" s="1" t="s">
        <v>545</v>
      </c>
      <c r="F124" s="1" t="s">
        <v>353</v>
      </c>
      <c r="G124" s="1" t="s">
        <v>30</v>
      </c>
      <c r="H124" s="1" t="s">
        <v>2074</v>
      </c>
      <c r="J124" s="1" t="s">
        <v>101</v>
      </c>
      <c r="K124" s="1" t="s">
        <v>101</v>
      </c>
      <c r="L124" s="1" t="s">
        <v>101</v>
      </c>
      <c r="M124" s="1">
        <v>6</v>
      </c>
      <c r="N124" s="1">
        <v>26123888</v>
      </c>
      <c r="O124" s="1">
        <v>26123888</v>
      </c>
      <c r="P124" s="1" t="s">
        <v>34</v>
      </c>
      <c r="Q124" s="1" t="s">
        <v>43</v>
      </c>
      <c r="R124" s="1">
        <v>0.05</v>
      </c>
      <c r="T124" s="1">
        <v>4</v>
      </c>
      <c r="U124" s="1">
        <v>83</v>
      </c>
      <c r="W124" s="1">
        <v>84</v>
      </c>
      <c r="X124" s="1">
        <v>33</v>
      </c>
      <c r="Y124" s="2">
        <v>43467</v>
      </c>
      <c r="Z124" s="1" t="s">
        <v>2688</v>
      </c>
    </row>
    <row r="125" spans="1:26" x14ac:dyDescent="0.2">
      <c r="A125" s="1" t="s">
        <v>2150</v>
      </c>
      <c r="B125" s="1" t="s">
        <v>2689</v>
      </c>
      <c r="C125" s="1" t="s">
        <v>428</v>
      </c>
      <c r="D125" s="1" t="s">
        <v>2690</v>
      </c>
      <c r="E125" s="1" t="s">
        <v>545</v>
      </c>
      <c r="F125" s="1" t="s">
        <v>353</v>
      </c>
      <c r="G125" s="1" t="s">
        <v>30</v>
      </c>
      <c r="J125" s="1" t="s">
        <v>32</v>
      </c>
      <c r="K125" s="1" t="s">
        <v>32</v>
      </c>
      <c r="L125" s="1" t="s">
        <v>33</v>
      </c>
      <c r="M125" s="1">
        <v>6</v>
      </c>
      <c r="N125" s="1">
        <v>26123883</v>
      </c>
      <c r="O125" s="1">
        <v>26123883</v>
      </c>
      <c r="P125" s="1" t="s">
        <v>35</v>
      </c>
      <c r="Q125" s="1" t="s">
        <v>42</v>
      </c>
      <c r="R125" s="1">
        <v>0.12</v>
      </c>
      <c r="T125" s="1">
        <v>21</v>
      </c>
      <c r="U125" s="1">
        <v>150</v>
      </c>
      <c r="X125" s="1">
        <v>78</v>
      </c>
      <c r="Y125" s="2">
        <v>43467</v>
      </c>
      <c r="Z125" s="1" t="s">
        <v>2691</v>
      </c>
    </row>
    <row r="126" spans="1:26" x14ac:dyDescent="0.2">
      <c r="A126" s="1" t="s">
        <v>2619</v>
      </c>
      <c r="B126" s="1" t="s">
        <v>2692</v>
      </c>
      <c r="C126" s="1" t="s">
        <v>668</v>
      </c>
      <c r="D126" s="1" t="s">
        <v>1487</v>
      </c>
      <c r="E126" s="1" t="s">
        <v>545</v>
      </c>
      <c r="F126" s="1" t="s">
        <v>353</v>
      </c>
      <c r="G126" s="1" t="s">
        <v>30</v>
      </c>
      <c r="J126" s="1" t="s">
        <v>32</v>
      </c>
      <c r="K126" s="1" t="s">
        <v>32</v>
      </c>
      <c r="L126" s="1" t="s">
        <v>2621</v>
      </c>
      <c r="M126" s="1">
        <v>6</v>
      </c>
      <c r="N126" s="1">
        <v>26123878</v>
      </c>
      <c r="O126" s="1">
        <v>26123878</v>
      </c>
      <c r="P126" s="1" t="s">
        <v>34</v>
      </c>
      <c r="Q126" s="1" t="s">
        <v>42</v>
      </c>
      <c r="X126" s="1">
        <v>9</v>
      </c>
      <c r="Y126" s="2">
        <v>43467</v>
      </c>
      <c r="Z126" s="1" t="s">
        <v>2693</v>
      </c>
    </row>
    <row r="127" spans="1:26" x14ac:dyDescent="0.2">
      <c r="A127" s="1" t="s">
        <v>2619</v>
      </c>
      <c r="B127" s="1" t="s">
        <v>2694</v>
      </c>
      <c r="C127" s="1" t="s">
        <v>668</v>
      </c>
      <c r="D127" s="1" t="s">
        <v>1487</v>
      </c>
      <c r="E127" s="1" t="s">
        <v>545</v>
      </c>
      <c r="F127" s="1" t="s">
        <v>353</v>
      </c>
      <c r="G127" s="1" t="s">
        <v>30</v>
      </c>
      <c r="J127" s="1" t="s">
        <v>32</v>
      </c>
      <c r="K127" s="1" t="s">
        <v>32</v>
      </c>
      <c r="L127" s="1" t="s">
        <v>2621</v>
      </c>
      <c r="M127" s="1">
        <v>6</v>
      </c>
      <c r="N127" s="1">
        <v>26123878</v>
      </c>
      <c r="O127" s="1">
        <v>26123878</v>
      </c>
      <c r="P127" s="1" t="s">
        <v>34</v>
      </c>
      <c r="Q127" s="1" t="s">
        <v>42</v>
      </c>
      <c r="X127" s="1">
        <v>7</v>
      </c>
      <c r="Y127" s="2">
        <v>43467</v>
      </c>
      <c r="Z127" s="1" t="s">
        <v>2693</v>
      </c>
    </row>
    <row r="128" spans="1:26" x14ac:dyDescent="0.2">
      <c r="A128" s="1" t="s">
        <v>2070</v>
      </c>
      <c r="B128" s="1" t="s">
        <v>2695</v>
      </c>
      <c r="C128" s="1" t="s">
        <v>64</v>
      </c>
      <c r="D128" s="1" t="s">
        <v>493</v>
      </c>
      <c r="E128" s="1" t="s">
        <v>545</v>
      </c>
      <c r="F128" s="1" t="s">
        <v>353</v>
      </c>
      <c r="G128" s="1" t="s">
        <v>30</v>
      </c>
      <c r="H128" s="1" t="s">
        <v>2074</v>
      </c>
      <c r="J128" s="1" t="s">
        <v>101</v>
      </c>
      <c r="K128" s="1" t="s">
        <v>101</v>
      </c>
      <c r="L128" s="1" t="s">
        <v>101</v>
      </c>
      <c r="M128" s="1">
        <v>6</v>
      </c>
      <c r="N128" s="1">
        <v>26123879</v>
      </c>
      <c r="O128" s="1">
        <v>26123879</v>
      </c>
      <c r="P128" s="1" t="s">
        <v>43</v>
      </c>
      <c r="Q128" s="1" t="s">
        <v>42</v>
      </c>
      <c r="R128" s="1">
        <v>0.33</v>
      </c>
      <c r="T128" s="1">
        <v>37</v>
      </c>
      <c r="U128" s="1">
        <v>75</v>
      </c>
      <c r="W128" s="1">
        <v>100</v>
      </c>
      <c r="X128" s="1">
        <v>4277</v>
      </c>
      <c r="Y128" s="2">
        <v>43467</v>
      </c>
      <c r="Z128" s="1" t="s">
        <v>2696</v>
      </c>
    </row>
    <row r="129" spans="1:26" x14ac:dyDescent="0.2">
      <c r="A129" s="1" t="s">
        <v>395</v>
      </c>
      <c r="B129" s="1" t="s">
        <v>396</v>
      </c>
      <c r="C129" s="1" t="s">
        <v>668</v>
      </c>
      <c r="D129" s="1" t="s">
        <v>498</v>
      </c>
      <c r="E129" s="1" t="s">
        <v>545</v>
      </c>
      <c r="F129" s="1" t="s">
        <v>353</v>
      </c>
      <c r="G129" s="1" t="s">
        <v>30</v>
      </c>
      <c r="J129" s="1" t="s">
        <v>32</v>
      </c>
      <c r="K129" s="1" t="s">
        <v>32</v>
      </c>
      <c r="L129" s="1" t="s">
        <v>399</v>
      </c>
      <c r="M129" s="1">
        <v>6</v>
      </c>
      <c r="N129" s="1">
        <v>26123876</v>
      </c>
      <c r="O129" s="1">
        <v>26123876</v>
      </c>
      <c r="P129" s="1" t="s">
        <v>43</v>
      </c>
      <c r="Q129" s="1" t="s">
        <v>42</v>
      </c>
      <c r="X129" s="1">
        <v>289</v>
      </c>
      <c r="Y129" s="2">
        <v>43467</v>
      </c>
      <c r="Z129" s="1" t="s">
        <v>2697</v>
      </c>
    </row>
    <row r="130" spans="1:26" x14ac:dyDescent="0.2">
      <c r="A130" s="1" t="s">
        <v>2619</v>
      </c>
      <c r="B130" s="1" t="s">
        <v>2698</v>
      </c>
      <c r="C130" s="1" t="s">
        <v>668</v>
      </c>
      <c r="D130" s="1" t="s">
        <v>1274</v>
      </c>
      <c r="E130" s="1" t="s">
        <v>545</v>
      </c>
      <c r="F130" s="1" t="s">
        <v>353</v>
      </c>
      <c r="G130" s="1" t="s">
        <v>30</v>
      </c>
      <c r="J130" s="1" t="s">
        <v>32</v>
      </c>
      <c r="K130" s="1" t="s">
        <v>32</v>
      </c>
      <c r="L130" s="1" t="s">
        <v>2621</v>
      </c>
      <c r="M130" s="1">
        <v>6</v>
      </c>
      <c r="N130" s="1">
        <v>26123874</v>
      </c>
      <c r="O130" s="1">
        <v>26123874</v>
      </c>
      <c r="P130" s="1" t="s">
        <v>34</v>
      </c>
      <c r="Q130" s="1" t="s">
        <v>35</v>
      </c>
      <c r="X130" s="1">
        <v>4</v>
      </c>
      <c r="Y130" s="2">
        <v>43467</v>
      </c>
      <c r="Z130" s="1" t="s">
        <v>2699</v>
      </c>
    </row>
    <row r="131" spans="1:26" x14ac:dyDescent="0.2">
      <c r="A131" s="1" t="s">
        <v>2479</v>
      </c>
      <c r="B131" s="1" t="s">
        <v>513</v>
      </c>
      <c r="C131" s="1" t="s">
        <v>126</v>
      </c>
      <c r="D131" s="1" t="s">
        <v>2700</v>
      </c>
      <c r="E131" s="1" t="s">
        <v>545</v>
      </c>
      <c r="F131" s="1" t="s">
        <v>353</v>
      </c>
      <c r="G131" s="1" t="s">
        <v>30</v>
      </c>
      <c r="H131" s="1" t="s">
        <v>2067</v>
      </c>
      <c r="J131" s="1" t="s">
        <v>101</v>
      </c>
      <c r="K131" s="1" t="s">
        <v>101</v>
      </c>
      <c r="L131" s="1" t="s">
        <v>101</v>
      </c>
      <c r="M131" s="1">
        <v>6</v>
      </c>
      <c r="N131" s="1">
        <v>26123855</v>
      </c>
      <c r="O131" s="1">
        <v>26123855</v>
      </c>
      <c r="P131" s="1" t="s">
        <v>42</v>
      </c>
      <c r="Q131" s="1" t="s">
        <v>35</v>
      </c>
      <c r="R131" s="1">
        <v>0.18</v>
      </c>
      <c r="T131" s="1">
        <v>29</v>
      </c>
      <c r="U131" s="1">
        <v>134</v>
      </c>
      <c r="W131" s="1">
        <v>212</v>
      </c>
      <c r="X131" s="1">
        <v>402</v>
      </c>
      <c r="Y131" s="2">
        <v>43467</v>
      </c>
      <c r="Z131" s="1" t="s">
        <v>2701</v>
      </c>
    </row>
    <row r="132" spans="1:26" x14ac:dyDescent="0.2">
      <c r="A132" s="1" t="s">
        <v>2070</v>
      </c>
      <c r="B132" s="1" t="s">
        <v>2071</v>
      </c>
      <c r="C132" s="1" t="s">
        <v>64</v>
      </c>
      <c r="D132" s="1" t="s">
        <v>2702</v>
      </c>
      <c r="E132" s="1" t="s">
        <v>545</v>
      </c>
      <c r="F132" s="1" t="s">
        <v>353</v>
      </c>
      <c r="G132" s="1" t="s">
        <v>30</v>
      </c>
      <c r="H132" s="1" t="s">
        <v>2074</v>
      </c>
      <c r="I132" s="1">
        <v>1</v>
      </c>
      <c r="J132" s="1" t="s">
        <v>101</v>
      </c>
      <c r="K132" s="1" t="s">
        <v>101</v>
      </c>
      <c r="L132" s="1" t="s">
        <v>101</v>
      </c>
      <c r="M132" s="1">
        <v>6</v>
      </c>
      <c r="N132" s="1">
        <v>26123852</v>
      </c>
      <c r="O132" s="1">
        <v>26123852</v>
      </c>
      <c r="P132" s="1" t="s">
        <v>43</v>
      </c>
      <c r="Q132" s="1" t="s">
        <v>34</v>
      </c>
      <c r="R132" s="1">
        <v>0.25</v>
      </c>
      <c r="T132" s="1">
        <v>45</v>
      </c>
      <c r="U132" s="1">
        <v>135</v>
      </c>
      <c r="W132" s="1">
        <v>148</v>
      </c>
      <c r="X132" s="1">
        <v>13874</v>
      </c>
      <c r="Y132" s="2">
        <v>43467</v>
      </c>
      <c r="Z132" s="1" t="s">
        <v>2703</v>
      </c>
    </row>
    <row r="133" spans="1:26" x14ac:dyDescent="0.2">
      <c r="A133" s="1" t="s">
        <v>395</v>
      </c>
      <c r="B133" s="1" t="s">
        <v>396</v>
      </c>
      <c r="C133" s="1" t="s">
        <v>668</v>
      </c>
      <c r="D133" s="1" t="s">
        <v>323</v>
      </c>
      <c r="E133" s="1" t="s">
        <v>545</v>
      </c>
      <c r="F133" s="1" t="s">
        <v>353</v>
      </c>
      <c r="G133" s="1" t="s">
        <v>30</v>
      </c>
      <c r="I133" s="1">
        <v>1</v>
      </c>
      <c r="J133" s="1" t="s">
        <v>32</v>
      </c>
      <c r="K133" s="1" t="s">
        <v>32</v>
      </c>
      <c r="L133" s="1" t="s">
        <v>399</v>
      </c>
      <c r="M133" s="1">
        <v>6</v>
      </c>
      <c r="N133" s="1">
        <v>26123851</v>
      </c>
      <c r="O133" s="1">
        <v>26123851</v>
      </c>
      <c r="P133" s="1" t="s">
        <v>42</v>
      </c>
      <c r="Q133" s="1" t="s">
        <v>34</v>
      </c>
      <c r="X133" s="1">
        <v>289</v>
      </c>
      <c r="Y133" s="2">
        <v>43467</v>
      </c>
      <c r="Z133" s="1" t="s">
        <v>2704</v>
      </c>
    </row>
    <row r="134" spans="1:26" x14ac:dyDescent="0.2">
      <c r="A134" s="1" t="s">
        <v>2070</v>
      </c>
      <c r="B134" s="1" t="s">
        <v>2380</v>
      </c>
      <c r="C134" s="1" t="s">
        <v>291</v>
      </c>
      <c r="D134" s="1" t="s">
        <v>2566</v>
      </c>
      <c r="E134" s="1" t="s">
        <v>2592</v>
      </c>
      <c r="F134" s="1" t="s">
        <v>353</v>
      </c>
      <c r="G134" s="1" t="s">
        <v>30</v>
      </c>
      <c r="H134" s="1" t="s">
        <v>2074</v>
      </c>
      <c r="I134" s="1">
        <v>1</v>
      </c>
      <c r="J134" s="1" t="s">
        <v>101</v>
      </c>
      <c r="K134" s="1" t="s">
        <v>101</v>
      </c>
      <c r="L134" s="1" t="s">
        <v>101</v>
      </c>
      <c r="M134" s="1">
        <v>6</v>
      </c>
      <c r="N134" s="1">
        <v>26123841</v>
      </c>
      <c r="O134" s="1">
        <v>26123841</v>
      </c>
      <c r="P134" s="1" t="s">
        <v>42</v>
      </c>
      <c r="Q134" s="1" t="s">
        <v>43</v>
      </c>
      <c r="R134" s="1">
        <v>0.08</v>
      </c>
      <c r="T134" s="1">
        <v>14</v>
      </c>
      <c r="U134" s="1">
        <v>160</v>
      </c>
      <c r="W134" s="1">
        <v>218</v>
      </c>
      <c r="X134" s="1">
        <v>10823</v>
      </c>
      <c r="Y134" s="2">
        <v>43467</v>
      </c>
      <c r="Z134" s="1" t="s">
        <v>2705</v>
      </c>
    </row>
    <row r="135" spans="1:26" x14ac:dyDescent="0.2">
      <c r="A135" s="1" t="s">
        <v>2070</v>
      </c>
      <c r="B135" s="1" t="s">
        <v>2351</v>
      </c>
      <c r="C135" s="1" t="s">
        <v>2352</v>
      </c>
      <c r="D135" s="1" t="s">
        <v>2706</v>
      </c>
      <c r="E135" s="1" t="s">
        <v>545</v>
      </c>
      <c r="F135" s="1" t="s">
        <v>353</v>
      </c>
      <c r="G135" s="1" t="s">
        <v>30</v>
      </c>
      <c r="H135" s="1" t="s">
        <v>2074</v>
      </c>
      <c r="J135" s="1" t="s">
        <v>101</v>
      </c>
      <c r="K135" s="1" t="s">
        <v>101</v>
      </c>
      <c r="L135" s="1" t="s">
        <v>101</v>
      </c>
      <c r="M135" s="1">
        <v>6</v>
      </c>
      <c r="N135" s="1">
        <v>26123804</v>
      </c>
      <c r="O135" s="1">
        <v>26123804</v>
      </c>
      <c r="P135" s="1" t="s">
        <v>43</v>
      </c>
      <c r="Q135" s="1" t="s">
        <v>42</v>
      </c>
      <c r="R135" s="1">
        <v>0.1</v>
      </c>
      <c r="T135" s="1">
        <v>17</v>
      </c>
      <c r="U135" s="1">
        <v>156</v>
      </c>
      <c r="W135" s="1">
        <v>83</v>
      </c>
      <c r="X135" s="1">
        <v>7644</v>
      </c>
      <c r="Y135" s="2">
        <v>43467</v>
      </c>
      <c r="Z135" s="1" t="s">
        <v>2707</v>
      </c>
    </row>
    <row r="136" spans="1:26" x14ac:dyDescent="0.2">
      <c r="A136" s="1" t="s">
        <v>2131</v>
      </c>
      <c r="B136" s="1" t="s">
        <v>2708</v>
      </c>
      <c r="C136" s="1" t="s">
        <v>668</v>
      </c>
      <c r="D136" s="1" t="s">
        <v>539</v>
      </c>
      <c r="E136" s="1" t="s">
        <v>545</v>
      </c>
      <c r="F136" s="1" t="s">
        <v>353</v>
      </c>
      <c r="G136" s="1" t="s">
        <v>30</v>
      </c>
      <c r="H136" s="1" t="s">
        <v>2074</v>
      </c>
      <c r="J136" s="1" t="s">
        <v>101</v>
      </c>
      <c r="K136" s="1" t="s">
        <v>101</v>
      </c>
      <c r="L136" s="1" t="s">
        <v>101</v>
      </c>
      <c r="M136" s="1">
        <v>6</v>
      </c>
      <c r="N136" s="1">
        <v>26123774</v>
      </c>
      <c r="O136" s="1">
        <v>26123774</v>
      </c>
      <c r="P136" s="1" t="s">
        <v>34</v>
      </c>
      <c r="Q136" s="1" t="s">
        <v>35</v>
      </c>
      <c r="R136" s="1">
        <v>0.33</v>
      </c>
      <c r="T136" s="1">
        <v>36</v>
      </c>
      <c r="U136" s="1">
        <v>74</v>
      </c>
      <c r="W136" s="1">
        <v>128</v>
      </c>
      <c r="X136" s="1">
        <v>112</v>
      </c>
      <c r="Y136" s="2">
        <v>43467</v>
      </c>
      <c r="Z136" s="1" t="s">
        <v>2709</v>
      </c>
    </row>
    <row r="137" spans="1:26" x14ac:dyDescent="0.2">
      <c r="A137" s="1" t="s">
        <v>2619</v>
      </c>
      <c r="B137" s="1" t="s">
        <v>2710</v>
      </c>
      <c r="C137" s="1" t="s">
        <v>668</v>
      </c>
      <c r="D137" s="1" t="s">
        <v>2178</v>
      </c>
      <c r="E137" s="1" t="s">
        <v>545</v>
      </c>
      <c r="F137" s="1" t="s">
        <v>353</v>
      </c>
      <c r="G137" s="1" t="s">
        <v>30</v>
      </c>
      <c r="J137" s="1" t="s">
        <v>32</v>
      </c>
      <c r="K137" s="1" t="s">
        <v>32</v>
      </c>
      <c r="L137" s="1" t="s">
        <v>2621</v>
      </c>
      <c r="M137" s="1">
        <v>6</v>
      </c>
      <c r="N137" s="1">
        <v>26123770</v>
      </c>
      <c r="O137" s="1">
        <v>26123770</v>
      </c>
      <c r="P137" s="1" t="s">
        <v>42</v>
      </c>
      <c r="Q137" s="1" t="s">
        <v>34</v>
      </c>
      <c r="X137" s="1">
        <v>25</v>
      </c>
      <c r="Y137" s="2">
        <v>43467</v>
      </c>
      <c r="Z137" s="1" t="s">
        <v>2711</v>
      </c>
    </row>
    <row r="138" spans="1:26" x14ac:dyDescent="0.2">
      <c r="A138" s="1" t="s">
        <v>2619</v>
      </c>
      <c r="B138" s="1" t="s">
        <v>2712</v>
      </c>
      <c r="C138" s="1" t="s">
        <v>668</v>
      </c>
      <c r="D138" s="1" t="s">
        <v>2713</v>
      </c>
      <c r="E138" s="1" t="s">
        <v>545</v>
      </c>
      <c r="F138" s="1" t="s">
        <v>353</v>
      </c>
      <c r="G138" s="1" t="s">
        <v>30</v>
      </c>
      <c r="J138" s="1" t="s">
        <v>32</v>
      </c>
      <c r="K138" s="1" t="s">
        <v>32</v>
      </c>
      <c r="L138" s="1" t="s">
        <v>2621</v>
      </c>
      <c r="M138" s="1">
        <v>6</v>
      </c>
      <c r="N138" s="1">
        <v>26123771</v>
      </c>
      <c r="O138" s="1">
        <v>26123771</v>
      </c>
      <c r="P138" s="1" t="s">
        <v>43</v>
      </c>
      <c r="Q138" s="1" t="s">
        <v>42</v>
      </c>
      <c r="X138" s="1">
        <v>16</v>
      </c>
      <c r="Y138" s="2">
        <v>43467</v>
      </c>
      <c r="Z138" s="1" t="s">
        <v>2714</v>
      </c>
    </row>
    <row r="139" spans="1:26" x14ac:dyDescent="0.2">
      <c r="A139" s="1" t="s">
        <v>2070</v>
      </c>
      <c r="B139" s="1" t="s">
        <v>2715</v>
      </c>
      <c r="C139" s="1" t="s">
        <v>64</v>
      </c>
      <c r="D139" s="1" t="s">
        <v>542</v>
      </c>
      <c r="E139" s="1" t="s">
        <v>545</v>
      </c>
      <c r="F139" s="1" t="s">
        <v>353</v>
      </c>
      <c r="G139" s="1" t="s">
        <v>30</v>
      </c>
      <c r="H139" s="1" t="s">
        <v>2074</v>
      </c>
      <c r="I139" s="1">
        <v>1</v>
      </c>
      <c r="J139" s="1" t="s">
        <v>101</v>
      </c>
      <c r="K139" s="1" t="s">
        <v>101</v>
      </c>
      <c r="L139" s="1" t="s">
        <v>101</v>
      </c>
      <c r="M139" s="1">
        <v>6</v>
      </c>
      <c r="N139" s="1">
        <v>26123766</v>
      </c>
      <c r="O139" s="1">
        <v>26123766</v>
      </c>
      <c r="P139" s="1" t="s">
        <v>43</v>
      </c>
      <c r="Q139" s="1" t="s">
        <v>42</v>
      </c>
      <c r="R139" s="1">
        <v>0.26</v>
      </c>
      <c r="T139" s="1">
        <v>39</v>
      </c>
      <c r="U139" s="1">
        <v>112</v>
      </c>
      <c r="W139" s="1">
        <v>159</v>
      </c>
      <c r="X139" s="1">
        <v>1020</v>
      </c>
      <c r="Y139" s="2">
        <v>43467</v>
      </c>
      <c r="Z139" s="1" t="s">
        <v>2716</v>
      </c>
    </row>
    <row r="140" spans="1:26" x14ac:dyDescent="0.2">
      <c r="A140" s="1" t="s">
        <v>2150</v>
      </c>
      <c r="B140" s="1" t="s">
        <v>2717</v>
      </c>
      <c r="C140" s="1" t="s">
        <v>437</v>
      </c>
      <c r="D140" s="1" t="s">
        <v>2333</v>
      </c>
      <c r="E140" s="1" t="s">
        <v>545</v>
      </c>
      <c r="F140" s="1" t="s">
        <v>353</v>
      </c>
      <c r="G140" s="1" t="s">
        <v>30</v>
      </c>
      <c r="J140" s="1" t="s">
        <v>32</v>
      </c>
      <c r="K140" s="1" t="s">
        <v>32</v>
      </c>
      <c r="L140" s="1" t="s">
        <v>33</v>
      </c>
      <c r="M140" s="1">
        <v>6</v>
      </c>
      <c r="N140" s="1">
        <v>26123762</v>
      </c>
      <c r="O140" s="1">
        <v>26123762</v>
      </c>
      <c r="P140" s="1" t="s">
        <v>42</v>
      </c>
      <c r="Q140" s="1" t="s">
        <v>35</v>
      </c>
      <c r="R140" s="1">
        <v>0.11</v>
      </c>
      <c r="T140" s="1">
        <v>9</v>
      </c>
      <c r="U140" s="1">
        <v>73</v>
      </c>
      <c r="X140" s="1">
        <v>59</v>
      </c>
      <c r="Y140" s="2">
        <v>43467</v>
      </c>
      <c r="Z140" s="1" t="s">
        <v>2718</v>
      </c>
    </row>
    <row r="141" spans="1:26" x14ac:dyDescent="0.2">
      <c r="A141" s="1" t="s">
        <v>2619</v>
      </c>
      <c r="B141" s="1" t="s">
        <v>2719</v>
      </c>
      <c r="C141" s="1" t="s">
        <v>668</v>
      </c>
      <c r="D141" s="1" t="s">
        <v>544</v>
      </c>
      <c r="E141" s="1" t="s">
        <v>545</v>
      </c>
      <c r="F141" s="1" t="s">
        <v>353</v>
      </c>
      <c r="G141" s="1" t="s">
        <v>30</v>
      </c>
      <c r="I141" s="1">
        <v>1</v>
      </c>
      <c r="J141" s="1" t="s">
        <v>32</v>
      </c>
      <c r="K141" s="1" t="s">
        <v>32</v>
      </c>
      <c r="L141" s="1" t="s">
        <v>2621</v>
      </c>
      <c r="M141" s="1">
        <v>6</v>
      </c>
      <c r="N141" s="1">
        <v>26123759</v>
      </c>
      <c r="O141" s="1">
        <v>26123759</v>
      </c>
      <c r="P141" s="1" t="s">
        <v>34</v>
      </c>
      <c r="Q141" s="1" t="s">
        <v>35</v>
      </c>
      <c r="X141" s="1">
        <v>10</v>
      </c>
      <c r="Y141" s="2">
        <v>43467</v>
      </c>
      <c r="Z141" s="1" t="s">
        <v>2720</v>
      </c>
    </row>
    <row r="142" spans="1:26" x14ac:dyDescent="0.2">
      <c r="A142" s="1" t="s">
        <v>2150</v>
      </c>
      <c r="B142" s="1" t="s">
        <v>1746</v>
      </c>
      <c r="C142" s="1" t="s">
        <v>428</v>
      </c>
      <c r="D142" s="1" t="s">
        <v>837</v>
      </c>
      <c r="E142" s="1" t="s">
        <v>545</v>
      </c>
      <c r="F142" s="1" t="s">
        <v>353</v>
      </c>
      <c r="G142" s="1" t="s">
        <v>30</v>
      </c>
      <c r="J142" s="1" t="s">
        <v>32</v>
      </c>
      <c r="K142" s="1" t="s">
        <v>32</v>
      </c>
      <c r="L142" s="1" t="s">
        <v>33</v>
      </c>
      <c r="M142" s="1">
        <v>6</v>
      </c>
      <c r="N142" s="1">
        <v>26123755</v>
      </c>
      <c r="O142" s="1">
        <v>26123755</v>
      </c>
      <c r="P142" s="1" t="s">
        <v>42</v>
      </c>
      <c r="Q142" s="1" t="s">
        <v>34</v>
      </c>
      <c r="R142" s="1">
        <v>0.04</v>
      </c>
      <c r="T142" s="1">
        <v>4</v>
      </c>
      <c r="U142" s="1">
        <v>101</v>
      </c>
      <c r="X142" s="1">
        <v>156</v>
      </c>
      <c r="Y142" s="2">
        <v>43467</v>
      </c>
      <c r="Z142" s="1" t="s">
        <v>2721</v>
      </c>
    </row>
  </sheetData>
  <autoFilter ref="A1:X87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workbookViewId="0">
      <selection activeCell="A6" sqref="A6:X6"/>
    </sheetView>
  </sheetViews>
  <sheetFormatPr defaultColWidth="11.5546875" defaultRowHeight="15" x14ac:dyDescent="0.2"/>
  <cols>
    <col min="1" max="1" width="11.5546875" style="1"/>
    <col min="2" max="2" width="14" style="1" customWidth="1"/>
    <col min="3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349</v>
      </c>
      <c r="B2" s="1" t="s">
        <v>546</v>
      </c>
      <c r="C2" s="1" t="s">
        <v>39</v>
      </c>
      <c r="D2" s="1" t="s">
        <v>547</v>
      </c>
      <c r="E2" s="1" t="s">
        <v>545</v>
      </c>
      <c r="G2" s="1" t="s">
        <v>30</v>
      </c>
      <c r="J2" s="1" t="s">
        <v>32</v>
      </c>
      <c r="K2" s="1" t="s">
        <v>32</v>
      </c>
      <c r="L2" s="1" t="s">
        <v>32</v>
      </c>
      <c r="M2" s="1">
        <v>6</v>
      </c>
      <c r="N2" s="1">
        <v>26158401</v>
      </c>
      <c r="O2" s="1">
        <v>26158402</v>
      </c>
      <c r="P2" s="1" t="s">
        <v>515</v>
      </c>
      <c r="Q2" s="1" t="s">
        <v>548</v>
      </c>
      <c r="U2" s="1">
        <v>672</v>
      </c>
      <c r="X2" s="1">
        <v>15</v>
      </c>
    </row>
    <row r="3" spans="1:24" x14ac:dyDescent="0.2">
      <c r="A3" s="1" t="s">
        <v>349</v>
      </c>
      <c r="B3" s="1" t="s">
        <v>549</v>
      </c>
      <c r="C3" s="1" t="s">
        <v>159</v>
      </c>
      <c r="D3" s="1" t="s">
        <v>550</v>
      </c>
      <c r="E3" s="1" t="s">
        <v>545</v>
      </c>
      <c r="F3" s="1" t="s">
        <v>551</v>
      </c>
      <c r="G3" s="1" t="s">
        <v>30</v>
      </c>
      <c r="J3" s="1" t="s">
        <v>32</v>
      </c>
      <c r="K3" s="1" t="s">
        <v>32</v>
      </c>
      <c r="L3" s="1" t="s">
        <v>32</v>
      </c>
      <c r="M3" s="1">
        <v>6</v>
      </c>
      <c r="N3" s="1">
        <v>26158402</v>
      </c>
      <c r="O3" s="1">
        <v>26158402</v>
      </c>
      <c r="P3" s="1" t="s">
        <v>42</v>
      </c>
      <c r="Q3" s="1" t="s">
        <v>43</v>
      </c>
      <c r="U3" s="1">
        <v>854</v>
      </c>
      <c r="X3" s="1">
        <v>3</v>
      </c>
    </row>
    <row r="4" spans="1:24" x14ac:dyDescent="0.2">
      <c r="A4" s="1" t="s">
        <v>349</v>
      </c>
      <c r="B4" s="1" t="s">
        <v>552</v>
      </c>
      <c r="C4" s="1" t="s">
        <v>71</v>
      </c>
      <c r="D4" s="1" t="s">
        <v>553</v>
      </c>
      <c r="E4" s="1" t="s">
        <v>554</v>
      </c>
      <c r="F4" s="1" t="s">
        <v>555</v>
      </c>
      <c r="G4" s="1" t="s">
        <v>30</v>
      </c>
      <c r="I4" s="1">
        <v>2</v>
      </c>
      <c r="J4" s="1" t="s">
        <v>32</v>
      </c>
      <c r="K4" s="1" t="s">
        <v>32</v>
      </c>
      <c r="L4" s="1" t="s">
        <v>32</v>
      </c>
      <c r="M4" s="1">
        <v>6</v>
      </c>
      <c r="N4" s="1">
        <v>26158404</v>
      </c>
      <c r="O4" s="1">
        <v>26158404</v>
      </c>
      <c r="P4" s="1" t="s">
        <v>34</v>
      </c>
      <c r="Q4" s="1" t="s">
        <v>35</v>
      </c>
      <c r="U4" s="1">
        <v>519</v>
      </c>
      <c r="X4" s="1">
        <v>107</v>
      </c>
    </row>
    <row r="5" spans="1:24" x14ac:dyDescent="0.2">
      <c r="A5" s="1" t="s">
        <v>56</v>
      </c>
      <c r="B5" s="1" t="s">
        <v>556</v>
      </c>
      <c r="C5" s="1" t="s">
        <v>58</v>
      </c>
      <c r="D5" s="1" t="s">
        <v>553</v>
      </c>
      <c r="E5" s="1" t="s">
        <v>554</v>
      </c>
      <c r="F5" s="1" t="s">
        <v>555</v>
      </c>
      <c r="G5" s="1" t="s">
        <v>30</v>
      </c>
      <c r="I5" s="1">
        <v>2</v>
      </c>
      <c r="J5" s="1" t="s">
        <v>31</v>
      </c>
      <c r="K5" s="1" t="s">
        <v>61</v>
      </c>
      <c r="L5" s="1" t="s">
        <v>33</v>
      </c>
      <c r="M5" s="1">
        <v>6</v>
      </c>
      <c r="N5" s="1">
        <v>26158404</v>
      </c>
      <c r="O5" s="1">
        <v>26158404</v>
      </c>
      <c r="P5" s="1" t="s">
        <v>34</v>
      </c>
      <c r="Q5" s="1" t="s">
        <v>35</v>
      </c>
      <c r="U5" s="1">
        <v>51</v>
      </c>
      <c r="X5" s="1">
        <v>1259</v>
      </c>
    </row>
    <row r="6" spans="1:24" x14ac:dyDescent="0.2">
      <c r="A6" s="1" t="s">
        <v>51</v>
      </c>
      <c r="B6" s="1" t="s">
        <v>557</v>
      </c>
      <c r="C6" s="1" t="s">
        <v>53</v>
      </c>
      <c r="D6" s="1" t="s">
        <v>358</v>
      </c>
      <c r="E6" s="1" t="s">
        <v>554</v>
      </c>
      <c r="F6" s="1" t="s">
        <v>558</v>
      </c>
      <c r="G6" s="1" t="s">
        <v>30</v>
      </c>
      <c r="I6" s="1">
        <v>2</v>
      </c>
      <c r="J6" s="1" t="s">
        <v>31</v>
      </c>
      <c r="K6" s="1" t="s">
        <v>32</v>
      </c>
      <c r="L6" s="1" t="s">
        <v>33</v>
      </c>
      <c r="M6" s="1">
        <v>6</v>
      </c>
      <c r="N6" s="1">
        <v>26158404</v>
      </c>
      <c r="O6" s="1">
        <v>26158404</v>
      </c>
      <c r="P6" s="1" t="s">
        <v>34</v>
      </c>
      <c r="Q6" s="1" t="s">
        <v>42</v>
      </c>
      <c r="T6" s="1">
        <v>7</v>
      </c>
      <c r="U6" s="1">
        <v>111</v>
      </c>
      <c r="X6" s="1">
        <v>201</v>
      </c>
    </row>
    <row r="7" spans="1:24" x14ac:dyDescent="0.2">
      <c r="A7" s="1" t="s">
        <v>559</v>
      </c>
      <c r="B7" s="1" t="s">
        <v>560</v>
      </c>
      <c r="C7" s="1" t="s">
        <v>126</v>
      </c>
      <c r="D7" s="1" t="s">
        <v>561</v>
      </c>
      <c r="E7" s="1" t="s">
        <v>545</v>
      </c>
      <c r="F7" s="1" t="s">
        <v>562</v>
      </c>
      <c r="G7" s="1" t="s">
        <v>30</v>
      </c>
      <c r="I7" s="1">
        <v>1</v>
      </c>
      <c r="J7" s="1" t="s">
        <v>563</v>
      </c>
      <c r="K7" s="1" t="s">
        <v>32</v>
      </c>
      <c r="L7" s="1" t="s">
        <v>564</v>
      </c>
      <c r="M7" s="1">
        <v>6</v>
      </c>
      <c r="N7" s="1">
        <v>26158408</v>
      </c>
      <c r="O7" s="1">
        <v>26158408</v>
      </c>
      <c r="P7" s="1" t="s">
        <v>42</v>
      </c>
      <c r="Q7" s="1" t="s">
        <v>35</v>
      </c>
      <c r="X7" s="1">
        <v>5</v>
      </c>
    </row>
    <row r="8" spans="1:24" x14ac:dyDescent="0.2">
      <c r="A8" s="1" t="s">
        <v>355</v>
      </c>
      <c r="B8" s="1" t="s">
        <v>565</v>
      </c>
      <c r="C8" s="1" t="s">
        <v>357</v>
      </c>
      <c r="D8" s="1" t="s">
        <v>566</v>
      </c>
      <c r="E8" s="1" t="s">
        <v>545</v>
      </c>
      <c r="F8" s="1" t="s">
        <v>567</v>
      </c>
      <c r="G8" s="1" t="s">
        <v>30</v>
      </c>
      <c r="I8" s="1">
        <v>1</v>
      </c>
      <c r="J8" s="1" t="s">
        <v>31</v>
      </c>
      <c r="K8" s="1" t="s">
        <v>67</v>
      </c>
      <c r="L8" s="1" t="s">
        <v>68</v>
      </c>
      <c r="M8" s="1">
        <v>6</v>
      </c>
      <c r="N8" s="1">
        <v>26158407</v>
      </c>
      <c r="O8" s="1">
        <v>26158407</v>
      </c>
      <c r="P8" s="1" t="s">
        <v>42</v>
      </c>
      <c r="Q8" s="1" t="s">
        <v>43</v>
      </c>
      <c r="U8" s="1">
        <v>182</v>
      </c>
      <c r="W8" s="1">
        <v>83</v>
      </c>
      <c r="X8" s="1">
        <v>45</v>
      </c>
    </row>
    <row r="9" spans="1:24" x14ac:dyDescent="0.2">
      <c r="A9" s="1" t="s">
        <v>62</v>
      </c>
      <c r="B9" s="1" t="s">
        <v>568</v>
      </c>
      <c r="C9" s="1" t="s">
        <v>64</v>
      </c>
      <c r="D9" s="1" t="s">
        <v>569</v>
      </c>
      <c r="E9" s="1" t="s">
        <v>554</v>
      </c>
      <c r="F9" s="1" t="s">
        <v>570</v>
      </c>
      <c r="G9" s="1" t="s">
        <v>30</v>
      </c>
      <c r="I9" s="1">
        <v>1</v>
      </c>
      <c r="J9" s="1" t="s">
        <v>31</v>
      </c>
      <c r="K9" s="1" t="s">
        <v>67</v>
      </c>
      <c r="L9" s="1" t="s">
        <v>68</v>
      </c>
      <c r="M9" s="1">
        <v>6</v>
      </c>
      <c r="N9" s="1">
        <v>26158417</v>
      </c>
      <c r="O9" s="1">
        <v>26158417</v>
      </c>
      <c r="P9" s="1" t="s">
        <v>42</v>
      </c>
      <c r="Q9" s="1" t="s">
        <v>35</v>
      </c>
      <c r="T9" s="1">
        <v>80</v>
      </c>
      <c r="U9" s="1">
        <v>96</v>
      </c>
      <c r="W9" s="1">
        <v>137</v>
      </c>
      <c r="X9" s="1">
        <v>510</v>
      </c>
    </row>
    <row r="10" spans="1:24" x14ac:dyDescent="0.2">
      <c r="A10" s="1" t="s">
        <v>24</v>
      </c>
      <c r="B10" s="1" t="s">
        <v>571</v>
      </c>
      <c r="C10" s="1" t="s">
        <v>26</v>
      </c>
      <c r="D10" s="1" t="s">
        <v>572</v>
      </c>
      <c r="E10" s="1" t="s">
        <v>545</v>
      </c>
      <c r="F10" s="1" t="s">
        <v>573</v>
      </c>
      <c r="G10" s="1" t="s">
        <v>30</v>
      </c>
      <c r="I10" s="1">
        <v>1</v>
      </c>
      <c r="J10" s="1" t="s">
        <v>31</v>
      </c>
      <c r="K10" s="1" t="s">
        <v>32</v>
      </c>
      <c r="L10" s="1" t="s">
        <v>33</v>
      </c>
      <c r="M10" s="1">
        <v>6</v>
      </c>
      <c r="N10" s="1">
        <v>26158420</v>
      </c>
      <c r="O10" s="1">
        <v>26158420</v>
      </c>
      <c r="P10" s="1" t="s">
        <v>42</v>
      </c>
      <c r="Q10" s="1" t="s">
        <v>34</v>
      </c>
      <c r="T10" s="1">
        <v>23</v>
      </c>
      <c r="U10" s="1">
        <v>89</v>
      </c>
      <c r="W10" s="1">
        <v>113</v>
      </c>
      <c r="X10" s="1">
        <v>159</v>
      </c>
    </row>
    <row r="11" spans="1:24" x14ac:dyDescent="0.2">
      <c r="A11" s="1" t="s">
        <v>349</v>
      </c>
      <c r="B11" s="1" t="s">
        <v>574</v>
      </c>
      <c r="C11" s="1" t="s">
        <v>71</v>
      </c>
      <c r="D11" s="1" t="s">
        <v>575</v>
      </c>
      <c r="E11" s="1" t="s">
        <v>554</v>
      </c>
      <c r="F11" s="1" t="s">
        <v>576</v>
      </c>
      <c r="G11" s="1" t="s">
        <v>30</v>
      </c>
      <c r="I11" s="1">
        <v>1</v>
      </c>
      <c r="J11" s="1" t="s">
        <v>32</v>
      </c>
      <c r="K11" s="1" t="s">
        <v>32</v>
      </c>
      <c r="L11" s="1" t="s">
        <v>32</v>
      </c>
      <c r="M11" s="1">
        <v>6</v>
      </c>
      <c r="N11" s="1">
        <v>26158422</v>
      </c>
      <c r="O11" s="1">
        <v>26158422</v>
      </c>
      <c r="P11" s="1" t="s">
        <v>42</v>
      </c>
      <c r="Q11" s="1" t="s">
        <v>34</v>
      </c>
      <c r="U11" s="1">
        <v>501</v>
      </c>
      <c r="X11" s="1">
        <v>26</v>
      </c>
    </row>
    <row r="12" spans="1:24" x14ac:dyDescent="0.2">
      <c r="A12" s="1" t="s">
        <v>192</v>
      </c>
      <c r="B12" s="1" t="s">
        <v>577</v>
      </c>
      <c r="C12" s="1" t="s">
        <v>105</v>
      </c>
      <c r="D12" s="1" t="s">
        <v>578</v>
      </c>
      <c r="E12" s="1" t="s">
        <v>554</v>
      </c>
      <c r="F12" s="1" t="s">
        <v>579</v>
      </c>
      <c r="G12" s="1" t="s">
        <v>30</v>
      </c>
      <c r="I12" s="1">
        <v>1</v>
      </c>
      <c r="J12" s="1" t="s">
        <v>162</v>
      </c>
      <c r="K12" s="1" t="s">
        <v>162</v>
      </c>
      <c r="L12" s="1" t="s">
        <v>196</v>
      </c>
      <c r="M12" s="1">
        <v>6</v>
      </c>
      <c r="N12" s="1">
        <v>26158423</v>
      </c>
      <c r="O12" s="1">
        <v>26158423</v>
      </c>
      <c r="P12" s="1" t="s">
        <v>42</v>
      </c>
      <c r="Q12" s="1" t="s">
        <v>43</v>
      </c>
      <c r="X12" s="1">
        <v>32</v>
      </c>
    </row>
    <row r="13" spans="1:24" x14ac:dyDescent="0.2">
      <c r="A13" s="1" t="s">
        <v>24</v>
      </c>
      <c r="B13" s="1" t="s">
        <v>580</v>
      </c>
      <c r="C13" s="1" t="s">
        <v>126</v>
      </c>
      <c r="D13" s="1" t="s">
        <v>581</v>
      </c>
      <c r="E13" s="1" t="s">
        <v>554</v>
      </c>
      <c r="F13" s="1" t="s">
        <v>582</v>
      </c>
      <c r="G13" s="1" t="s">
        <v>30</v>
      </c>
      <c r="I13" s="1">
        <v>2</v>
      </c>
      <c r="J13" s="1" t="s">
        <v>31</v>
      </c>
      <c r="K13" s="1" t="s">
        <v>32</v>
      </c>
      <c r="L13" s="1" t="s">
        <v>33</v>
      </c>
      <c r="M13" s="1">
        <v>6</v>
      </c>
      <c r="N13" s="1">
        <v>26158426</v>
      </c>
      <c r="O13" s="1">
        <v>26158426</v>
      </c>
      <c r="P13" s="1" t="s">
        <v>42</v>
      </c>
      <c r="Q13" s="1" t="s">
        <v>35</v>
      </c>
      <c r="T13" s="1">
        <v>34</v>
      </c>
      <c r="U13" s="1">
        <v>98</v>
      </c>
      <c r="W13" s="1">
        <v>89</v>
      </c>
      <c r="X13" s="1">
        <v>530</v>
      </c>
    </row>
    <row r="14" spans="1:24" x14ac:dyDescent="0.2">
      <c r="A14" s="1" t="s">
        <v>583</v>
      </c>
      <c r="B14" s="1" t="s">
        <v>584</v>
      </c>
      <c r="C14" s="1" t="s">
        <v>585</v>
      </c>
      <c r="D14" s="1" t="s">
        <v>586</v>
      </c>
      <c r="E14" s="1" t="s">
        <v>554</v>
      </c>
      <c r="F14" s="1" t="s">
        <v>587</v>
      </c>
      <c r="G14" s="1" t="s">
        <v>30</v>
      </c>
      <c r="I14" s="1">
        <v>2</v>
      </c>
      <c r="J14" s="1" t="s">
        <v>31</v>
      </c>
      <c r="K14" s="1" t="s">
        <v>32</v>
      </c>
      <c r="L14" s="1" t="s">
        <v>33</v>
      </c>
      <c r="M14" s="1">
        <v>6</v>
      </c>
      <c r="N14" s="1">
        <v>26158426</v>
      </c>
      <c r="O14" s="1">
        <v>26158426</v>
      </c>
      <c r="P14" s="1" t="s">
        <v>42</v>
      </c>
      <c r="Q14" s="1" t="s">
        <v>34</v>
      </c>
      <c r="X14" s="1">
        <v>20</v>
      </c>
    </row>
    <row r="15" spans="1:24" x14ac:dyDescent="0.2">
      <c r="A15" s="1" t="s">
        <v>62</v>
      </c>
      <c r="B15" s="1" t="s">
        <v>588</v>
      </c>
      <c r="C15" s="1" t="s">
        <v>64</v>
      </c>
      <c r="D15" s="1" t="s">
        <v>589</v>
      </c>
      <c r="E15" s="1" t="s">
        <v>554</v>
      </c>
      <c r="F15" s="1" t="s">
        <v>590</v>
      </c>
      <c r="G15" s="1" t="s">
        <v>30</v>
      </c>
      <c r="I15" s="1">
        <v>2</v>
      </c>
      <c r="J15" s="1" t="s">
        <v>31</v>
      </c>
      <c r="K15" s="1" t="s">
        <v>67</v>
      </c>
      <c r="L15" s="1" t="s">
        <v>68</v>
      </c>
      <c r="M15" s="1">
        <v>6</v>
      </c>
      <c r="N15" s="1">
        <v>26158426</v>
      </c>
      <c r="O15" s="1">
        <v>26158426</v>
      </c>
      <c r="P15" s="1" t="s">
        <v>42</v>
      </c>
      <c r="Q15" s="1" t="s">
        <v>43</v>
      </c>
      <c r="T15" s="1">
        <v>86</v>
      </c>
      <c r="U15" s="1">
        <v>291</v>
      </c>
      <c r="W15" s="1">
        <v>361</v>
      </c>
      <c r="X15" s="1">
        <v>419</v>
      </c>
    </row>
    <row r="16" spans="1:24" x14ac:dyDescent="0.2">
      <c r="A16" s="1" t="s">
        <v>559</v>
      </c>
      <c r="B16" s="1" t="s">
        <v>592</v>
      </c>
      <c r="C16" s="1" t="s">
        <v>126</v>
      </c>
      <c r="D16" s="1" t="s">
        <v>593</v>
      </c>
      <c r="E16" s="1" t="s">
        <v>545</v>
      </c>
      <c r="F16" s="1" t="s">
        <v>594</v>
      </c>
      <c r="G16" s="1" t="s">
        <v>30</v>
      </c>
      <c r="J16" s="1" t="s">
        <v>563</v>
      </c>
      <c r="K16" s="1" t="s">
        <v>32</v>
      </c>
      <c r="L16" s="1" t="s">
        <v>564</v>
      </c>
      <c r="M16" s="1">
        <v>6</v>
      </c>
      <c r="N16" s="1">
        <v>26158437</v>
      </c>
      <c r="O16" s="1">
        <v>26158437</v>
      </c>
      <c r="P16" s="1" t="s">
        <v>34</v>
      </c>
      <c r="Q16" s="1" t="s">
        <v>43</v>
      </c>
      <c r="X16" s="1">
        <v>15</v>
      </c>
    </row>
    <row r="17" spans="1:24" x14ac:dyDescent="0.2">
      <c r="A17" s="1" t="s">
        <v>494</v>
      </c>
      <c r="B17" s="1" t="s">
        <v>595</v>
      </c>
      <c r="C17" s="1" t="s">
        <v>496</v>
      </c>
      <c r="D17" s="1" t="s">
        <v>596</v>
      </c>
      <c r="E17" s="1" t="s">
        <v>545</v>
      </c>
      <c r="F17" s="1" t="s">
        <v>597</v>
      </c>
      <c r="G17" s="1" t="s">
        <v>30</v>
      </c>
      <c r="J17" s="1" t="s">
        <v>32</v>
      </c>
      <c r="K17" s="1" t="s">
        <v>32</v>
      </c>
      <c r="L17" s="1" t="s">
        <v>497</v>
      </c>
      <c r="M17" s="1">
        <v>6</v>
      </c>
      <c r="N17" s="1">
        <v>26158438</v>
      </c>
      <c r="O17" s="1">
        <v>26158438</v>
      </c>
      <c r="P17" s="1" t="s">
        <v>34</v>
      </c>
      <c r="Q17" s="1" t="s">
        <v>35</v>
      </c>
      <c r="X17" s="1">
        <v>21</v>
      </c>
    </row>
    <row r="18" spans="1:24" x14ac:dyDescent="0.2">
      <c r="A18" s="1" t="s">
        <v>44</v>
      </c>
      <c r="B18" s="1" t="s">
        <v>598</v>
      </c>
      <c r="C18" s="1" t="s">
        <v>46</v>
      </c>
      <c r="D18" s="1" t="s">
        <v>391</v>
      </c>
      <c r="E18" s="1" t="s">
        <v>545</v>
      </c>
      <c r="F18" s="1" t="s">
        <v>599</v>
      </c>
      <c r="G18" s="1" t="s">
        <v>30</v>
      </c>
      <c r="J18" s="1" t="s">
        <v>32</v>
      </c>
      <c r="K18" s="1" t="s">
        <v>32</v>
      </c>
      <c r="L18" s="1" t="s">
        <v>47</v>
      </c>
      <c r="M18" s="1">
        <v>6</v>
      </c>
      <c r="N18" s="1">
        <v>26158450</v>
      </c>
      <c r="O18" s="1">
        <v>26158450</v>
      </c>
      <c r="P18" s="1" t="s">
        <v>42</v>
      </c>
      <c r="Q18" s="1" t="s">
        <v>43</v>
      </c>
      <c r="X18" s="1">
        <v>114</v>
      </c>
    </row>
    <row r="19" spans="1:24" x14ac:dyDescent="0.2">
      <c r="A19" s="1" t="s">
        <v>349</v>
      </c>
      <c r="B19" s="1" t="s">
        <v>600</v>
      </c>
      <c r="C19" s="1" t="s">
        <v>75</v>
      </c>
      <c r="D19" s="1" t="s">
        <v>601</v>
      </c>
      <c r="E19" s="1" t="s">
        <v>545</v>
      </c>
      <c r="F19" s="1" t="s">
        <v>602</v>
      </c>
      <c r="G19" s="1" t="s">
        <v>30</v>
      </c>
      <c r="J19" s="1" t="s">
        <v>32</v>
      </c>
      <c r="K19" s="1" t="s">
        <v>32</v>
      </c>
      <c r="L19" s="1" t="s">
        <v>32</v>
      </c>
      <c r="M19" s="1">
        <v>6</v>
      </c>
      <c r="N19" s="1">
        <v>26158452</v>
      </c>
      <c r="O19" s="1">
        <v>26158452</v>
      </c>
      <c r="P19" s="1" t="s">
        <v>34</v>
      </c>
      <c r="Q19" s="1" t="s">
        <v>43</v>
      </c>
      <c r="U19" s="1">
        <v>488</v>
      </c>
      <c r="X19" s="1">
        <v>6</v>
      </c>
    </row>
    <row r="20" spans="1:24" x14ac:dyDescent="0.2">
      <c r="A20" s="1" t="s">
        <v>349</v>
      </c>
      <c r="B20" s="1" t="s">
        <v>603</v>
      </c>
      <c r="C20" s="1" t="s">
        <v>189</v>
      </c>
      <c r="D20" s="1" t="s">
        <v>604</v>
      </c>
      <c r="E20" s="1" t="s">
        <v>545</v>
      </c>
      <c r="F20" s="1" t="s">
        <v>605</v>
      </c>
      <c r="G20" s="1" t="s">
        <v>30</v>
      </c>
      <c r="J20" s="1" t="s">
        <v>32</v>
      </c>
      <c r="K20" s="1" t="s">
        <v>32</v>
      </c>
      <c r="L20" s="1" t="s">
        <v>32</v>
      </c>
      <c r="M20" s="1">
        <v>6</v>
      </c>
      <c r="N20" s="1">
        <v>26158456</v>
      </c>
      <c r="O20" s="1">
        <v>26158456</v>
      </c>
      <c r="P20" s="1" t="s">
        <v>42</v>
      </c>
      <c r="Q20" s="1" t="s">
        <v>43</v>
      </c>
      <c r="U20" s="1">
        <v>672</v>
      </c>
      <c r="X20" s="1">
        <v>8</v>
      </c>
    </row>
    <row r="21" spans="1:24" x14ac:dyDescent="0.2">
      <c r="A21" s="1" t="s">
        <v>349</v>
      </c>
      <c r="B21" s="1" t="s">
        <v>606</v>
      </c>
      <c r="C21" s="1" t="s">
        <v>189</v>
      </c>
      <c r="D21" s="1" t="s">
        <v>604</v>
      </c>
      <c r="E21" s="1" t="s">
        <v>545</v>
      </c>
      <c r="F21" s="1" t="s">
        <v>605</v>
      </c>
      <c r="G21" s="1" t="s">
        <v>30</v>
      </c>
      <c r="J21" s="1" t="s">
        <v>32</v>
      </c>
      <c r="K21" s="1" t="s">
        <v>32</v>
      </c>
      <c r="L21" s="1" t="s">
        <v>32</v>
      </c>
      <c r="M21" s="1">
        <v>6</v>
      </c>
      <c r="N21" s="1">
        <v>26158456</v>
      </c>
      <c r="O21" s="1">
        <v>26158456</v>
      </c>
      <c r="P21" s="1" t="s">
        <v>42</v>
      </c>
      <c r="Q21" s="1" t="s">
        <v>43</v>
      </c>
      <c r="U21" s="1">
        <v>727</v>
      </c>
      <c r="X21" s="1">
        <v>8</v>
      </c>
    </row>
    <row r="22" spans="1:24" x14ac:dyDescent="0.2">
      <c r="A22" s="1" t="s">
        <v>469</v>
      </c>
      <c r="B22" s="1" t="s">
        <v>607</v>
      </c>
      <c r="C22" s="1" t="s">
        <v>416</v>
      </c>
      <c r="D22" s="1" t="s">
        <v>604</v>
      </c>
      <c r="E22" s="1" t="s">
        <v>545</v>
      </c>
      <c r="F22" s="1" t="s">
        <v>605</v>
      </c>
      <c r="G22" s="1" t="s">
        <v>30</v>
      </c>
      <c r="J22" s="1" t="s">
        <v>31</v>
      </c>
      <c r="K22" s="1" t="s">
        <v>67</v>
      </c>
      <c r="L22" s="1" t="s">
        <v>72</v>
      </c>
      <c r="M22" s="1">
        <v>6</v>
      </c>
      <c r="N22" s="1">
        <v>26158456</v>
      </c>
      <c r="O22" s="1">
        <v>26158456</v>
      </c>
      <c r="P22" s="1" t="s">
        <v>42</v>
      </c>
      <c r="Q22" s="1" t="s">
        <v>43</v>
      </c>
      <c r="T22" s="1">
        <v>61</v>
      </c>
      <c r="U22" s="1">
        <v>84</v>
      </c>
      <c r="W22" s="1">
        <v>174</v>
      </c>
      <c r="X22" s="1">
        <v>2454</v>
      </c>
    </row>
    <row r="23" spans="1:24" x14ac:dyDescent="0.2">
      <c r="A23" s="1" t="s">
        <v>372</v>
      </c>
      <c r="B23" s="1" t="s">
        <v>608</v>
      </c>
      <c r="C23" s="1" t="s">
        <v>374</v>
      </c>
      <c r="D23" s="1" t="s">
        <v>609</v>
      </c>
      <c r="E23" s="1" t="s">
        <v>554</v>
      </c>
      <c r="F23" s="1" t="s">
        <v>610</v>
      </c>
      <c r="G23" s="1" t="s">
        <v>30</v>
      </c>
      <c r="I23" s="1">
        <v>1</v>
      </c>
      <c r="J23" s="1" t="s">
        <v>31</v>
      </c>
      <c r="K23" s="1" t="s">
        <v>78</v>
      </c>
      <c r="L23" s="1" t="s">
        <v>33</v>
      </c>
      <c r="M23" s="1">
        <v>6</v>
      </c>
      <c r="N23" s="1">
        <v>26158462</v>
      </c>
      <c r="O23" s="1">
        <v>26158462</v>
      </c>
      <c r="P23" s="1" t="s">
        <v>42</v>
      </c>
      <c r="Q23" s="1" t="s">
        <v>34</v>
      </c>
      <c r="X23" s="1">
        <v>30</v>
      </c>
    </row>
    <row r="24" spans="1:24" x14ac:dyDescent="0.2">
      <c r="A24" s="1" t="s">
        <v>51</v>
      </c>
      <c r="B24" s="1" t="s">
        <v>611</v>
      </c>
      <c r="C24" s="1" t="s">
        <v>53</v>
      </c>
      <c r="D24" s="1" t="s">
        <v>612</v>
      </c>
      <c r="E24" s="1" t="s">
        <v>554</v>
      </c>
      <c r="F24" s="1" t="s">
        <v>613</v>
      </c>
      <c r="G24" s="1" t="s">
        <v>30</v>
      </c>
      <c r="J24" s="1" t="s">
        <v>31</v>
      </c>
      <c r="K24" s="1" t="s">
        <v>32</v>
      </c>
      <c r="L24" s="1" t="s">
        <v>33</v>
      </c>
      <c r="M24" s="1">
        <v>6</v>
      </c>
      <c r="N24" s="1">
        <v>26158465</v>
      </c>
      <c r="O24" s="1">
        <v>26158465</v>
      </c>
      <c r="P24" s="1" t="s">
        <v>35</v>
      </c>
      <c r="Q24" s="1" t="s">
        <v>43</v>
      </c>
      <c r="T24" s="1">
        <v>11</v>
      </c>
      <c r="U24" s="1">
        <v>303</v>
      </c>
      <c r="X24" s="1">
        <v>296</v>
      </c>
    </row>
    <row r="25" spans="1:24" x14ac:dyDescent="0.2">
      <c r="A25" s="1" t="s">
        <v>24</v>
      </c>
      <c r="B25" s="1" t="s">
        <v>614</v>
      </c>
      <c r="C25" s="1" t="s">
        <v>126</v>
      </c>
      <c r="D25" s="1" t="s">
        <v>615</v>
      </c>
      <c r="E25" s="1" t="s">
        <v>545</v>
      </c>
      <c r="F25" s="1" t="s">
        <v>616</v>
      </c>
      <c r="G25" s="1" t="s">
        <v>30</v>
      </c>
      <c r="J25" s="1" t="s">
        <v>31</v>
      </c>
      <c r="K25" s="1" t="s">
        <v>32</v>
      </c>
      <c r="L25" s="1" t="s">
        <v>33</v>
      </c>
      <c r="M25" s="1">
        <v>6</v>
      </c>
      <c r="N25" s="1">
        <v>26158476</v>
      </c>
      <c r="O25" s="1">
        <v>26158476</v>
      </c>
      <c r="P25" s="1" t="s">
        <v>34</v>
      </c>
      <c r="Q25" s="1" t="s">
        <v>42</v>
      </c>
      <c r="T25" s="1">
        <v>42</v>
      </c>
      <c r="U25" s="1">
        <v>113</v>
      </c>
      <c r="W25" s="1">
        <v>169</v>
      </c>
      <c r="X25" s="1">
        <v>866</v>
      </c>
    </row>
    <row r="26" spans="1:24" x14ac:dyDescent="0.2">
      <c r="A26" s="1" t="s">
        <v>120</v>
      </c>
      <c r="B26" s="1" t="s">
        <v>617</v>
      </c>
      <c r="C26" s="1" t="s">
        <v>39</v>
      </c>
      <c r="D26" s="1" t="s">
        <v>618</v>
      </c>
      <c r="E26" s="1" t="s">
        <v>545</v>
      </c>
      <c r="F26" s="1" t="s">
        <v>619</v>
      </c>
      <c r="G26" s="1" t="s">
        <v>30</v>
      </c>
      <c r="J26" s="1" t="s">
        <v>32</v>
      </c>
      <c r="K26" s="1" t="s">
        <v>32</v>
      </c>
      <c r="L26" s="1" t="s">
        <v>33</v>
      </c>
      <c r="M26" s="1">
        <v>6</v>
      </c>
      <c r="N26" s="1">
        <v>26158476</v>
      </c>
      <c r="O26" s="1">
        <v>26158476</v>
      </c>
      <c r="P26" s="1" t="s">
        <v>34</v>
      </c>
      <c r="Q26" s="1" t="s">
        <v>43</v>
      </c>
      <c r="X26" s="1">
        <v>286</v>
      </c>
    </row>
    <row r="27" spans="1:24" x14ac:dyDescent="0.2">
      <c r="A27" s="1" t="s">
        <v>349</v>
      </c>
      <c r="B27" s="1" t="s">
        <v>620</v>
      </c>
      <c r="C27" s="1" t="s">
        <v>126</v>
      </c>
      <c r="D27" s="1" t="s">
        <v>621</v>
      </c>
      <c r="E27" s="1" t="s">
        <v>545</v>
      </c>
      <c r="F27" s="1" t="s">
        <v>622</v>
      </c>
      <c r="G27" s="1" t="s">
        <v>30</v>
      </c>
      <c r="J27" s="1" t="s">
        <v>32</v>
      </c>
      <c r="K27" s="1" t="s">
        <v>32</v>
      </c>
      <c r="L27" s="1" t="s">
        <v>32</v>
      </c>
      <c r="M27" s="1">
        <v>6</v>
      </c>
      <c r="N27" s="1">
        <v>26158486</v>
      </c>
      <c r="O27" s="1">
        <v>26158486</v>
      </c>
      <c r="P27" s="1" t="s">
        <v>34</v>
      </c>
      <c r="Q27" s="1" t="s">
        <v>43</v>
      </c>
      <c r="U27" s="1">
        <v>1064</v>
      </c>
      <c r="X27" s="1">
        <v>46</v>
      </c>
    </row>
    <row r="28" spans="1:24" x14ac:dyDescent="0.2">
      <c r="A28" s="1" t="s">
        <v>62</v>
      </c>
      <c r="B28" s="1" t="s">
        <v>623</v>
      </c>
      <c r="C28" s="1" t="s">
        <v>64</v>
      </c>
      <c r="D28" s="1" t="s">
        <v>624</v>
      </c>
      <c r="E28" s="1" t="s">
        <v>545</v>
      </c>
      <c r="F28" s="1" t="s">
        <v>625</v>
      </c>
      <c r="G28" s="1" t="s">
        <v>30</v>
      </c>
      <c r="I28" s="1">
        <v>1</v>
      </c>
      <c r="J28" s="1" t="s">
        <v>31</v>
      </c>
      <c r="K28" s="1" t="s">
        <v>67</v>
      </c>
      <c r="L28" s="1" t="s">
        <v>68</v>
      </c>
      <c r="M28" s="1">
        <v>6</v>
      </c>
      <c r="N28" s="1">
        <v>26158488</v>
      </c>
      <c r="O28" s="1">
        <v>26158488</v>
      </c>
      <c r="P28" s="1" t="s">
        <v>35</v>
      </c>
      <c r="Q28" s="1" t="s">
        <v>34</v>
      </c>
      <c r="T28" s="1">
        <v>51</v>
      </c>
      <c r="U28" s="1">
        <v>91</v>
      </c>
      <c r="W28" s="1">
        <v>136</v>
      </c>
      <c r="X28" s="1">
        <v>839</v>
      </c>
    </row>
    <row r="29" spans="1:24" x14ac:dyDescent="0.2">
      <c r="A29" s="1" t="s">
        <v>349</v>
      </c>
      <c r="B29" s="1" t="s">
        <v>626</v>
      </c>
      <c r="C29" s="1" t="s">
        <v>64</v>
      </c>
      <c r="D29" s="1" t="s">
        <v>627</v>
      </c>
      <c r="E29" s="1" t="s">
        <v>545</v>
      </c>
      <c r="F29" s="1" t="s">
        <v>628</v>
      </c>
      <c r="G29" s="1" t="s">
        <v>30</v>
      </c>
      <c r="J29" s="1" t="s">
        <v>32</v>
      </c>
      <c r="K29" s="1" t="s">
        <v>32</v>
      </c>
      <c r="L29" s="1" t="s">
        <v>32</v>
      </c>
      <c r="M29" s="1">
        <v>6</v>
      </c>
      <c r="N29" s="1">
        <v>26158491</v>
      </c>
      <c r="O29" s="1">
        <v>26158491</v>
      </c>
      <c r="P29" s="1" t="s">
        <v>42</v>
      </c>
      <c r="Q29" s="1" t="s">
        <v>43</v>
      </c>
      <c r="U29" s="1">
        <v>435</v>
      </c>
      <c r="X29" s="1">
        <v>439</v>
      </c>
    </row>
    <row r="30" spans="1:24" x14ac:dyDescent="0.2">
      <c r="A30" s="1" t="s">
        <v>355</v>
      </c>
      <c r="B30" s="1" t="s">
        <v>629</v>
      </c>
      <c r="C30" s="1" t="s">
        <v>357</v>
      </c>
      <c r="D30" s="1" t="s">
        <v>630</v>
      </c>
      <c r="E30" s="1" t="s">
        <v>545</v>
      </c>
      <c r="F30" s="1" t="s">
        <v>631</v>
      </c>
      <c r="G30" s="1" t="s">
        <v>30</v>
      </c>
      <c r="J30" s="1" t="s">
        <v>31</v>
      </c>
      <c r="K30" s="1" t="s">
        <v>67</v>
      </c>
      <c r="L30" s="1" t="s">
        <v>68</v>
      </c>
      <c r="M30" s="1">
        <v>6</v>
      </c>
      <c r="N30" s="1">
        <v>26158492</v>
      </c>
      <c r="O30" s="1">
        <v>26158492</v>
      </c>
      <c r="P30" s="1" t="s">
        <v>34</v>
      </c>
      <c r="Q30" s="1" t="s">
        <v>43</v>
      </c>
      <c r="U30" s="1">
        <v>86</v>
      </c>
      <c r="W30" s="1">
        <v>132</v>
      </c>
      <c r="X30" s="1">
        <v>203</v>
      </c>
    </row>
    <row r="31" spans="1:24" x14ac:dyDescent="0.2">
      <c r="A31" s="1" t="s">
        <v>62</v>
      </c>
      <c r="B31" s="1" t="s">
        <v>632</v>
      </c>
      <c r="C31" s="1" t="s">
        <v>64</v>
      </c>
      <c r="D31" s="1" t="s">
        <v>633</v>
      </c>
      <c r="E31" s="1" t="s">
        <v>554</v>
      </c>
      <c r="F31" s="1" t="s">
        <v>634</v>
      </c>
      <c r="G31" s="1" t="s">
        <v>30</v>
      </c>
      <c r="I31" s="1">
        <v>1</v>
      </c>
      <c r="J31" s="1" t="s">
        <v>31</v>
      </c>
      <c r="K31" s="1" t="s">
        <v>67</v>
      </c>
      <c r="L31" s="1" t="s">
        <v>68</v>
      </c>
      <c r="M31" s="1">
        <v>6</v>
      </c>
      <c r="N31" s="1">
        <v>26158501</v>
      </c>
      <c r="O31" s="1">
        <v>26158501</v>
      </c>
      <c r="P31" s="1" t="s">
        <v>35</v>
      </c>
      <c r="Q31" s="1" t="s">
        <v>34</v>
      </c>
      <c r="T31" s="1">
        <v>73</v>
      </c>
      <c r="U31" s="1">
        <v>91</v>
      </c>
      <c r="W31" s="1">
        <v>142</v>
      </c>
      <c r="X31" s="1">
        <v>477</v>
      </c>
    </row>
    <row r="32" spans="1:24" x14ac:dyDescent="0.2">
      <c r="A32" s="1" t="s">
        <v>142</v>
      </c>
      <c r="B32" s="1" t="s">
        <v>635</v>
      </c>
      <c r="C32" s="1" t="s">
        <v>144</v>
      </c>
      <c r="D32" s="1" t="s">
        <v>636</v>
      </c>
      <c r="E32" s="1" t="s">
        <v>554</v>
      </c>
      <c r="F32" s="1" t="s">
        <v>637</v>
      </c>
      <c r="G32" s="1" t="s">
        <v>30</v>
      </c>
      <c r="I32" s="1">
        <v>1</v>
      </c>
      <c r="J32" s="1" t="s">
        <v>31</v>
      </c>
      <c r="K32" s="1" t="s">
        <v>67</v>
      </c>
      <c r="L32" s="1" t="s">
        <v>68</v>
      </c>
      <c r="M32" s="1">
        <v>6</v>
      </c>
      <c r="N32" s="1">
        <v>26158506</v>
      </c>
      <c r="O32" s="1">
        <v>26158506</v>
      </c>
      <c r="P32" s="1" t="s">
        <v>35</v>
      </c>
      <c r="Q32" s="1" t="s">
        <v>43</v>
      </c>
      <c r="T32" s="1">
        <v>51</v>
      </c>
      <c r="U32" s="1">
        <v>205</v>
      </c>
      <c r="W32" s="1">
        <v>322</v>
      </c>
      <c r="X32" s="1">
        <v>3803</v>
      </c>
    </row>
    <row r="33" spans="1:24" x14ac:dyDescent="0.2">
      <c r="A33" s="1" t="s">
        <v>349</v>
      </c>
      <c r="B33" s="1" t="s">
        <v>638</v>
      </c>
      <c r="C33" s="1" t="s">
        <v>416</v>
      </c>
      <c r="D33" s="1" t="s">
        <v>639</v>
      </c>
      <c r="E33" s="1" t="s">
        <v>554</v>
      </c>
      <c r="F33" s="1" t="s">
        <v>640</v>
      </c>
      <c r="G33" s="1" t="s">
        <v>30</v>
      </c>
      <c r="I33" s="1">
        <v>1</v>
      </c>
      <c r="J33" s="1" t="s">
        <v>32</v>
      </c>
      <c r="K33" s="1" t="s">
        <v>32</v>
      </c>
      <c r="L33" s="1" t="s">
        <v>32</v>
      </c>
      <c r="M33" s="1">
        <v>6</v>
      </c>
      <c r="N33" s="1">
        <v>26158508</v>
      </c>
      <c r="O33" s="1">
        <v>26158508</v>
      </c>
      <c r="P33" s="1" t="s">
        <v>42</v>
      </c>
      <c r="Q33" s="1" t="s">
        <v>34</v>
      </c>
      <c r="U33" s="1">
        <v>866</v>
      </c>
      <c r="X33" s="1">
        <v>8</v>
      </c>
    </row>
    <row r="34" spans="1:24" x14ac:dyDescent="0.2">
      <c r="A34" s="1" t="s">
        <v>51</v>
      </c>
      <c r="B34" s="1" t="s">
        <v>641</v>
      </c>
      <c r="C34" s="1" t="s">
        <v>53</v>
      </c>
      <c r="D34" s="1" t="s">
        <v>639</v>
      </c>
      <c r="E34" s="1" t="s">
        <v>554</v>
      </c>
      <c r="F34" s="1" t="s">
        <v>640</v>
      </c>
      <c r="G34" s="1" t="s">
        <v>30</v>
      </c>
      <c r="I34" s="1">
        <v>1</v>
      </c>
      <c r="J34" s="1" t="s">
        <v>31</v>
      </c>
      <c r="K34" s="1" t="s">
        <v>32</v>
      </c>
      <c r="L34" s="1" t="s">
        <v>33</v>
      </c>
      <c r="M34" s="1">
        <v>6</v>
      </c>
      <c r="N34" s="1">
        <v>26158508</v>
      </c>
      <c r="O34" s="1">
        <v>26158508</v>
      </c>
      <c r="P34" s="1" t="s">
        <v>42</v>
      </c>
      <c r="Q34" s="1" t="s">
        <v>34</v>
      </c>
      <c r="T34" s="1">
        <v>17</v>
      </c>
      <c r="U34" s="1">
        <v>166</v>
      </c>
      <c r="X34" s="1">
        <v>146</v>
      </c>
    </row>
    <row r="35" spans="1:24" x14ac:dyDescent="0.2">
      <c r="A35" s="1" t="s">
        <v>349</v>
      </c>
      <c r="B35" s="1" t="s">
        <v>642</v>
      </c>
      <c r="C35" s="1" t="s">
        <v>416</v>
      </c>
      <c r="D35" s="1" t="s">
        <v>643</v>
      </c>
      <c r="E35" s="1" t="s">
        <v>554</v>
      </c>
      <c r="F35" s="1" t="s">
        <v>644</v>
      </c>
      <c r="G35" s="1" t="s">
        <v>30</v>
      </c>
      <c r="I35" s="1">
        <v>1</v>
      </c>
      <c r="J35" s="1" t="s">
        <v>32</v>
      </c>
      <c r="K35" s="1" t="s">
        <v>32</v>
      </c>
      <c r="L35" s="1" t="s">
        <v>32</v>
      </c>
      <c r="M35" s="1">
        <v>6</v>
      </c>
      <c r="N35" s="1">
        <v>26158507</v>
      </c>
      <c r="O35" s="1">
        <v>26158507</v>
      </c>
      <c r="P35" s="1" t="s">
        <v>34</v>
      </c>
      <c r="Q35" s="1" t="s">
        <v>42</v>
      </c>
      <c r="U35" s="1">
        <v>422</v>
      </c>
      <c r="X35" s="1">
        <v>54</v>
      </c>
    </row>
    <row r="36" spans="1:24" x14ac:dyDescent="0.2">
      <c r="A36" s="1" t="s">
        <v>645</v>
      </c>
      <c r="B36" s="1" t="s">
        <v>646</v>
      </c>
      <c r="C36" s="1" t="s">
        <v>647</v>
      </c>
      <c r="D36" s="1" t="s">
        <v>648</v>
      </c>
      <c r="E36" s="1" t="s">
        <v>545</v>
      </c>
      <c r="F36" s="1" t="s">
        <v>649</v>
      </c>
      <c r="G36" s="1" t="s">
        <v>30</v>
      </c>
      <c r="I36" s="1">
        <v>1</v>
      </c>
      <c r="J36" s="1" t="s">
        <v>32</v>
      </c>
      <c r="K36" s="1" t="s">
        <v>32</v>
      </c>
      <c r="L36" s="1" t="s">
        <v>650</v>
      </c>
      <c r="M36" s="1">
        <v>6</v>
      </c>
      <c r="N36" s="1">
        <v>26158513</v>
      </c>
      <c r="O36" s="1">
        <v>26158513</v>
      </c>
      <c r="P36" s="1" t="s">
        <v>42</v>
      </c>
      <c r="Q36" s="1" t="s">
        <v>43</v>
      </c>
      <c r="X36" s="1">
        <v>19</v>
      </c>
    </row>
    <row r="37" spans="1:24" x14ac:dyDescent="0.2">
      <c r="A37" s="1" t="s">
        <v>73</v>
      </c>
      <c r="B37" s="1" t="s">
        <v>651</v>
      </c>
      <c r="C37" s="1" t="s">
        <v>246</v>
      </c>
      <c r="D37" s="1" t="s">
        <v>652</v>
      </c>
      <c r="E37" s="1" t="s">
        <v>545</v>
      </c>
      <c r="F37" s="1" t="s">
        <v>653</v>
      </c>
      <c r="G37" s="1" t="s">
        <v>30</v>
      </c>
      <c r="I37" s="1">
        <v>1</v>
      </c>
      <c r="J37" s="1" t="s">
        <v>31</v>
      </c>
      <c r="K37" s="1" t="s">
        <v>78</v>
      </c>
      <c r="L37" s="1" t="s">
        <v>33</v>
      </c>
      <c r="M37" s="1">
        <v>6</v>
      </c>
      <c r="N37" s="1">
        <v>26158515</v>
      </c>
      <c r="O37" s="1">
        <v>26158515</v>
      </c>
      <c r="P37" s="1" t="s">
        <v>34</v>
      </c>
      <c r="Q37" s="1" t="s">
        <v>35</v>
      </c>
      <c r="X37" s="1">
        <v>1227</v>
      </c>
    </row>
    <row r="38" spans="1:24" x14ac:dyDescent="0.2">
      <c r="A38" s="1" t="s">
        <v>100</v>
      </c>
      <c r="B38" s="1" t="s">
        <v>654</v>
      </c>
      <c r="C38" s="1" t="s">
        <v>75</v>
      </c>
      <c r="D38" s="1" t="s">
        <v>655</v>
      </c>
      <c r="E38" s="1" t="s">
        <v>545</v>
      </c>
      <c r="F38" s="1" t="s">
        <v>656</v>
      </c>
      <c r="G38" s="1" t="s">
        <v>30</v>
      </c>
      <c r="I38" s="1">
        <v>1</v>
      </c>
      <c r="J38" s="1" t="s">
        <v>101</v>
      </c>
      <c r="K38" s="1" t="s">
        <v>101</v>
      </c>
      <c r="L38" s="1" t="s">
        <v>101</v>
      </c>
      <c r="M38" s="1">
        <v>6</v>
      </c>
      <c r="N38" s="1">
        <v>26158529</v>
      </c>
      <c r="O38" s="1">
        <v>26158529</v>
      </c>
      <c r="P38" s="1" t="s">
        <v>34</v>
      </c>
      <c r="Q38" s="1" t="s">
        <v>43</v>
      </c>
      <c r="T38" s="1">
        <v>71</v>
      </c>
      <c r="U38" s="1">
        <v>134</v>
      </c>
      <c r="W38" s="1">
        <v>185</v>
      </c>
      <c r="X38" s="1">
        <v>1363</v>
      </c>
    </row>
    <row r="39" spans="1:24" x14ac:dyDescent="0.2">
      <c r="A39" s="1" t="s">
        <v>657</v>
      </c>
      <c r="B39" s="1" t="s">
        <v>658</v>
      </c>
      <c r="C39" s="1" t="s">
        <v>216</v>
      </c>
      <c r="D39" s="1" t="s">
        <v>423</v>
      </c>
      <c r="E39" s="1" t="s">
        <v>554</v>
      </c>
      <c r="F39" s="1" t="s">
        <v>659</v>
      </c>
      <c r="G39" s="1" t="s">
        <v>30</v>
      </c>
      <c r="I39" s="1">
        <v>1</v>
      </c>
      <c r="J39" s="1" t="s">
        <v>31</v>
      </c>
      <c r="K39" s="1" t="s">
        <v>32</v>
      </c>
      <c r="L39" s="1" t="s">
        <v>370</v>
      </c>
      <c r="M39" s="1">
        <v>6</v>
      </c>
      <c r="N39" s="1">
        <v>26158530</v>
      </c>
      <c r="O39" s="1">
        <v>26158530</v>
      </c>
      <c r="P39" s="1" t="s">
        <v>34</v>
      </c>
      <c r="Q39" s="1" t="s">
        <v>42</v>
      </c>
      <c r="T39" s="1">
        <v>102</v>
      </c>
      <c r="U39" s="1">
        <v>243</v>
      </c>
      <c r="V39" s="1">
        <v>1</v>
      </c>
      <c r="W39" s="1">
        <v>405</v>
      </c>
      <c r="X39" s="1">
        <v>61</v>
      </c>
    </row>
    <row r="40" spans="1:24" x14ac:dyDescent="0.2">
      <c r="A40" s="1" t="s">
        <v>349</v>
      </c>
      <c r="B40" s="1" t="s">
        <v>661</v>
      </c>
      <c r="C40" s="1" t="s">
        <v>662</v>
      </c>
      <c r="D40" s="1" t="s">
        <v>663</v>
      </c>
      <c r="E40" s="1" t="s">
        <v>545</v>
      </c>
      <c r="F40" s="1" t="s">
        <v>664</v>
      </c>
      <c r="G40" s="1" t="s">
        <v>30</v>
      </c>
      <c r="I40" s="1">
        <v>1</v>
      </c>
      <c r="J40" s="1" t="s">
        <v>32</v>
      </c>
      <c r="K40" s="1" t="s">
        <v>32</v>
      </c>
      <c r="L40" s="1" t="s">
        <v>32</v>
      </c>
      <c r="M40" s="1">
        <v>6</v>
      </c>
      <c r="N40" s="1">
        <v>26158539</v>
      </c>
      <c r="O40" s="1">
        <v>26158539</v>
      </c>
      <c r="P40" s="1" t="s">
        <v>42</v>
      </c>
      <c r="Q40" s="1" t="s">
        <v>34</v>
      </c>
      <c r="U40" s="1">
        <v>499</v>
      </c>
      <c r="X40" s="1">
        <v>8</v>
      </c>
    </row>
    <row r="41" spans="1:24" x14ac:dyDescent="0.2">
      <c r="A41" s="1" t="s">
        <v>435</v>
      </c>
      <c r="B41" s="1" t="s">
        <v>665</v>
      </c>
      <c r="C41" s="1" t="s">
        <v>666</v>
      </c>
      <c r="D41" s="1" t="s">
        <v>663</v>
      </c>
      <c r="E41" s="1" t="s">
        <v>545</v>
      </c>
      <c r="F41" s="1" t="s">
        <v>664</v>
      </c>
      <c r="G41" s="1" t="s">
        <v>30</v>
      </c>
      <c r="I41" s="1">
        <v>1</v>
      </c>
      <c r="J41" s="1" t="s">
        <v>31</v>
      </c>
      <c r="K41" s="1" t="s">
        <v>78</v>
      </c>
      <c r="L41" s="1" t="s">
        <v>32</v>
      </c>
      <c r="M41" s="1">
        <v>6</v>
      </c>
      <c r="N41" s="1">
        <v>26158539</v>
      </c>
      <c r="O41" s="1">
        <v>26158539</v>
      </c>
      <c r="P41" s="1" t="s">
        <v>42</v>
      </c>
      <c r="Q41" s="1" t="s">
        <v>34</v>
      </c>
      <c r="X41" s="1">
        <v>60</v>
      </c>
    </row>
    <row r="42" spans="1:24" x14ac:dyDescent="0.2">
      <c r="A42" s="1" t="s">
        <v>426</v>
      </c>
      <c r="B42" s="1" t="s">
        <v>667</v>
      </c>
      <c r="C42" s="1" t="s">
        <v>668</v>
      </c>
      <c r="D42" s="1" t="s">
        <v>663</v>
      </c>
      <c r="E42" s="1" t="s">
        <v>545</v>
      </c>
      <c r="F42" s="1" t="s">
        <v>664</v>
      </c>
      <c r="G42" s="1" t="s">
        <v>30</v>
      </c>
      <c r="I42" s="1">
        <v>1</v>
      </c>
      <c r="J42" s="1" t="s">
        <v>113</v>
      </c>
      <c r="K42" s="1" t="s">
        <v>32</v>
      </c>
      <c r="L42" s="1" t="s">
        <v>32</v>
      </c>
      <c r="M42" s="1">
        <v>6</v>
      </c>
      <c r="N42" s="1">
        <v>26158539</v>
      </c>
      <c r="O42" s="1">
        <v>26158539</v>
      </c>
      <c r="P42" s="1" t="s">
        <v>42</v>
      </c>
      <c r="Q42" s="1" t="s">
        <v>34</v>
      </c>
      <c r="X42" s="1">
        <v>49</v>
      </c>
    </row>
    <row r="43" spans="1:24" x14ac:dyDescent="0.2">
      <c r="A43" s="1" t="s">
        <v>91</v>
      </c>
      <c r="B43" s="1" t="s">
        <v>669</v>
      </c>
      <c r="C43" s="1" t="s">
        <v>46</v>
      </c>
      <c r="D43" s="1" t="s">
        <v>429</v>
      </c>
      <c r="E43" s="1" t="s">
        <v>545</v>
      </c>
      <c r="F43" s="1" t="s">
        <v>670</v>
      </c>
      <c r="G43" s="1" t="s">
        <v>30</v>
      </c>
      <c r="I43" s="1">
        <v>1</v>
      </c>
      <c r="J43" s="1" t="s">
        <v>32</v>
      </c>
      <c r="K43" s="1" t="s">
        <v>32</v>
      </c>
      <c r="L43" s="1" t="s">
        <v>96</v>
      </c>
      <c r="M43" s="1">
        <v>6</v>
      </c>
      <c r="N43" s="1">
        <v>26158540</v>
      </c>
      <c r="O43" s="1">
        <v>26158540</v>
      </c>
      <c r="P43" s="1" t="s">
        <v>35</v>
      </c>
      <c r="Q43" s="1" t="s">
        <v>34</v>
      </c>
      <c r="X43" s="1">
        <v>1787</v>
      </c>
    </row>
    <row r="44" spans="1:24" x14ac:dyDescent="0.2">
      <c r="A44" s="1" t="s">
        <v>24</v>
      </c>
      <c r="B44" s="1" t="s">
        <v>671</v>
      </c>
      <c r="C44" s="1" t="s">
        <v>126</v>
      </c>
      <c r="D44" s="1" t="s">
        <v>672</v>
      </c>
      <c r="E44" s="1" t="s">
        <v>545</v>
      </c>
      <c r="F44" s="1" t="s">
        <v>673</v>
      </c>
      <c r="G44" s="1" t="s">
        <v>30</v>
      </c>
      <c r="I44" s="1">
        <v>1</v>
      </c>
      <c r="J44" s="1" t="s">
        <v>31</v>
      </c>
      <c r="K44" s="1" t="s">
        <v>32</v>
      </c>
      <c r="L44" s="1" t="s">
        <v>33</v>
      </c>
      <c r="M44" s="1">
        <v>6</v>
      </c>
      <c r="N44" s="1">
        <v>26158542</v>
      </c>
      <c r="O44" s="1">
        <v>26158542</v>
      </c>
      <c r="P44" s="1" t="s">
        <v>34</v>
      </c>
      <c r="Q44" s="1" t="s">
        <v>43</v>
      </c>
      <c r="T44" s="1">
        <v>24</v>
      </c>
      <c r="U44" s="1">
        <v>223</v>
      </c>
      <c r="W44" s="1">
        <v>237</v>
      </c>
      <c r="X44" s="1">
        <v>307</v>
      </c>
    </row>
    <row r="45" spans="1:24" x14ac:dyDescent="0.2">
      <c r="A45" s="1" t="s">
        <v>37</v>
      </c>
      <c r="B45" s="1" t="s">
        <v>674</v>
      </c>
      <c r="C45" s="1" t="s">
        <v>39</v>
      </c>
      <c r="D45" s="1" t="s">
        <v>675</v>
      </c>
      <c r="E45" s="1" t="s">
        <v>545</v>
      </c>
      <c r="F45" s="1" t="s">
        <v>676</v>
      </c>
      <c r="G45" s="1" t="s">
        <v>30</v>
      </c>
      <c r="J45" s="1" t="s">
        <v>31</v>
      </c>
      <c r="K45" s="1" t="s">
        <v>32</v>
      </c>
      <c r="L45" s="1" t="s">
        <v>33</v>
      </c>
      <c r="M45" s="1">
        <v>6</v>
      </c>
      <c r="N45" s="1">
        <v>26158549</v>
      </c>
      <c r="O45" s="1">
        <v>26158549</v>
      </c>
      <c r="P45" s="1" t="s">
        <v>42</v>
      </c>
      <c r="Q45" s="1" t="s">
        <v>35</v>
      </c>
      <c r="T45" s="1">
        <v>8</v>
      </c>
      <c r="U45" s="1">
        <v>229</v>
      </c>
      <c r="X45" s="1">
        <v>1580</v>
      </c>
    </row>
    <row r="46" spans="1:24" x14ac:dyDescent="0.2">
      <c r="A46" s="1" t="s">
        <v>677</v>
      </c>
      <c r="B46" s="1" t="s">
        <v>678</v>
      </c>
      <c r="C46" s="1" t="s">
        <v>159</v>
      </c>
      <c r="D46" s="1" t="s">
        <v>679</v>
      </c>
      <c r="E46" s="1" t="s">
        <v>554</v>
      </c>
      <c r="F46" s="1" t="s">
        <v>680</v>
      </c>
      <c r="G46" s="1" t="s">
        <v>30</v>
      </c>
      <c r="I46" s="1">
        <v>2</v>
      </c>
      <c r="J46" s="1" t="s">
        <v>563</v>
      </c>
      <c r="K46" s="1" t="s">
        <v>32</v>
      </c>
      <c r="L46" s="1" t="s">
        <v>564</v>
      </c>
      <c r="M46" s="1">
        <v>6</v>
      </c>
      <c r="N46" s="1">
        <v>26158551</v>
      </c>
      <c r="O46" s="1">
        <v>26158551</v>
      </c>
      <c r="P46" s="1" t="s">
        <v>34</v>
      </c>
      <c r="Q46" s="1" t="s">
        <v>42</v>
      </c>
      <c r="X46" s="1">
        <v>2</v>
      </c>
    </row>
    <row r="47" spans="1:24" x14ac:dyDescent="0.2">
      <c r="A47" s="1" t="s">
        <v>677</v>
      </c>
      <c r="B47" s="1" t="s">
        <v>681</v>
      </c>
      <c r="C47" s="1" t="s">
        <v>159</v>
      </c>
      <c r="D47" s="1" t="s">
        <v>679</v>
      </c>
      <c r="E47" s="1" t="s">
        <v>554</v>
      </c>
      <c r="F47" s="1" t="s">
        <v>680</v>
      </c>
      <c r="G47" s="1" t="s">
        <v>30</v>
      </c>
      <c r="I47" s="1">
        <v>2</v>
      </c>
      <c r="J47" s="1" t="s">
        <v>563</v>
      </c>
      <c r="K47" s="1" t="s">
        <v>32</v>
      </c>
      <c r="L47" s="1" t="s">
        <v>564</v>
      </c>
      <c r="M47" s="1">
        <v>6</v>
      </c>
      <c r="N47" s="1">
        <v>26158551</v>
      </c>
      <c r="O47" s="1">
        <v>26158551</v>
      </c>
      <c r="P47" s="1" t="s">
        <v>34</v>
      </c>
      <c r="Q47" s="1" t="s">
        <v>42</v>
      </c>
      <c r="X47" s="1">
        <v>3</v>
      </c>
    </row>
    <row r="48" spans="1:24" x14ac:dyDescent="0.2">
      <c r="A48" s="1" t="s">
        <v>349</v>
      </c>
      <c r="B48" s="1" t="s">
        <v>682</v>
      </c>
      <c r="C48" s="1" t="s">
        <v>159</v>
      </c>
      <c r="D48" s="1" t="s">
        <v>679</v>
      </c>
      <c r="E48" s="1" t="s">
        <v>554</v>
      </c>
      <c r="F48" s="1" t="s">
        <v>680</v>
      </c>
      <c r="G48" s="1" t="s">
        <v>30</v>
      </c>
      <c r="I48" s="1">
        <v>2</v>
      </c>
      <c r="J48" s="1" t="s">
        <v>32</v>
      </c>
      <c r="K48" s="1" t="s">
        <v>32</v>
      </c>
      <c r="L48" s="1" t="s">
        <v>32</v>
      </c>
      <c r="M48" s="1">
        <v>6</v>
      </c>
      <c r="N48" s="1">
        <v>26158551</v>
      </c>
      <c r="O48" s="1">
        <v>26158551</v>
      </c>
      <c r="P48" s="1" t="s">
        <v>34</v>
      </c>
      <c r="Q48" s="1" t="s">
        <v>42</v>
      </c>
      <c r="U48" s="1">
        <v>469</v>
      </c>
      <c r="X48" s="1">
        <v>3</v>
      </c>
    </row>
    <row r="49" spans="1:24" x14ac:dyDescent="0.2">
      <c r="A49" s="1" t="s">
        <v>349</v>
      </c>
      <c r="B49" s="1" t="s">
        <v>683</v>
      </c>
      <c r="C49" s="1" t="s">
        <v>684</v>
      </c>
      <c r="D49" s="1" t="s">
        <v>685</v>
      </c>
      <c r="E49" s="1" t="s">
        <v>554</v>
      </c>
      <c r="F49" s="1" t="s">
        <v>686</v>
      </c>
      <c r="G49" s="1" t="s">
        <v>30</v>
      </c>
      <c r="I49" s="1">
        <v>2</v>
      </c>
      <c r="J49" s="1" t="s">
        <v>32</v>
      </c>
      <c r="K49" s="1" t="s">
        <v>32</v>
      </c>
      <c r="L49" s="1" t="s">
        <v>32</v>
      </c>
      <c r="M49" s="1">
        <v>6</v>
      </c>
      <c r="N49" s="1">
        <v>26158551</v>
      </c>
      <c r="O49" s="1">
        <v>26158551</v>
      </c>
      <c r="P49" s="1" t="s">
        <v>34</v>
      </c>
      <c r="Q49" s="1" t="s">
        <v>35</v>
      </c>
      <c r="U49" s="1">
        <v>334</v>
      </c>
      <c r="X49" s="1">
        <v>5</v>
      </c>
    </row>
    <row r="50" spans="1:24" x14ac:dyDescent="0.2">
      <c r="A50" s="1" t="s">
        <v>147</v>
      </c>
      <c r="B50" s="1" t="s">
        <v>687</v>
      </c>
      <c r="C50" s="1" t="s">
        <v>688</v>
      </c>
      <c r="D50" s="1" t="s">
        <v>685</v>
      </c>
      <c r="E50" s="1" t="s">
        <v>554</v>
      </c>
      <c r="F50" s="1" t="s">
        <v>686</v>
      </c>
      <c r="G50" s="1" t="s">
        <v>30</v>
      </c>
      <c r="I50" s="1">
        <v>2</v>
      </c>
      <c r="J50" s="1" t="s">
        <v>31</v>
      </c>
      <c r="K50" s="1" t="s">
        <v>67</v>
      </c>
      <c r="L50" s="1" t="s">
        <v>68</v>
      </c>
      <c r="M50" s="1">
        <v>6</v>
      </c>
      <c r="N50" s="1">
        <v>26158551</v>
      </c>
      <c r="O50" s="1">
        <v>26158551</v>
      </c>
      <c r="P50" s="1" t="s">
        <v>34</v>
      </c>
      <c r="Q50" s="1" t="s">
        <v>35</v>
      </c>
      <c r="X50" s="1">
        <v>107</v>
      </c>
    </row>
    <row r="51" spans="1:24" x14ac:dyDescent="0.2">
      <c r="A51" s="1" t="s">
        <v>689</v>
      </c>
      <c r="B51" s="1" t="s">
        <v>690</v>
      </c>
      <c r="C51" s="1" t="s">
        <v>508</v>
      </c>
      <c r="D51" s="1" t="s">
        <v>691</v>
      </c>
      <c r="E51" s="1" t="s">
        <v>554</v>
      </c>
      <c r="F51" s="1" t="s">
        <v>692</v>
      </c>
      <c r="G51" s="1" t="s">
        <v>30</v>
      </c>
      <c r="I51" s="1">
        <v>2</v>
      </c>
      <c r="J51" s="1" t="s">
        <v>32</v>
      </c>
      <c r="K51" s="1" t="s">
        <v>162</v>
      </c>
      <c r="L51" s="1" t="s">
        <v>693</v>
      </c>
      <c r="M51" s="1">
        <v>6</v>
      </c>
      <c r="N51" s="1">
        <v>26158551</v>
      </c>
      <c r="O51" s="1">
        <v>26158551</v>
      </c>
      <c r="P51" s="1" t="s">
        <v>34</v>
      </c>
      <c r="Q51" s="1" t="s">
        <v>43</v>
      </c>
      <c r="X51" s="1">
        <v>224</v>
      </c>
    </row>
    <row r="52" spans="1:24" x14ac:dyDescent="0.2">
      <c r="A52" s="1" t="s">
        <v>56</v>
      </c>
      <c r="B52" s="1" t="s">
        <v>696</v>
      </c>
      <c r="C52" s="1" t="s">
        <v>58</v>
      </c>
      <c r="D52" s="1" t="s">
        <v>697</v>
      </c>
      <c r="E52" s="1" t="s">
        <v>545</v>
      </c>
      <c r="F52" s="1" t="s">
        <v>698</v>
      </c>
      <c r="G52" s="1" t="s">
        <v>30</v>
      </c>
      <c r="I52" s="1">
        <v>1</v>
      </c>
      <c r="J52" s="1" t="s">
        <v>31</v>
      </c>
      <c r="K52" s="1" t="s">
        <v>61</v>
      </c>
      <c r="L52" s="1" t="s">
        <v>33</v>
      </c>
      <c r="M52" s="1">
        <v>6</v>
      </c>
      <c r="N52" s="1">
        <v>26158562</v>
      </c>
      <c r="O52" s="1">
        <v>26158562</v>
      </c>
      <c r="P52" s="1" t="s">
        <v>42</v>
      </c>
      <c r="Q52" s="1" t="s">
        <v>34</v>
      </c>
      <c r="U52" s="1">
        <v>245</v>
      </c>
      <c r="X52" s="1">
        <v>113</v>
      </c>
    </row>
    <row r="53" spans="1:24" x14ac:dyDescent="0.2">
      <c r="A53" s="1" t="s">
        <v>56</v>
      </c>
      <c r="B53" s="1" t="s">
        <v>699</v>
      </c>
      <c r="C53" s="1" t="s">
        <v>58</v>
      </c>
      <c r="D53" s="1" t="s">
        <v>700</v>
      </c>
      <c r="E53" s="1" t="s">
        <v>545</v>
      </c>
      <c r="F53" s="1" t="s">
        <v>701</v>
      </c>
      <c r="G53" s="1" t="s">
        <v>30</v>
      </c>
      <c r="I53" s="1">
        <v>1</v>
      </c>
      <c r="J53" s="1" t="s">
        <v>31</v>
      </c>
      <c r="K53" s="1" t="s">
        <v>61</v>
      </c>
      <c r="L53" s="1" t="s">
        <v>33</v>
      </c>
      <c r="M53" s="1">
        <v>6</v>
      </c>
      <c r="N53" s="1">
        <v>26158564</v>
      </c>
      <c r="O53" s="1">
        <v>26158564</v>
      </c>
      <c r="P53" s="1" t="s">
        <v>42</v>
      </c>
      <c r="Q53" s="1" t="s">
        <v>34</v>
      </c>
      <c r="U53" s="1">
        <v>341</v>
      </c>
      <c r="X53" s="1">
        <v>881</v>
      </c>
    </row>
    <row r="54" spans="1:24" x14ac:dyDescent="0.2">
      <c r="A54" s="1" t="s">
        <v>44</v>
      </c>
      <c r="B54" s="1" t="s">
        <v>702</v>
      </c>
      <c r="C54" s="1" t="s">
        <v>46</v>
      </c>
      <c r="D54" s="1" t="s">
        <v>703</v>
      </c>
      <c r="E54" s="1" t="s">
        <v>545</v>
      </c>
      <c r="F54" s="1" t="s">
        <v>704</v>
      </c>
      <c r="G54" s="1" t="s">
        <v>30</v>
      </c>
      <c r="J54" s="1" t="s">
        <v>32</v>
      </c>
      <c r="K54" s="1" t="s">
        <v>32</v>
      </c>
      <c r="L54" s="1" t="s">
        <v>47</v>
      </c>
      <c r="M54" s="1">
        <v>6</v>
      </c>
      <c r="N54" s="1">
        <v>26158577</v>
      </c>
      <c r="O54" s="1">
        <v>26158577</v>
      </c>
      <c r="P54" s="1" t="s">
        <v>34</v>
      </c>
      <c r="Q54" s="1" t="s">
        <v>43</v>
      </c>
      <c r="X54" s="1">
        <v>479</v>
      </c>
    </row>
    <row r="55" spans="1:24" x14ac:dyDescent="0.2">
      <c r="A55" s="1" t="s">
        <v>705</v>
      </c>
      <c r="B55" s="1" t="s">
        <v>706</v>
      </c>
      <c r="C55" s="1" t="s">
        <v>508</v>
      </c>
      <c r="D55" s="1" t="s">
        <v>707</v>
      </c>
      <c r="E55" s="1" t="s">
        <v>545</v>
      </c>
      <c r="F55" s="1" t="s">
        <v>708</v>
      </c>
      <c r="G55" s="1" t="s">
        <v>30</v>
      </c>
      <c r="I55" s="1">
        <v>1</v>
      </c>
      <c r="J55" s="1" t="s">
        <v>32</v>
      </c>
      <c r="K55" s="1" t="s">
        <v>32</v>
      </c>
      <c r="L55" s="1" t="s">
        <v>709</v>
      </c>
      <c r="M55" s="1">
        <v>6</v>
      </c>
      <c r="N55" s="1">
        <v>26158581</v>
      </c>
      <c r="O55" s="1">
        <v>26158581</v>
      </c>
      <c r="P55" s="1" t="s">
        <v>35</v>
      </c>
      <c r="Q55" s="1" t="s">
        <v>43</v>
      </c>
      <c r="T55" s="1">
        <v>31</v>
      </c>
      <c r="U55" s="1">
        <v>37</v>
      </c>
      <c r="X55" s="1">
        <v>1560</v>
      </c>
    </row>
    <row r="56" spans="1:24" x14ac:dyDescent="0.2">
      <c r="A56" s="1" t="s">
        <v>705</v>
      </c>
      <c r="B56" s="1" t="s">
        <v>710</v>
      </c>
      <c r="C56" s="1" t="s">
        <v>508</v>
      </c>
      <c r="D56" s="1" t="s">
        <v>707</v>
      </c>
      <c r="E56" s="1" t="s">
        <v>545</v>
      </c>
      <c r="F56" s="1" t="s">
        <v>708</v>
      </c>
      <c r="G56" s="1" t="s">
        <v>30</v>
      </c>
      <c r="I56" s="1">
        <v>1</v>
      </c>
      <c r="J56" s="1" t="s">
        <v>32</v>
      </c>
      <c r="K56" s="1" t="s">
        <v>32</v>
      </c>
      <c r="L56" s="1" t="s">
        <v>709</v>
      </c>
      <c r="M56" s="1">
        <v>6</v>
      </c>
      <c r="N56" s="1">
        <v>26158581</v>
      </c>
      <c r="O56" s="1">
        <v>26158581</v>
      </c>
      <c r="P56" s="1" t="s">
        <v>35</v>
      </c>
      <c r="Q56" s="1" t="s">
        <v>43</v>
      </c>
      <c r="T56" s="1">
        <v>51</v>
      </c>
      <c r="U56" s="1">
        <v>45</v>
      </c>
      <c r="X56" s="1">
        <v>1569</v>
      </c>
    </row>
    <row r="57" spans="1:24" x14ac:dyDescent="0.2">
      <c r="A57" s="1" t="s">
        <v>73</v>
      </c>
      <c r="B57" s="1" t="s">
        <v>711</v>
      </c>
      <c r="C57" s="1" t="s">
        <v>75</v>
      </c>
      <c r="D57" s="1" t="s">
        <v>712</v>
      </c>
      <c r="E57" s="1" t="s">
        <v>545</v>
      </c>
      <c r="F57" s="1" t="s">
        <v>713</v>
      </c>
      <c r="G57" s="1" t="s">
        <v>30</v>
      </c>
      <c r="I57" s="1">
        <v>1</v>
      </c>
      <c r="J57" s="1" t="s">
        <v>31</v>
      </c>
      <c r="K57" s="1" t="s">
        <v>78</v>
      </c>
      <c r="L57" s="1" t="s">
        <v>33</v>
      </c>
      <c r="M57" s="1">
        <v>6</v>
      </c>
      <c r="N57" s="1">
        <v>26158582</v>
      </c>
      <c r="O57" s="1">
        <v>26158582</v>
      </c>
      <c r="P57" s="1" t="s">
        <v>43</v>
      </c>
      <c r="Q57" s="1" t="s">
        <v>35</v>
      </c>
      <c r="X57" s="1">
        <v>807</v>
      </c>
    </row>
    <row r="58" spans="1:24" x14ac:dyDescent="0.2">
      <c r="A58" s="1" t="s">
        <v>359</v>
      </c>
      <c r="B58" s="1">
        <v>12729</v>
      </c>
      <c r="C58" s="1" t="s">
        <v>159</v>
      </c>
      <c r="D58" s="1" t="s">
        <v>717</v>
      </c>
      <c r="E58" s="1" t="s">
        <v>545</v>
      </c>
      <c r="F58" s="1" t="s">
        <v>718</v>
      </c>
      <c r="G58" s="1" t="s">
        <v>30</v>
      </c>
      <c r="J58" s="1" t="s">
        <v>32</v>
      </c>
      <c r="K58" s="1" t="s">
        <v>32</v>
      </c>
      <c r="L58" s="1" t="s">
        <v>33</v>
      </c>
      <c r="M58" s="1">
        <v>6</v>
      </c>
      <c r="N58" s="1">
        <v>26158603</v>
      </c>
      <c r="O58" s="1">
        <v>26158603</v>
      </c>
      <c r="P58" s="1" t="s">
        <v>35</v>
      </c>
      <c r="Q58" s="1" t="s">
        <v>34</v>
      </c>
      <c r="T58" s="1">
        <v>72</v>
      </c>
      <c r="U58" s="1">
        <v>411</v>
      </c>
      <c r="X58" s="1">
        <v>1282</v>
      </c>
    </row>
    <row r="59" spans="1:24" x14ac:dyDescent="0.2">
      <c r="A59" s="1" t="s">
        <v>44</v>
      </c>
      <c r="B59" s="1" t="s">
        <v>540</v>
      </c>
      <c r="C59" s="1" t="s">
        <v>46</v>
      </c>
      <c r="D59" s="1" t="s">
        <v>717</v>
      </c>
      <c r="E59" s="1" t="s">
        <v>545</v>
      </c>
      <c r="F59" s="1" t="s">
        <v>718</v>
      </c>
      <c r="G59" s="1" t="s">
        <v>30</v>
      </c>
      <c r="J59" s="1" t="s">
        <v>32</v>
      </c>
      <c r="K59" s="1" t="s">
        <v>32</v>
      </c>
      <c r="L59" s="1" t="s">
        <v>47</v>
      </c>
      <c r="M59" s="1">
        <v>6</v>
      </c>
      <c r="N59" s="1">
        <v>26158603</v>
      </c>
      <c r="O59" s="1">
        <v>26158603</v>
      </c>
      <c r="P59" s="1" t="s">
        <v>35</v>
      </c>
      <c r="Q59" s="1" t="s">
        <v>34</v>
      </c>
      <c r="X59" s="1">
        <v>1333</v>
      </c>
    </row>
    <row r="60" spans="1:24" x14ac:dyDescent="0.2">
      <c r="A60" s="1" t="s">
        <v>349</v>
      </c>
      <c r="B60" s="1" t="s">
        <v>719</v>
      </c>
      <c r="C60" s="1" t="s">
        <v>26</v>
      </c>
      <c r="D60" s="1" t="s">
        <v>301</v>
      </c>
      <c r="E60" s="1" t="s">
        <v>545</v>
      </c>
      <c r="F60" s="1" t="s">
        <v>720</v>
      </c>
      <c r="G60" s="1" t="s">
        <v>30</v>
      </c>
      <c r="J60" s="1" t="s">
        <v>32</v>
      </c>
      <c r="K60" s="1" t="s">
        <v>32</v>
      </c>
      <c r="L60" s="1" t="s">
        <v>32</v>
      </c>
      <c r="M60" s="1">
        <v>6</v>
      </c>
      <c r="N60" s="1">
        <v>26158602</v>
      </c>
      <c r="O60" s="1">
        <v>26158602</v>
      </c>
      <c r="P60" s="1" t="s">
        <v>34</v>
      </c>
      <c r="Q60" s="1" t="s">
        <v>42</v>
      </c>
      <c r="U60" s="1">
        <v>262</v>
      </c>
      <c r="X60" s="1">
        <v>13</v>
      </c>
    </row>
    <row r="61" spans="1:24" x14ac:dyDescent="0.2">
      <c r="A61" s="1" t="s">
        <v>51</v>
      </c>
      <c r="B61" s="1" t="s">
        <v>721</v>
      </c>
      <c r="C61" s="1" t="s">
        <v>53</v>
      </c>
      <c r="D61" s="1" t="s">
        <v>301</v>
      </c>
      <c r="E61" s="1" t="s">
        <v>545</v>
      </c>
      <c r="F61" s="1" t="s">
        <v>720</v>
      </c>
      <c r="G61" s="1" t="s">
        <v>30</v>
      </c>
      <c r="J61" s="1" t="s">
        <v>31</v>
      </c>
      <c r="K61" s="1" t="s">
        <v>32</v>
      </c>
      <c r="L61" s="1" t="s">
        <v>33</v>
      </c>
      <c r="M61" s="1">
        <v>6</v>
      </c>
      <c r="N61" s="1">
        <v>26158602</v>
      </c>
      <c r="O61" s="1">
        <v>26158602</v>
      </c>
      <c r="P61" s="1" t="s">
        <v>34</v>
      </c>
      <c r="Q61" s="1" t="s">
        <v>42</v>
      </c>
      <c r="T61" s="1">
        <v>11</v>
      </c>
      <c r="U61" s="1">
        <v>184</v>
      </c>
      <c r="X61" s="1">
        <v>67</v>
      </c>
    </row>
    <row r="62" spans="1:24" x14ac:dyDescent="0.2">
      <c r="A62" s="1" t="s">
        <v>349</v>
      </c>
      <c r="B62" s="1" t="s">
        <v>722</v>
      </c>
      <c r="C62" s="1" t="s">
        <v>75</v>
      </c>
      <c r="D62" s="1" t="s">
        <v>460</v>
      </c>
      <c r="E62" s="1" t="s">
        <v>545</v>
      </c>
      <c r="F62" s="1" t="s">
        <v>723</v>
      </c>
      <c r="G62" s="1" t="s">
        <v>30</v>
      </c>
      <c r="J62" s="1" t="s">
        <v>32</v>
      </c>
      <c r="K62" s="1" t="s">
        <v>32</v>
      </c>
      <c r="L62" s="1" t="s">
        <v>32</v>
      </c>
      <c r="M62" s="1">
        <v>6</v>
      </c>
      <c r="N62" s="1">
        <v>26158605</v>
      </c>
      <c r="O62" s="1">
        <v>26158605</v>
      </c>
      <c r="P62" s="1" t="s">
        <v>35</v>
      </c>
      <c r="Q62" s="1" t="s">
        <v>34</v>
      </c>
      <c r="U62" s="1">
        <v>190</v>
      </c>
      <c r="X62" s="1">
        <v>99</v>
      </c>
    </row>
    <row r="63" spans="1:24" x14ac:dyDescent="0.2">
      <c r="A63" s="1" t="s">
        <v>350</v>
      </c>
      <c r="B63" s="1" t="s">
        <v>724</v>
      </c>
      <c r="C63" s="1" t="s">
        <v>327</v>
      </c>
      <c r="D63" s="1" t="s">
        <v>462</v>
      </c>
      <c r="E63" s="1" t="s">
        <v>545</v>
      </c>
      <c r="F63" s="1" t="s">
        <v>725</v>
      </c>
      <c r="G63" s="1" t="s">
        <v>30</v>
      </c>
      <c r="J63" s="1" t="s">
        <v>32</v>
      </c>
      <c r="K63" s="1" t="s">
        <v>32</v>
      </c>
      <c r="L63" s="1" t="s">
        <v>354</v>
      </c>
      <c r="M63" s="1">
        <v>6</v>
      </c>
      <c r="N63" s="1">
        <v>26158610</v>
      </c>
      <c r="O63" s="1">
        <v>26158610</v>
      </c>
      <c r="P63" s="1" t="s">
        <v>42</v>
      </c>
      <c r="Q63" s="1" t="s">
        <v>35</v>
      </c>
      <c r="X63" s="1">
        <v>137</v>
      </c>
    </row>
    <row r="64" spans="1:24" x14ac:dyDescent="0.2">
      <c r="A64" s="1" t="s">
        <v>349</v>
      </c>
      <c r="B64" s="1" t="s">
        <v>726</v>
      </c>
      <c r="C64" s="1" t="s">
        <v>58</v>
      </c>
      <c r="D64" s="1" t="s">
        <v>462</v>
      </c>
      <c r="E64" s="1" t="s">
        <v>545</v>
      </c>
      <c r="F64" s="1" t="s">
        <v>727</v>
      </c>
      <c r="G64" s="1" t="s">
        <v>30</v>
      </c>
      <c r="J64" s="1" t="s">
        <v>32</v>
      </c>
      <c r="K64" s="1" t="s">
        <v>32</v>
      </c>
      <c r="L64" s="1" t="s">
        <v>32</v>
      </c>
      <c r="M64" s="1">
        <v>6</v>
      </c>
      <c r="N64" s="1">
        <v>26158610</v>
      </c>
      <c r="O64" s="1">
        <v>26158610</v>
      </c>
      <c r="P64" s="1" t="s">
        <v>42</v>
      </c>
      <c r="Q64" s="1" t="s">
        <v>34</v>
      </c>
      <c r="U64" s="1">
        <v>139</v>
      </c>
      <c r="X64" s="1">
        <v>49</v>
      </c>
    </row>
    <row r="65" spans="1:24" x14ac:dyDescent="0.2">
      <c r="A65" s="1" t="s">
        <v>728</v>
      </c>
      <c r="B65" s="1" t="s">
        <v>729</v>
      </c>
      <c r="C65" s="1" t="s">
        <v>730</v>
      </c>
      <c r="D65" s="1" t="s">
        <v>308</v>
      </c>
      <c r="E65" s="1" t="s">
        <v>545</v>
      </c>
      <c r="F65" s="1" t="s">
        <v>731</v>
      </c>
      <c r="G65" s="1" t="s">
        <v>30</v>
      </c>
      <c r="I65" s="1">
        <v>1</v>
      </c>
      <c r="J65" s="1" t="s">
        <v>31</v>
      </c>
      <c r="K65" s="1" t="s">
        <v>67</v>
      </c>
      <c r="L65" s="1" t="s">
        <v>33</v>
      </c>
      <c r="M65" s="1">
        <v>6</v>
      </c>
      <c r="N65" s="1">
        <v>26158611</v>
      </c>
      <c r="O65" s="1">
        <v>26158611</v>
      </c>
      <c r="P65" s="1" t="s">
        <v>34</v>
      </c>
      <c r="Q65" s="1" t="s">
        <v>42</v>
      </c>
      <c r="X65" s="1">
        <v>104</v>
      </c>
    </row>
    <row r="66" spans="1:24" x14ac:dyDescent="0.2">
      <c r="A66" s="1" t="s">
        <v>51</v>
      </c>
      <c r="B66" s="1" t="s">
        <v>732</v>
      </c>
      <c r="C66" s="1" t="s">
        <v>53</v>
      </c>
      <c r="D66" s="1" t="s">
        <v>473</v>
      </c>
      <c r="E66" s="1" t="s">
        <v>545</v>
      </c>
      <c r="F66" s="1" t="s">
        <v>733</v>
      </c>
      <c r="G66" s="1" t="s">
        <v>30</v>
      </c>
      <c r="J66" s="1" t="s">
        <v>31</v>
      </c>
      <c r="K66" s="1" t="s">
        <v>32</v>
      </c>
      <c r="L66" s="1" t="s">
        <v>33</v>
      </c>
      <c r="M66" s="1">
        <v>6</v>
      </c>
      <c r="N66" s="1">
        <v>26158619</v>
      </c>
      <c r="O66" s="1">
        <v>26158619</v>
      </c>
      <c r="P66" s="1" t="s">
        <v>42</v>
      </c>
      <c r="Q66" s="1" t="s">
        <v>34</v>
      </c>
      <c r="T66" s="1">
        <v>80</v>
      </c>
      <c r="U66" s="1">
        <v>168</v>
      </c>
      <c r="X66" s="1">
        <v>130</v>
      </c>
    </row>
    <row r="67" spans="1:24" x14ac:dyDescent="0.2">
      <c r="A67" s="1" t="s">
        <v>44</v>
      </c>
      <c r="B67" s="1" t="s">
        <v>734</v>
      </c>
      <c r="C67" s="1" t="s">
        <v>46</v>
      </c>
      <c r="D67" s="1" t="s">
        <v>735</v>
      </c>
      <c r="E67" s="1" t="s">
        <v>545</v>
      </c>
      <c r="F67" s="1" t="s">
        <v>736</v>
      </c>
      <c r="G67" s="1" t="s">
        <v>30</v>
      </c>
      <c r="J67" s="1" t="s">
        <v>32</v>
      </c>
      <c r="K67" s="1" t="s">
        <v>32</v>
      </c>
      <c r="L67" s="1" t="s">
        <v>47</v>
      </c>
      <c r="M67" s="1">
        <v>6</v>
      </c>
      <c r="N67" s="1">
        <v>26158618</v>
      </c>
      <c r="O67" s="1">
        <v>26158618</v>
      </c>
      <c r="P67" s="1" t="s">
        <v>43</v>
      </c>
      <c r="Q67" s="1" t="s">
        <v>35</v>
      </c>
      <c r="X67" s="1">
        <v>1792</v>
      </c>
    </row>
    <row r="68" spans="1:24" x14ac:dyDescent="0.2">
      <c r="A68" s="1" t="s">
        <v>192</v>
      </c>
      <c r="B68" s="1" t="s">
        <v>737</v>
      </c>
      <c r="C68" s="1" t="s">
        <v>105</v>
      </c>
      <c r="D68" s="1" t="s">
        <v>320</v>
      </c>
      <c r="E68" s="1" t="s">
        <v>545</v>
      </c>
      <c r="F68" s="1" t="s">
        <v>738</v>
      </c>
      <c r="G68" s="1" t="s">
        <v>30</v>
      </c>
      <c r="I68" s="1">
        <v>5</v>
      </c>
      <c r="J68" s="1" t="s">
        <v>162</v>
      </c>
      <c r="K68" s="1" t="s">
        <v>162</v>
      </c>
      <c r="L68" s="1" t="s">
        <v>196</v>
      </c>
      <c r="M68" s="1">
        <v>6</v>
      </c>
      <c r="N68" s="1">
        <v>26158626</v>
      </c>
      <c r="O68" s="1">
        <v>26158626</v>
      </c>
      <c r="P68" s="1" t="s">
        <v>34</v>
      </c>
      <c r="Q68" s="1" t="s">
        <v>35</v>
      </c>
      <c r="X68" s="1">
        <v>454</v>
      </c>
    </row>
    <row r="69" spans="1:24" x14ac:dyDescent="0.2">
      <c r="A69" s="1" t="s">
        <v>349</v>
      </c>
      <c r="B69" s="1" t="s">
        <v>739</v>
      </c>
      <c r="C69" s="1" t="s">
        <v>58</v>
      </c>
      <c r="D69" s="1" t="s">
        <v>320</v>
      </c>
      <c r="E69" s="1" t="s">
        <v>545</v>
      </c>
      <c r="F69" s="1" t="s">
        <v>738</v>
      </c>
      <c r="G69" s="1" t="s">
        <v>30</v>
      </c>
      <c r="I69" s="1">
        <v>5</v>
      </c>
      <c r="J69" s="1" t="s">
        <v>32</v>
      </c>
      <c r="K69" s="1" t="s">
        <v>32</v>
      </c>
      <c r="L69" s="1" t="s">
        <v>32</v>
      </c>
      <c r="M69" s="1">
        <v>6</v>
      </c>
      <c r="N69" s="1">
        <v>26158626</v>
      </c>
      <c r="O69" s="1">
        <v>26158626</v>
      </c>
      <c r="P69" s="1" t="s">
        <v>34</v>
      </c>
      <c r="Q69" s="1" t="s">
        <v>35</v>
      </c>
      <c r="U69" s="1">
        <v>145</v>
      </c>
      <c r="X69" s="1">
        <v>29</v>
      </c>
    </row>
    <row r="70" spans="1:24" x14ac:dyDescent="0.2">
      <c r="A70" s="1" t="s">
        <v>349</v>
      </c>
      <c r="B70" s="1" t="s">
        <v>740</v>
      </c>
      <c r="C70" s="1" t="s">
        <v>58</v>
      </c>
      <c r="D70" s="1" t="s">
        <v>320</v>
      </c>
      <c r="E70" s="1" t="s">
        <v>545</v>
      </c>
      <c r="F70" s="1" t="s">
        <v>738</v>
      </c>
      <c r="G70" s="1" t="s">
        <v>30</v>
      </c>
      <c r="I70" s="1">
        <v>5</v>
      </c>
      <c r="J70" s="1" t="s">
        <v>32</v>
      </c>
      <c r="K70" s="1" t="s">
        <v>32</v>
      </c>
      <c r="L70" s="1" t="s">
        <v>32</v>
      </c>
      <c r="M70" s="1">
        <v>6</v>
      </c>
      <c r="N70" s="1">
        <v>26158626</v>
      </c>
      <c r="O70" s="1">
        <v>26158626</v>
      </c>
      <c r="P70" s="1" t="s">
        <v>34</v>
      </c>
      <c r="Q70" s="1" t="s">
        <v>35</v>
      </c>
      <c r="U70" s="1">
        <v>144</v>
      </c>
      <c r="X70" s="1">
        <v>7</v>
      </c>
    </row>
    <row r="71" spans="1:24" x14ac:dyDescent="0.2">
      <c r="A71" s="1" t="s">
        <v>405</v>
      </c>
      <c r="B71" s="1" t="s">
        <v>406</v>
      </c>
      <c r="C71" s="1" t="s">
        <v>58</v>
      </c>
      <c r="D71" s="1" t="s">
        <v>320</v>
      </c>
      <c r="E71" s="1" t="s">
        <v>545</v>
      </c>
      <c r="F71" s="1" t="s">
        <v>738</v>
      </c>
      <c r="G71" s="1" t="s">
        <v>30</v>
      </c>
      <c r="I71" s="1">
        <v>5</v>
      </c>
      <c r="J71" s="1" t="s">
        <v>32</v>
      </c>
      <c r="K71" s="1" t="s">
        <v>32</v>
      </c>
      <c r="L71" s="1" t="s">
        <v>32</v>
      </c>
      <c r="M71" s="1">
        <v>6</v>
      </c>
      <c r="N71" s="1">
        <v>26158626</v>
      </c>
      <c r="O71" s="1">
        <v>26158626</v>
      </c>
      <c r="P71" s="1" t="s">
        <v>34</v>
      </c>
      <c r="Q71" s="1" t="s">
        <v>35</v>
      </c>
      <c r="X71" s="1">
        <v>462</v>
      </c>
    </row>
    <row r="72" spans="1:24" x14ac:dyDescent="0.2">
      <c r="A72" s="1" t="s">
        <v>24</v>
      </c>
      <c r="B72" s="1" t="s">
        <v>741</v>
      </c>
      <c r="C72" s="1" t="s">
        <v>26</v>
      </c>
      <c r="D72" s="1" t="s">
        <v>481</v>
      </c>
      <c r="E72" s="1" t="s">
        <v>545</v>
      </c>
      <c r="F72" s="1" t="s">
        <v>742</v>
      </c>
      <c r="G72" s="1" t="s">
        <v>30</v>
      </c>
      <c r="I72" s="1">
        <v>5</v>
      </c>
      <c r="J72" s="1" t="s">
        <v>31</v>
      </c>
      <c r="K72" s="1" t="s">
        <v>32</v>
      </c>
      <c r="L72" s="1" t="s">
        <v>33</v>
      </c>
      <c r="M72" s="1">
        <v>6</v>
      </c>
      <c r="N72" s="1">
        <v>26158626</v>
      </c>
      <c r="O72" s="1">
        <v>26158626</v>
      </c>
      <c r="P72" s="1" t="s">
        <v>34</v>
      </c>
      <c r="Q72" s="1" t="s">
        <v>42</v>
      </c>
      <c r="T72" s="1">
        <v>99</v>
      </c>
      <c r="U72" s="1">
        <v>460</v>
      </c>
      <c r="W72" s="1">
        <v>540</v>
      </c>
      <c r="X72" s="1">
        <v>511</v>
      </c>
    </row>
    <row r="73" spans="1:24" x14ac:dyDescent="0.2">
      <c r="A73" s="1" t="s">
        <v>349</v>
      </c>
      <c r="B73" s="1" t="s">
        <v>743</v>
      </c>
      <c r="C73" s="1" t="s">
        <v>26</v>
      </c>
      <c r="D73" s="1" t="s">
        <v>481</v>
      </c>
      <c r="E73" s="1" t="s">
        <v>545</v>
      </c>
      <c r="F73" s="1" t="s">
        <v>742</v>
      </c>
      <c r="G73" s="1" t="s">
        <v>30</v>
      </c>
      <c r="I73" s="1">
        <v>5</v>
      </c>
      <c r="J73" s="1" t="s">
        <v>32</v>
      </c>
      <c r="K73" s="1" t="s">
        <v>32</v>
      </c>
      <c r="L73" s="1" t="s">
        <v>32</v>
      </c>
      <c r="M73" s="1">
        <v>6</v>
      </c>
      <c r="N73" s="1">
        <v>26158626</v>
      </c>
      <c r="O73" s="1">
        <v>26158626</v>
      </c>
      <c r="P73" s="1" t="s">
        <v>34</v>
      </c>
      <c r="Q73" s="1" t="s">
        <v>42</v>
      </c>
      <c r="U73" s="1">
        <v>339</v>
      </c>
      <c r="X73" s="1">
        <v>13</v>
      </c>
    </row>
    <row r="74" spans="1:24" x14ac:dyDescent="0.2">
      <c r="A74" s="1" t="s">
        <v>187</v>
      </c>
      <c r="B74" s="1" t="s">
        <v>744</v>
      </c>
      <c r="C74" s="1" t="s">
        <v>189</v>
      </c>
      <c r="D74" s="1" t="s">
        <v>481</v>
      </c>
      <c r="E74" s="1" t="s">
        <v>545</v>
      </c>
      <c r="F74" s="1" t="s">
        <v>742</v>
      </c>
      <c r="G74" s="1" t="s">
        <v>30</v>
      </c>
      <c r="I74" s="1">
        <v>5</v>
      </c>
      <c r="J74" s="1" t="s">
        <v>31</v>
      </c>
      <c r="K74" s="1" t="s">
        <v>67</v>
      </c>
      <c r="L74" s="1" t="s">
        <v>68</v>
      </c>
      <c r="M74" s="1">
        <v>6</v>
      </c>
      <c r="N74" s="1">
        <v>26158626</v>
      </c>
      <c r="O74" s="1">
        <v>26158626</v>
      </c>
      <c r="P74" s="1" t="s">
        <v>34</v>
      </c>
      <c r="Q74" s="1" t="s">
        <v>42</v>
      </c>
      <c r="T74" s="1">
        <v>150</v>
      </c>
      <c r="U74" s="1">
        <v>66</v>
      </c>
      <c r="X74" s="1">
        <v>120</v>
      </c>
    </row>
    <row r="75" spans="1:24" x14ac:dyDescent="0.2">
      <c r="A75" s="1" t="s">
        <v>349</v>
      </c>
      <c r="B75" s="1" t="s">
        <v>745</v>
      </c>
      <c r="C75" s="1" t="s">
        <v>189</v>
      </c>
      <c r="D75" s="1" t="s">
        <v>485</v>
      </c>
      <c r="E75" s="1" t="s">
        <v>545</v>
      </c>
      <c r="F75" s="1" t="s">
        <v>746</v>
      </c>
      <c r="G75" s="1" t="s">
        <v>30</v>
      </c>
      <c r="J75" s="1" t="s">
        <v>32</v>
      </c>
      <c r="K75" s="1" t="s">
        <v>32</v>
      </c>
      <c r="L75" s="1" t="s">
        <v>32</v>
      </c>
      <c r="M75" s="1">
        <v>6</v>
      </c>
      <c r="N75" s="1">
        <v>26158633</v>
      </c>
      <c r="O75" s="1">
        <v>26158633</v>
      </c>
      <c r="P75" s="1" t="s">
        <v>42</v>
      </c>
      <c r="Q75" s="1" t="s">
        <v>43</v>
      </c>
      <c r="U75" s="1">
        <v>120</v>
      </c>
      <c r="X75" s="1">
        <v>4</v>
      </c>
    </row>
    <row r="76" spans="1:24" x14ac:dyDescent="0.2">
      <c r="A76" s="1" t="s">
        <v>349</v>
      </c>
      <c r="B76" s="1" t="s">
        <v>747</v>
      </c>
      <c r="C76" s="1" t="s">
        <v>64</v>
      </c>
      <c r="D76" s="1" t="s">
        <v>748</v>
      </c>
      <c r="E76" s="1" t="s">
        <v>545</v>
      </c>
      <c r="F76" s="1" t="s">
        <v>749</v>
      </c>
      <c r="G76" s="1" t="s">
        <v>30</v>
      </c>
      <c r="J76" s="1" t="s">
        <v>32</v>
      </c>
      <c r="K76" s="1" t="s">
        <v>32</v>
      </c>
      <c r="L76" s="1" t="s">
        <v>32</v>
      </c>
      <c r="M76" s="1">
        <v>6</v>
      </c>
      <c r="N76" s="1">
        <v>26158647</v>
      </c>
      <c r="O76" s="1">
        <v>26158647</v>
      </c>
      <c r="P76" s="1" t="s">
        <v>43</v>
      </c>
      <c r="Q76" s="1" t="s">
        <v>42</v>
      </c>
      <c r="U76" s="1">
        <v>90</v>
      </c>
      <c r="X76" s="1">
        <v>52</v>
      </c>
    </row>
    <row r="77" spans="1:24" x14ac:dyDescent="0.2">
      <c r="A77" s="1" t="s">
        <v>349</v>
      </c>
      <c r="B77" s="1" t="s">
        <v>750</v>
      </c>
      <c r="C77" s="1" t="s">
        <v>75</v>
      </c>
      <c r="D77" s="1" t="s">
        <v>498</v>
      </c>
      <c r="E77" s="1" t="s">
        <v>545</v>
      </c>
      <c r="F77" s="1" t="s">
        <v>751</v>
      </c>
      <c r="G77" s="1" t="s">
        <v>30</v>
      </c>
      <c r="J77" s="1" t="s">
        <v>32</v>
      </c>
      <c r="K77" s="1" t="s">
        <v>32</v>
      </c>
      <c r="L77" s="1" t="s">
        <v>32</v>
      </c>
      <c r="M77" s="1">
        <v>6</v>
      </c>
      <c r="N77" s="1">
        <v>26158654</v>
      </c>
      <c r="O77" s="1">
        <v>26158654</v>
      </c>
      <c r="P77" s="1" t="s">
        <v>35</v>
      </c>
      <c r="Q77" s="1" t="s">
        <v>34</v>
      </c>
      <c r="U77" s="1">
        <v>90</v>
      </c>
      <c r="X77" s="1">
        <v>82</v>
      </c>
    </row>
    <row r="78" spans="1:24" x14ac:dyDescent="0.2">
      <c r="A78" s="1" t="s">
        <v>349</v>
      </c>
      <c r="B78" s="1" t="s">
        <v>753</v>
      </c>
      <c r="C78" s="1" t="s">
        <v>754</v>
      </c>
      <c r="D78" s="1" t="s">
        <v>755</v>
      </c>
      <c r="E78" s="1" t="s">
        <v>545</v>
      </c>
      <c r="F78" s="1" t="s">
        <v>756</v>
      </c>
      <c r="G78" s="1" t="s">
        <v>30</v>
      </c>
      <c r="I78" s="1">
        <v>2</v>
      </c>
      <c r="J78" s="1" t="s">
        <v>32</v>
      </c>
      <c r="K78" s="1" t="s">
        <v>32</v>
      </c>
      <c r="L78" s="1" t="s">
        <v>32</v>
      </c>
      <c r="M78" s="1">
        <v>6</v>
      </c>
      <c r="N78" s="1">
        <v>26158660</v>
      </c>
      <c r="O78" s="1">
        <v>26158660</v>
      </c>
      <c r="P78" s="1" t="s">
        <v>42</v>
      </c>
      <c r="Q78" s="1" t="s">
        <v>34</v>
      </c>
      <c r="U78" s="1">
        <v>27</v>
      </c>
      <c r="X78" s="1">
        <v>6</v>
      </c>
    </row>
    <row r="79" spans="1:24" x14ac:dyDescent="0.2">
      <c r="A79" s="1" t="s">
        <v>349</v>
      </c>
      <c r="B79" s="1" t="s">
        <v>757</v>
      </c>
      <c r="C79" s="1" t="s">
        <v>75</v>
      </c>
      <c r="D79" s="1" t="s">
        <v>503</v>
      </c>
      <c r="E79" s="1" t="s">
        <v>545</v>
      </c>
      <c r="F79" s="1" t="s">
        <v>758</v>
      </c>
      <c r="G79" s="1" t="s">
        <v>30</v>
      </c>
      <c r="J79" s="1" t="s">
        <v>32</v>
      </c>
      <c r="K79" s="1" t="s">
        <v>32</v>
      </c>
      <c r="L79" s="1" t="s">
        <v>32</v>
      </c>
      <c r="M79" s="1">
        <v>6</v>
      </c>
      <c r="N79" s="1">
        <v>26158662</v>
      </c>
      <c r="O79" s="1">
        <v>26158662</v>
      </c>
      <c r="P79" s="1" t="s">
        <v>35</v>
      </c>
      <c r="Q79" s="1" t="s">
        <v>34</v>
      </c>
      <c r="U79" s="1">
        <v>58</v>
      </c>
      <c r="X79" s="1">
        <v>57</v>
      </c>
    </row>
    <row r="80" spans="1:24" x14ac:dyDescent="0.2">
      <c r="A80" s="1" t="s">
        <v>349</v>
      </c>
      <c r="B80" s="1" t="s">
        <v>759</v>
      </c>
      <c r="C80" s="1" t="s">
        <v>75</v>
      </c>
      <c r="D80" s="1" t="s">
        <v>503</v>
      </c>
      <c r="E80" s="1" t="s">
        <v>545</v>
      </c>
      <c r="F80" s="1" t="s">
        <v>758</v>
      </c>
      <c r="G80" s="1" t="s">
        <v>30</v>
      </c>
      <c r="J80" s="1" t="s">
        <v>32</v>
      </c>
      <c r="K80" s="1" t="s">
        <v>32</v>
      </c>
      <c r="L80" s="1" t="s">
        <v>32</v>
      </c>
      <c r="M80" s="1">
        <v>6</v>
      </c>
      <c r="N80" s="1">
        <v>26158662</v>
      </c>
      <c r="O80" s="1">
        <v>26158662</v>
      </c>
      <c r="P80" s="1" t="s">
        <v>35</v>
      </c>
      <c r="Q80" s="1" t="s">
        <v>34</v>
      </c>
      <c r="U80" s="1">
        <v>30</v>
      </c>
      <c r="X80" s="1">
        <v>55</v>
      </c>
    </row>
    <row r="81" spans="1:24" x14ac:dyDescent="0.2">
      <c r="A81" s="1" t="s">
        <v>103</v>
      </c>
      <c r="B81" s="1" t="s">
        <v>760</v>
      </c>
      <c r="C81" s="1" t="s">
        <v>105</v>
      </c>
      <c r="D81" s="1" t="s">
        <v>503</v>
      </c>
      <c r="E81" s="1" t="s">
        <v>545</v>
      </c>
      <c r="F81" s="1" t="s">
        <v>758</v>
      </c>
      <c r="G81" s="1" t="s">
        <v>30</v>
      </c>
      <c r="J81" s="1" t="s">
        <v>31</v>
      </c>
      <c r="K81" s="1" t="s">
        <v>32</v>
      </c>
      <c r="L81" s="1" t="s">
        <v>108</v>
      </c>
      <c r="M81" s="1">
        <v>6</v>
      </c>
      <c r="N81" s="1">
        <v>26158662</v>
      </c>
      <c r="O81" s="1">
        <v>26158662</v>
      </c>
      <c r="P81" s="1" t="s">
        <v>35</v>
      </c>
      <c r="Q81" s="1" t="s">
        <v>34</v>
      </c>
      <c r="T81" s="1">
        <v>11</v>
      </c>
      <c r="U81" s="1">
        <v>63</v>
      </c>
      <c r="W81" s="1">
        <v>46</v>
      </c>
      <c r="X81" s="1">
        <v>68</v>
      </c>
    </row>
    <row r="82" spans="1:24" x14ac:dyDescent="0.2">
      <c r="A82" s="1" t="s">
        <v>349</v>
      </c>
      <c r="B82" s="1" t="s">
        <v>761</v>
      </c>
      <c r="C82" s="1" t="s">
        <v>75</v>
      </c>
      <c r="D82" s="1" t="s">
        <v>506</v>
      </c>
      <c r="E82" s="1" t="s">
        <v>545</v>
      </c>
      <c r="F82" s="1" t="s">
        <v>762</v>
      </c>
      <c r="G82" s="1" t="s">
        <v>30</v>
      </c>
      <c r="J82" s="1" t="s">
        <v>32</v>
      </c>
      <c r="K82" s="1" t="s">
        <v>32</v>
      </c>
      <c r="L82" s="1" t="s">
        <v>32</v>
      </c>
      <c r="M82" s="1">
        <v>6</v>
      </c>
      <c r="N82" s="1">
        <v>26158663</v>
      </c>
      <c r="O82" s="1">
        <v>26158663</v>
      </c>
      <c r="P82" s="1" t="s">
        <v>42</v>
      </c>
      <c r="Q82" s="1" t="s">
        <v>34</v>
      </c>
      <c r="U82" s="1">
        <v>61</v>
      </c>
      <c r="X82" s="1">
        <v>7</v>
      </c>
    </row>
    <row r="83" spans="1:24" x14ac:dyDescent="0.2">
      <c r="A83" s="1" t="s">
        <v>376</v>
      </c>
      <c r="B83" s="1" t="s">
        <v>763</v>
      </c>
      <c r="C83" s="1" t="s">
        <v>378</v>
      </c>
      <c r="D83" s="1" t="s">
        <v>764</v>
      </c>
      <c r="E83" s="1" t="s">
        <v>545</v>
      </c>
      <c r="F83" s="1" t="s">
        <v>765</v>
      </c>
      <c r="G83" s="1" t="s">
        <v>30</v>
      </c>
      <c r="I83" s="1">
        <v>1</v>
      </c>
      <c r="J83" s="1" t="s">
        <v>31</v>
      </c>
      <c r="K83" s="1" t="s">
        <v>32</v>
      </c>
      <c r="L83" s="1" t="s">
        <v>33</v>
      </c>
      <c r="M83" s="1">
        <v>6</v>
      </c>
      <c r="N83" s="1">
        <v>26158671</v>
      </c>
      <c r="O83" s="1">
        <v>26158671</v>
      </c>
      <c r="P83" s="1" t="s">
        <v>43</v>
      </c>
      <c r="Q83" s="1" t="s">
        <v>42</v>
      </c>
      <c r="T83" s="1">
        <v>62</v>
      </c>
      <c r="U83" s="1">
        <v>86</v>
      </c>
      <c r="X83" s="1">
        <v>15</v>
      </c>
    </row>
    <row r="84" spans="1:24" x14ac:dyDescent="0.2">
      <c r="A84" s="1" t="s">
        <v>62</v>
      </c>
      <c r="B84" s="1" t="s">
        <v>766</v>
      </c>
      <c r="C84" s="1" t="s">
        <v>64</v>
      </c>
      <c r="D84" s="1" t="s">
        <v>323</v>
      </c>
      <c r="E84" s="1" t="s">
        <v>545</v>
      </c>
      <c r="F84" s="1" t="s">
        <v>767</v>
      </c>
      <c r="G84" s="1" t="s">
        <v>30</v>
      </c>
      <c r="I84" s="1">
        <v>1</v>
      </c>
      <c r="J84" s="1" t="s">
        <v>31</v>
      </c>
      <c r="K84" s="1" t="s">
        <v>67</v>
      </c>
      <c r="L84" s="1" t="s">
        <v>68</v>
      </c>
      <c r="M84" s="1">
        <v>6</v>
      </c>
      <c r="N84" s="1">
        <v>26158679</v>
      </c>
      <c r="O84" s="1">
        <v>26158679</v>
      </c>
      <c r="P84" s="1" t="s">
        <v>34</v>
      </c>
      <c r="Q84" s="1" t="s">
        <v>43</v>
      </c>
      <c r="T84" s="1">
        <v>45</v>
      </c>
      <c r="U84" s="1">
        <v>91</v>
      </c>
      <c r="W84" s="1">
        <v>164</v>
      </c>
      <c r="X84" s="1">
        <v>229</v>
      </c>
    </row>
    <row r="85" spans="1:24" x14ac:dyDescent="0.2">
      <c r="A85" s="1" t="s">
        <v>62</v>
      </c>
      <c r="B85" s="1" t="s">
        <v>768</v>
      </c>
      <c r="C85" s="1" t="s">
        <v>64</v>
      </c>
      <c r="D85" s="1" t="s">
        <v>769</v>
      </c>
      <c r="E85" s="1" t="s">
        <v>545</v>
      </c>
      <c r="F85" s="1" t="s">
        <v>770</v>
      </c>
      <c r="G85" s="1" t="s">
        <v>30</v>
      </c>
      <c r="I85" s="1">
        <v>1</v>
      </c>
      <c r="J85" s="1" t="s">
        <v>31</v>
      </c>
      <c r="K85" s="1" t="s">
        <v>67</v>
      </c>
      <c r="L85" s="1" t="s">
        <v>68</v>
      </c>
      <c r="M85" s="1">
        <v>6</v>
      </c>
      <c r="N85" s="1">
        <v>26158680</v>
      </c>
      <c r="O85" s="1">
        <v>26158680</v>
      </c>
      <c r="P85" s="1" t="s">
        <v>35</v>
      </c>
      <c r="Q85" s="1" t="s">
        <v>34</v>
      </c>
      <c r="T85" s="1">
        <v>48</v>
      </c>
      <c r="U85" s="1">
        <v>98</v>
      </c>
      <c r="W85" s="1">
        <v>126</v>
      </c>
      <c r="X85" s="1">
        <v>35</v>
      </c>
    </row>
    <row r="86" spans="1:24" x14ac:dyDescent="0.2">
      <c r="A86" s="1" t="s">
        <v>349</v>
      </c>
      <c r="B86" s="1" t="s">
        <v>771</v>
      </c>
      <c r="C86" s="1" t="s">
        <v>58</v>
      </c>
      <c r="D86" s="1" t="s">
        <v>772</v>
      </c>
      <c r="E86" s="1" t="s">
        <v>545</v>
      </c>
      <c r="F86" s="1" t="s">
        <v>773</v>
      </c>
      <c r="G86" s="1" t="s">
        <v>30</v>
      </c>
      <c r="J86" s="1" t="s">
        <v>32</v>
      </c>
      <c r="K86" s="1" t="s">
        <v>32</v>
      </c>
      <c r="L86" s="1" t="s">
        <v>32</v>
      </c>
      <c r="M86" s="1">
        <v>6</v>
      </c>
      <c r="N86" s="1">
        <v>26158685</v>
      </c>
      <c r="O86" s="1">
        <v>26158685</v>
      </c>
      <c r="P86" s="1" t="s">
        <v>34</v>
      </c>
      <c r="Q86" s="1" t="s">
        <v>43</v>
      </c>
      <c r="U86" s="1">
        <v>53</v>
      </c>
      <c r="X86" s="1">
        <v>16</v>
      </c>
    </row>
    <row r="87" spans="1:24" x14ac:dyDescent="0.2">
      <c r="A87" s="1" t="s">
        <v>359</v>
      </c>
      <c r="B87" s="1" t="s">
        <v>774</v>
      </c>
      <c r="C87" s="1" t="s">
        <v>159</v>
      </c>
      <c r="D87" s="1" t="s">
        <v>775</v>
      </c>
      <c r="E87" s="1" t="s">
        <v>545</v>
      </c>
      <c r="F87" s="1" t="s">
        <v>776</v>
      </c>
      <c r="G87" s="1" t="s">
        <v>30</v>
      </c>
      <c r="I87" s="1">
        <v>1</v>
      </c>
      <c r="J87" s="1" t="s">
        <v>32</v>
      </c>
      <c r="K87" s="1" t="s">
        <v>32</v>
      </c>
      <c r="L87" s="1" t="s">
        <v>33</v>
      </c>
      <c r="M87" s="1">
        <v>6</v>
      </c>
      <c r="N87" s="1">
        <v>26158693</v>
      </c>
      <c r="O87" s="1">
        <v>26158693</v>
      </c>
      <c r="P87" s="1" t="s">
        <v>43</v>
      </c>
      <c r="Q87" s="1" t="s">
        <v>35</v>
      </c>
      <c r="T87" s="1">
        <v>8</v>
      </c>
      <c r="U87" s="1">
        <v>263</v>
      </c>
      <c r="X87" s="1">
        <v>22</v>
      </c>
    </row>
    <row r="88" spans="1:24" x14ac:dyDescent="0.2">
      <c r="A88" s="1" t="s">
        <v>273</v>
      </c>
      <c r="B88" s="1" t="s">
        <v>777</v>
      </c>
      <c r="C88" s="1" t="s">
        <v>53</v>
      </c>
      <c r="D88" s="1" t="s">
        <v>778</v>
      </c>
      <c r="E88" s="1" t="s">
        <v>545</v>
      </c>
      <c r="F88" s="1" t="s">
        <v>779</v>
      </c>
      <c r="G88" s="1" t="s">
        <v>30</v>
      </c>
      <c r="I88" s="1">
        <v>1</v>
      </c>
      <c r="J88" s="1" t="s">
        <v>31</v>
      </c>
      <c r="K88" s="1" t="s">
        <v>162</v>
      </c>
      <c r="L88" s="1" t="s">
        <v>72</v>
      </c>
      <c r="M88" s="1">
        <v>6</v>
      </c>
      <c r="N88" s="1">
        <v>26158692</v>
      </c>
      <c r="O88" s="1">
        <v>26158692</v>
      </c>
      <c r="P88" s="1" t="s">
        <v>34</v>
      </c>
      <c r="Q88" s="1" t="s">
        <v>42</v>
      </c>
      <c r="X88" s="1">
        <v>109</v>
      </c>
    </row>
    <row r="89" spans="1:24" x14ac:dyDescent="0.2">
      <c r="A89" s="1" t="s">
        <v>51</v>
      </c>
      <c r="B89" s="1" t="s">
        <v>780</v>
      </c>
      <c r="C89" s="1" t="s">
        <v>53</v>
      </c>
      <c r="D89" s="1" t="s">
        <v>778</v>
      </c>
      <c r="E89" s="1" t="s">
        <v>545</v>
      </c>
      <c r="F89" s="1" t="s">
        <v>779</v>
      </c>
      <c r="G89" s="1" t="s">
        <v>30</v>
      </c>
      <c r="I89" s="1">
        <v>1</v>
      </c>
      <c r="J89" s="1" t="s">
        <v>31</v>
      </c>
      <c r="K89" s="1" t="s">
        <v>32</v>
      </c>
      <c r="L89" s="1" t="s">
        <v>33</v>
      </c>
      <c r="M89" s="1">
        <v>6</v>
      </c>
      <c r="N89" s="1">
        <v>26158692</v>
      </c>
      <c r="O89" s="1">
        <v>26158692</v>
      </c>
      <c r="P89" s="1" t="s">
        <v>34</v>
      </c>
      <c r="Q89" s="1" t="s">
        <v>42</v>
      </c>
      <c r="T89" s="1">
        <v>20</v>
      </c>
      <c r="U89" s="1">
        <v>94</v>
      </c>
      <c r="X89" s="1">
        <v>73</v>
      </c>
    </row>
    <row r="90" spans="1:24" x14ac:dyDescent="0.2">
      <c r="A90" s="1" t="s">
        <v>349</v>
      </c>
      <c r="B90" s="1" t="s">
        <v>781</v>
      </c>
      <c r="C90" s="1" t="s">
        <v>126</v>
      </c>
      <c r="D90" s="1" t="s">
        <v>782</v>
      </c>
      <c r="E90" s="1" t="s">
        <v>545</v>
      </c>
      <c r="F90" s="1" t="s">
        <v>783</v>
      </c>
      <c r="G90" s="1" t="s">
        <v>30</v>
      </c>
      <c r="I90" s="1">
        <v>1</v>
      </c>
      <c r="J90" s="1" t="s">
        <v>32</v>
      </c>
      <c r="K90" s="1" t="s">
        <v>32</v>
      </c>
      <c r="L90" s="1" t="s">
        <v>32</v>
      </c>
      <c r="M90" s="1">
        <v>6</v>
      </c>
      <c r="N90" s="1">
        <v>26158692</v>
      </c>
      <c r="O90" s="1">
        <v>26158692</v>
      </c>
      <c r="P90" s="1" t="s">
        <v>34</v>
      </c>
      <c r="Q90" s="1" t="s">
        <v>35</v>
      </c>
      <c r="U90" s="1">
        <v>83</v>
      </c>
      <c r="X90" s="1">
        <v>14</v>
      </c>
    </row>
    <row r="91" spans="1:24" x14ac:dyDescent="0.2">
      <c r="A91" s="1" t="s">
        <v>349</v>
      </c>
      <c r="B91" s="1" t="s">
        <v>784</v>
      </c>
      <c r="C91" s="1" t="s">
        <v>126</v>
      </c>
      <c r="D91" s="1" t="s">
        <v>785</v>
      </c>
      <c r="E91" s="1" t="s">
        <v>545</v>
      </c>
      <c r="F91" s="1" t="s">
        <v>786</v>
      </c>
      <c r="G91" s="1" t="s">
        <v>30</v>
      </c>
      <c r="J91" s="1" t="s">
        <v>32</v>
      </c>
      <c r="K91" s="1" t="s">
        <v>32</v>
      </c>
      <c r="L91" s="1" t="s">
        <v>32</v>
      </c>
      <c r="M91" s="1">
        <v>6</v>
      </c>
      <c r="N91" s="1">
        <v>26158696</v>
      </c>
      <c r="O91" s="1">
        <v>26158696</v>
      </c>
      <c r="P91" s="1" t="s">
        <v>34</v>
      </c>
      <c r="Q91" s="1" t="s">
        <v>43</v>
      </c>
      <c r="U91" s="1">
        <v>72</v>
      </c>
      <c r="X91" s="1">
        <v>7</v>
      </c>
    </row>
    <row r="92" spans="1:24" x14ac:dyDescent="0.2">
      <c r="A92" s="1" t="s">
        <v>24</v>
      </c>
      <c r="B92" s="1" t="s">
        <v>787</v>
      </c>
      <c r="C92" s="1" t="s">
        <v>126</v>
      </c>
      <c r="D92" s="1" t="s">
        <v>788</v>
      </c>
      <c r="E92" s="1" t="s">
        <v>545</v>
      </c>
      <c r="G92" s="1" t="s">
        <v>30</v>
      </c>
      <c r="J92" s="1" t="s">
        <v>31</v>
      </c>
      <c r="K92" s="1" t="s">
        <v>32</v>
      </c>
      <c r="L92" s="1" t="s">
        <v>33</v>
      </c>
      <c r="M92" s="1">
        <v>6</v>
      </c>
      <c r="N92" s="1">
        <v>26158709</v>
      </c>
      <c r="O92" s="1">
        <v>26158710</v>
      </c>
      <c r="P92" s="1" t="s">
        <v>487</v>
      </c>
      <c r="Q92" s="1" t="s">
        <v>789</v>
      </c>
      <c r="T92" s="1">
        <v>31</v>
      </c>
      <c r="U92" s="1">
        <v>46</v>
      </c>
      <c r="W92" s="1">
        <v>177</v>
      </c>
      <c r="X92" s="1">
        <v>52</v>
      </c>
    </row>
    <row r="93" spans="1:24" x14ac:dyDescent="0.2">
      <c r="A93" s="1" t="s">
        <v>349</v>
      </c>
      <c r="B93" s="1" t="s">
        <v>790</v>
      </c>
      <c r="C93" s="1" t="s">
        <v>75</v>
      </c>
      <c r="D93" s="1" t="s">
        <v>791</v>
      </c>
      <c r="E93" s="1" t="s">
        <v>545</v>
      </c>
      <c r="F93" s="1" t="s">
        <v>792</v>
      </c>
      <c r="G93" s="1" t="s">
        <v>30</v>
      </c>
      <c r="J93" s="1" t="s">
        <v>32</v>
      </c>
      <c r="K93" s="1" t="s">
        <v>32</v>
      </c>
      <c r="L93" s="1" t="s">
        <v>32</v>
      </c>
      <c r="M93" s="1">
        <v>6</v>
      </c>
      <c r="N93" s="1">
        <v>26158714</v>
      </c>
      <c r="O93" s="1">
        <v>26158714</v>
      </c>
      <c r="P93" s="1" t="s">
        <v>35</v>
      </c>
      <c r="Q93" s="1" t="s">
        <v>34</v>
      </c>
      <c r="U93" s="1">
        <v>179</v>
      </c>
      <c r="X93" s="1">
        <v>81</v>
      </c>
    </row>
    <row r="94" spans="1:24" x14ac:dyDescent="0.2">
      <c r="A94" s="1" t="s">
        <v>349</v>
      </c>
      <c r="B94" s="1" t="s">
        <v>793</v>
      </c>
      <c r="C94" s="1" t="s">
        <v>141</v>
      </c>
      <c r="D94" s="1" t="s">
        <v>794</v>
      </c>
      <c r="E94" s="1" t="s">
        <v>545</v>
      </c>
      <c r="F94" s="1" t="s">
        <v>795</v>
      </c>
      <c r="G94" s="1" t="s">
        <v>30</v>
      </c>
      <c r="J94" s="1" t="s">
        <v>32</v>
      </c>
      <c r="K94" s="1" t="s">
        <v>32</v>
      </c>
      <c r="L94" s="1" t="s">
        <v>32</v>
      </c>
      <c r="M94" s="1">
        <v>6</v>
      </c>
      <c r="N94" s="1">
        <v>26158713</v>
      </c>
      <c r="O94" s="1">
        <v>26158713</v>
      </c>
      <c r="P94" s="1" t="s">
        <v>34</v>
      </c>
      <c r="Q94" s="1" t="s">
        <v>35</v>
      </c>
      <c r="U94" s="1">
        <v>273</v>
      </c>
      <c r="X94" s="1">
        <v>61</v>
      </c>
    </row>
    <row r="95" spans="1:24" x14ac:dyDescent="0.2">
      <c r="A95" s="1" t="s">
        <v>559</v>
      </c>
      <c r="B95" s="1" t="s">
        <v>796</v>
      </c>
      <c r="C95" s="1" t="s">
        <v>126</v>
      </c>
      <c r="D95" s="1" t="s">
        <v>797</v>
      </c>
      <c r="E95" s="1" t="s">
        <v>545</v>
      </c>
      <c r="F95" s="1" t="s">
        <v>798</v>
      </c>
      <c r="G95" s="1" t="s">
        <v>30</v>
      </c>
      <c r="J95" s="1" t="s">
        <v>563</v>
      </c>
      <c r="K95" s="1" t="s">
        <v>32</v>
      </c>
      <c r="L95" s="1" t="s">
        <v>564</v>
      </c>
      <c r="M95" s="1">
        <v>6</v>
      </c>
      <c r="N95" s="1">
        <v>26158719</v>
      </c>
      <c r="O95" s="1">
        <v>26158719</v>
      </c>
      <c r="P95" s="1" t="s">
        <v>34</v>
      </c>
      <c r="Q95" s="1" t="s">
        <v>42</v>
      </c>
      <c r="X95" s="1">
        <v>24</v>
      </c>
    </row>
    <row r="96" spans="1:24" x14ac:dyDescent="0.2">
      <c r="A96" s="1" t="s">
        <v>559</v>
      </c>
      <c r="B96" s="1" t="s">
        <v>799</v>
      </c>
      <c r="C96" s="1" t="s">
        <v>126</v>
      </c>
      <c r="D96" s="1" t="s">
        <v>800</v>
      </c>
      <c r="E96" s="1" t="s">
        <v>545</v>
      </c>
      <c r="F96" s="1" t="s">
        <v>801</v>
      </c>
      <c r="G96" s="1" t="s">
        <v>30</v>
      </c>
      <c r="J96" s="1" t="s">
        <v>563</v>
      </c>
      <c r="K96" s="1" t="s">
        <v>32</v>
      </c>
      <c r="L96" s="1" t="s">
        <v>564</v>
      </c>
      <c r="M96" s="1">
        <v>6</v>
      </c>
      <c r="N96" s="1">
        <v>26158719</v>
      </c>
      <c r="O96" s="1">
        <v>26158719</v>
      </c>
      <c r="P96" s="1" t="s">
        <v>34</v>
      </c>
      <c r="Q96" s="1" t="s">
        <v>43</v>
      </c>
      <c r="X96" s="1">
        <v>18</v>
      </c>
    </row>
    <row r="97" spans="1:26" x14ac:dyDescent="0.2">
      <c r="A97" s="1" t="s">
        <v>405</v>
      </c>
      <c r="B97" s="1" t="s">
        <v>803</v>
      </c>
      <c r="C97" s="1" t="s">
        <v>58</v>
      </c>
      <c r="D97" s="1" t="s">
        <v>804</v>
      </c>
      <c r="E97" s="1" t="s">
        <v>545</v>
      </c>
      <c r="F97" s="1" t="s">
        <v>805</v>
      </c>
      <c r="G97" s="1" t="s">
        <v>30</v>
      </c>
      <c r="J97" s="1" t="s">
        <v>32</v>
      </c>
      <c r="K97" s="1" t="s">
        <v>32</v>
      </c>
      <c r="L97" s="1" t="s">
        <v>32</v>
      </c>
      <c r="M97" s="1">
        <v>6</v>
      </c>
      <c r="N97" s="1">
        <v>26158741</v>
      </c>
      <c r="O97" s="1">
        <v>26158741</v>
      </c>
      <c r="P97" s="1" t="s">
        <v>34</v>
      </c>
      <c r="Q97" s="1" t="s">
        <v>35</v>
      </c>
      <c r="X97" s="1">
        <v>365</v>
      </c>
    </row>
    <row r="98" spans="1:26" x14ac:dyDescent="0.2">
      <c r="A98" s="1" t="s">
        <v>56</v>
      </c>
      <c r="B98" s="1" t="s">
        <v>806</v>
      </c>
      <c r="C98" s="1" t="s">
        <v>58</v>
      </c>
      <c r="D98" s="1" t="s">
        <v>807</v>
      </c>
      <c r="E98" s="1" t="s">
        <v>545</v>
      </c>
      <c r="F98" s="1" t="s">
        <v>808</v>
      </c>
      <c r="G98" s="1" t="s">
        <v>30</v>
      </c>
      <c r="J98" s="1" t="s">
        <v>31</v>
      </c>
      <c r="K98" s="1" t="s">
        <v>61</v>
      </c>
      <c r="L98" s="1" t="s">
        <v>33</v>
      </c>
      <c r="M98" s="1">
        <v>6</v>
      </c>
      <c r="N98" s="1">
        <v>26158743</v>
      </c>
      <c r="O98" s="1">
        <v>26158743</v>
      </c>
      <c r="P98" s="1" t="s">
        <v>35</v>
      </c>
      <c r="Q98" s="1" t="s">
        <v>43</v>
      </c>
      <c r="U98" s="1">
        <v>60</v>
      </c>
      <c r="X98" s="1">
        <v>523</v>
      </c>
    </row>
    <row r="99" spans="1:26" x14ac:dyDescent="0.2">
      <c r="A99" s="1" t="s">
        <v>142</v>
      </c>
      <c r="B99" s="1" t="s">
        <v>809</v>
      </c>
      <c r="C99" s="1" t="s">
        <v>144</v>
      </c>
      <c r="D99" s="1" t="s">
        <v>810</v>
      </c>
      <c r="E99" s="1" t="s">
        <v>545</v>
      </c>
      <c r="F99" s="1" t="s">
        <v>811</v>
      </c>
      <c r="G99" s="1" t="s">
        <v>30</v>
      </c>
      <c r="I99" s="1">
        <v>1</v>
      </c>
      <c r="J99" s="1" t="s">
        <v>31</v>
      </c>
      <c r="K99" s="1" t="s">
        <v>67</v>
      </c>
      <c r="L99" s="1" t="s">
        <v>68</v>
      </c>
      <c r="M99" s="1">
        <v>6</v>
      </c>
      <c r="N99" s="1">
        <v>26158753</v>
      </c>
      <c r="O99" s="1">
        <v>26158753</v>
      </c>
      <c r="P99" s="1" t="s">
        <v>43</v>
      </c>
      <c r="Q99" s="1" t="s">
        <v>35</v>
      </c>
      <c r="T99" s="1">
        <v>17</v>
      </c>
      <c r="U99" s="1">
        <v>85</v>
      </c>
      <c r="W99" s="1">
        <v>193</v>
      </c>
      <c r="X99" s="1">
        <v>2463</v>
      </c>
    </row>
    <row r="100" spans="1:26" x14ac:dyDescent="0.2">
      <c r="A100" s="1" t="s">
        <v>51</v>
      </c>
      <c r="B100" s="1" t="s">
        <v>812</v>
      </c>
      <c r="C100" s="1" t="s">
        <v>53</v>
      </c>
      <c r="D100" s="1" t="s">
        <v>813</v>
      </c>
      <c r="E100" s="1" t="s">
        <v>545</v>
      </c>
      <c r="F100" s="1" t="s">
        <v>814</v>
      </c>
      <c r="G100" s="1" t="s">
        <v>30</v>
      </c>
      <c r="I100" s="1">
        <v>1</v>
      </c>
      <c r="J100" s="1" t="s">
        <v>31</v>
      </c>
      <c r="K100" s="1" t="s">
        <v>32</v>
      </c>
      <c r="L100" s="1" t="s">
        <v>33</v>
      </c>
      <c r="M100" s="1">
        <v>6</v>
      </c>
      <c r="N100" s="1">
        <v>26158752</v>
      </c>
      <c r="O100" s="1">
        <v>26158752</v>
      </c>
      <c r="P100" s="1" t="s">
        <v>34</v>
      </c>
      <c r="Q100" s="1" t="s">
        <v>43</v>
      </c>
      <c r="T100" s="1">
        <v>23</v>
      </c>
      <c r="U100" s="1">
        <v>68</v>
      </c>
      <c r="X100" s="1">
        <v>262</v>
      </c>
    </row>
    <row r="101" spans="1:26" x14ac:dyDescent="0.2">
      <c r="A101" s="1" t="s">
        <v>815</v>
      </c>
      <c r="B101" s="1" t="s">
        <v>816</v>
      </c>
      <c r="C101" s="1" t="s">
        <v>817</v>
      </c>
      <c r="D101" s="1" t="s">
        <v>818</v>
      </c>
      <c r="E101" s="1" t="s">
        <v>545</v>
      </c>
      <c r="F101" s="1" t="s">
        <v>819</v>
      </c>
      <c r="G101" s="1" t="s">
        <v>30</v>
      </c>
      <c r="I101" s="1">
        <v>1</v>
      </c>
      <c r="J101" s="1" t="s">
        <v>31</v>
      </c>
      <c r="K101" s="1" t="s">
        <v>67</v>
      </c>
      <c r="L101" s="1" t="s">
        <v>820</v>
      </c>
      <c r="M101" s="1">
        <v>6</v>
      </c>
      <c r="N101" s="1">
        <v>26158752</v>
      </c>
      <c r="O101" s="1">
        <v>26158752</v>
      </c>
      <c r="P101" s="1" t="s">
        <v>34</v>
      </c>
      <c r="Q101" s="1" t="s">
        <v>35</v>
      </c>
      <c r="T101" s="1">
        <v>62</v>
      </c>
      <c r="U101" s="1">
        <v>180</v>
      </c>
      <c r="W101" s="1">
        <v>136</v>
      </c>
      <c r="X101" s="1">
        <v>1739</v>
      </c>
    </row>
    <row r="102" spans="1:26" x14ac:dyDescent="0.2">
      <c r="A102" s="1" t="s">
        <v>142</v>
      </c>
      <c r="B102" s="1" t="s">
        <v>821</v>
      </c>
      <c r="C102" s="1" t="s">
        <v>144</v>
      </c>
      <c r="D102" s="1" t="s">
        <v>347</v>
      </c>
      <c r="E102" s="1" t="s">
        <v>545</v>
      </c>
      <c r="F102" s="1" t="s">
        <v>822</v>
      </c>
      <c r="G102" s="1" t="s">
        <v>30</v>
      </c>
      <c r="I102" s="1">
        <v>2</v>
      </c>
      <c r="J102" s="1" t="s">
        <v>31</v>
      </c>
      <c r="K102" s="1" t="s">
        <v>67</v>
      </c>
      <c r="L102" s="1" t="s">
        <v>68</v>
      </c>
      <c r="M102" s="1">
        <v>6</v>
      </c>
      <c r="N102" s="1">
        <v>26158762</v>
      </c>
      <c r="O102" s="1">
        <v>26158762</v>
      </c>
      <c r="P102" s="1" t="s">
        <v>35</v>
      </c>
      <c r="Q102" s="1" t="s">
        <v>34</v>
      </c>
      <c r="T102" s="1">
        <v>33</v>
      </c>
      <c r="U102" s="1">
        <v>96</v>
      </c>
      <c r="W102" s="1">
        <v>115</v>
      </c>
      <c r="X102" s="1">
        <v>1525</v>
      </c>
    </row>
    <row r="103" spans="1:26" x14ac:dyDescent="0.2">
      <c r="A103" s="1" t="s">
        <v>100</v>
      </c>
      <c r="B103" s="1" t="s">
        <v>823</v>
      </c>
      <c r="C103" s="1" t="s">
        <v>75</v>
      </c>
      <c r="D103" s="1" t="s">
        <v>824</v>
      </c>
      <c r="E103" s="1" t="s">
        <v>545</v>
      </c>
      <c r="F103" s="1" t="s">
        <v>825</v>
      </c>
      <c r="G103" s="1" t="s">
        <v>30</v>
      </c>
      <c r="I103" s="1">
        <v>2</v>
      </c>
      <c r="J103" s="1" t="s">
        <v>101</v>
      </c>
      <c r="K103" s="1" t="s">
        <v>101</v>
      </c>
      <c r="L103" s="1" t="s">
        <v>101</v>
      </c>
      <c r="M103" s="1">
        <v>6</v>
      </c>
      <c r="N103" s="1">
        <v>26158761</v>
      </c>
      <c r="O103" s="1">
        <v>26158761</v>
      </c>
      <c r="P103" s="1" t="s">
        <v>43</v>
      </c>
      <c r="Q103" s="1" t="s">
        <v>42</v>
      </c>
      <c r="T103" s="1">
        <v>43</v>
      </c>
      <c r="U103" s="1">
        <v>77</v>
      </c>
      <c r="W103" s="1">
        <v>117</v>
      </c>
      <c r="X103" s="1">
        <v>717</v>
      </c>
    </row>
    <row r="104" spans="1:26" x14ac:dyDescent="0.2">
      <c r="A104" s="1" t="s">
        <v>826</v>
      </c>
      <c r="B104" s="1" t="s">
        <v>827</v>
      </c>
      <c r="C104" s="1" t="s">
        <v>828</v>
      </c>
      <c r="D104" s="1" t="s">
        <v>829</v>
      </c>
      <c r="E104" s="1" t="s">
        <v>545</v>
      </c>
      <c r="F104" s="1" t="s">
        <v>830</v>
      </c>
      <c r="G104" s="1" t="s">
        <v>30</v>
      </c>
      <c r="I104" s="1">
        <v>1</v>
      </c>
      <c r="J104" s="1" t="s">
        <v>31</v>
      </c>
      <c r="K104" s="1" t="s">
        <v>162</v>
      </c>
      <c r="L104" s="1" t="s">
        <v>831</v>
      </c>
      <c r="M104" s="1">
        <v>6</v>
      </c>
      <c r="N104" s="1">
        <v>26158764</v>
      </c>
      <c r="O104" s="1">
        <v>26158764</v>
      </c>
      <c r="P104" s="1" t="s">
        <v>35</v>
      </c>
      <c r="Q104" s="1" t="s">
        <v>43</v>
      </c>
      <c r="U104" s="1">
        <v>36</v>
      </c>
      <c r="X104" s="1">
        <v>170</v>
      </c>
    </row>
    <row r="105" spans="1:26" x14ac:dyDescent="0.2">
      <c r="A105" s="1" t="s">
        <v>435</v>
      </c>
      <c r="B105" s="1" t="s">
        <v>832</v>
      </c>
      <c r="C105" s="1" t="s">
        <v>428</v>
      </c>
      <c r="D105" s="1" t="s">
        <v>833</v>
      </c>
      <c r="E105" s="1" t="s">
        <v>545</v>
      </c>
      <c r="F105" s="1" t="s">
        <v>834</v>
      </c>
      <c r="G105" s="1" t="s">
        <v>30</v>
      </c>
      <c r="I105" s="1">
        <v>1</v>
      </c>
      <c r="J105" s="1" t="s">
        <v>31</v>
      </c>
      <c r="K105" s="1" t="s">
        <v>78</v>
      </c>
      <c r="L105" s="1" t="s">
        <v>32</v>
      </c>
      <c r="M105" s="1">
        <v>6</v>
      </c>
      <c r="N105" s="1">
        <v>26158768</v>
      </c>
      <c r="O105" s="1">
        <v>26158768</v>
      </c>
      <c r="P105" s="1" t="s">
        <v>34</v>
      </c>
      <c r="Q105" s="1" t="s">
        <v>35</v>
      </c>
      <c r="X105" s="1">
        <v>58</v>
      </c>
    </row>
    <row r="106" spans="1:26" x14ac:dyDescent="0.2">
      <c r="A106" s="1" t="s">
        <v>426</v>
      </c>
      <c r="B106" s="1" t="s">
        <v>835</v>
      </c>
      <c r="C106" s="1" t="s">
        <v>428</v>
      </c>
      <c r="D106" s="1" t="s">
        <v>833</v>
      </c>
      <c r="E106" s="1" t="s">
        <v>545</v>
      </c>
      <c r="F106" s="1" t="s">
        <v>834</v>
      </c>
      <c r="G106" s="1" t="s">
        <v>30</v>
      </c>
      <c r="I106" s="1">
        <v>1</v>
      </c>
      <c r="J106" s="1" t="s">
        <v>113</v>
      </c>
      <c r="K106" s="1" t="s">
        <v>32</v>
      </c>
      <c r="L106" s="1" t="s">
        <v>32</v>
      </c>
      <c r="M106" s="1">
        <v>6</v>
      </c>
      <c r="N106" s="1">
        <v>26158768</v>
      </c>
      <c r="O106" s="1">
        <v>26158768</v>
      </c>
      <c r="P106" s="1" t="s">
        <v>34</v>
      </c>
      <c r="Q106" s="1" t="s">
        <v>35</v>
      </c>
      <c r="X106" s="1">
        <v>57</v>
      </c>
    </row>
    <row r="107" spans="1:26" x14ac:dyDescent="0.2">
      <c r="A107" s="1" t="s">
        <v>24</v>
      </c>
      <c r="B107" s="1" t="s">
        <v>836</v>
      </c>
      <c r="C107" s="1" t="s">
        <v>26</v>
      </c>
      <c r="D107" s="1" t="s">
        <v>837</v>
      </c>
      <c r="E107" s="1" t="s">
        <v>545</v>
      </c>
      <c r="F107" s="1" t="s">
        <v>838</v>
      </c>
      <c r="G107" s="1" t="s">
        <v>30</v>
      </c>
      <c r="I107" s="1">
        <v>1</v>
      </c>
      <c r="J107" s="1" t="s">
        <v>31</v>
      </c>
      <c r="K107" s="1" t="s">
        <v>32</v>
      </c>
      <c r="L107" s="1" t="s">
        <v>33</v>
      </c>
      <c r="M107" s="1">
        <v>6</v>
      </c>
      <c r="N107" s="1">
        <v>26158775</v>
      </c>
      <c r="O107" s="1">
        <v>26158775</v>
      </c>
      <c r="P107" s="1" t="s">
        <v>34</v>
      </c>
      <c r="Q107" s="1" t="s">
        <v>42</v>
      </c>
      <c r="T107" s="1">
        <v>19</v>
      </c>
      <c r="U107" s="1">
        <v>134</v>
      </c>
      <c r="W107" s="1">
        <v>163</v>
      </c>
      <c r="X107" s="1">
        <v>212</v>
      </c>
    </row>
    <row r="108" spans="1:26" x14ac:dyDescent="0.2">
      <c r="A108" s="1" t="s">
        <v>2116</v>
      </c>
      <c r="B108" s="1" t="s">
        <v>2591</v>
      </c>
      <c r="C108" s="1" t="s">
        <v>374</v>
      </c>
      <c r="D108" s="1" t="s">
        <v>358</v>
      </c>
      <c r="E108" s="1" t="s">
        <v>2592</v>
      </c>
      <c r="F108" s="1" t="s">
        <v>558</v>
      </c>
      <c r="G108" s="1" t="s">
        <v>30</v>
      </c>
      <c r="H108" s="1" t="s">
        <v>2074</v>
      </c>
      <c r="I108" s="1">
        <v>2</v>
      </c>
      <c r="J108" s="1" t="s">
        <v>101</v>
      </c>
      <c r="K108" s="1" t="s">
        <v>101</v>
      </c>
      <c r="L108" s="1" t="s">
        <v>101</v>
      </c>
      <c r="M108" s="1">
        <v>6</v>
      </c>
      <c r="N108" s="1">
        <v>26158404</v>
      </c>
      <c r="O108" s="1">
        <v>26158404</v>
      </c>
      <c r="P108" s="1" t="s">
        <v>34</v>
      </c>
      <c r="Q108" s="1" t="s">
        <v>42</v>
      </c>
      <c r="R108" s="1">
        <v>0.24</v>
      </c>
      <c r="T108" s="1">
        <v>37</v>
      </c>
      <c r="U108" s="1">
        <v>115</v>
      </c>
      <c r="W108" s="1">
        <v>113</v>
      </c>
      <c r="X108" s="1">
        <v>36</v>
      </c>
      <c r="Y108" s="2">
        <v>43467</v>
      </c>
      <c r="Z108" s="1" t="s">
        <v>2593</v>
      </c>
    </row>
    <row r="109" spans="1:26" x14ac:dyDescent="0.2">
      <c r="A109" s="1" t="s">
        <v>2070</v>
      </c>
      <c r="B109" s="1" t="s">
        <v>2196</v>
      </c>
      <c r="C109" s="1" t="s">
        <v>64</v>
      </c>
      <c r="D109" s="1" t="s">
        <v>2594</v>
      </c>
      <c r="E109" s="1" t="s">
        <v>545</v>
      </c>
      <c r="F109" s="1" t="s">
        <v>2595</v>
      </c>
      <c r="G109" s="1" t="s">
        <v>30</v>
      </c>
      <c r="H109" s="1" t="s">
        <v>2074</v>
      </c>
      <c r="J109" s="1" t="s">
        <v>101</v>
      </c>
      <c r="K109" s="1" t="s">
        <v>101</v>
      </c>
      <c r="L109" s="1" t="s">
        <v>101</v>
      </c>
      <c r="M109" s="1">
        <v>6</v>
      </c>
      <c r="N109" s="1">
        <v>26158431</v>
      </c>
      <c r="O109" s="1">
        <v>26158431</v>
      </c>
      <c r="P109" s="1" t="s">
        <v>35</v>
      </c>
      <c r="Q109" s="1" t="s">
        <v>42</v>
      </c>
      <c r="R109" s="1">
        <v>0.45</v>
      </c>
      <c r="T109" s="1">
        <v>43</v>
      </c>
      <c r="U109" s="1">
        <v>53</v>
      </c>
      <c r="W109" s="1">
        <v>106</v>
      </c>
      <c r="X109" s="1">
        <v>7289</v>
      </c>
      <c r="Y109" s="2">
        <v>43467</v>
      </c>
      <c r="Z109" s="1" t="s">
        <v>2596</v>
      </c>
    </row>
    <row r="110" spans="1:26" x14ac:dyDescent="0.2">
      <c r="A110" s="1" t="s">
        <v>2143</v>
      </c>
      <c r="B110" s="1" t="s">
        <v>2597</v>
      </c>
      <c r="C110" s="1" t="s">
        <v>58</v>
      </c>
      <c r="D110" s="1" t="s">
        <v>2598</v>
      </c>
      <c r="E110" s="1" t="s">
        <v>545</v>
      </c>
      <c r="F110" s="1" t="s">
        <v>2599</v>
      </c>
      <c r="G110" s="1" t="s">
        <v>30</v>
      </c>
      <c r="J110" s="1" t="s">
        <v>32</v>
      </c>
      <c r="K110" s="1" t="s">
        <v>32</v>
      </c>
      <c r="L110" s="1" t="s">
        <v>32</v>
      </c>
      <c r="M110" s="1">
        <v>6</v>
      </c>
      <c r="N110" s="1">
        <v>26158485</v>
      </c>
      <c r="O110" s="1">
        <v>26158485</v>
      </c>
      <c r="P110" s="1" t="s">
        <v>42</v>
      </c>
      <c r="Q110" s="1" t="s">
        <v>34</v>
      </c>
      <c r="R110" s="1">
        <v>0.05</v>
      </c>
      <c r="T110" s="1">
        <v>12</v>
      </c>
      <c r="U110" s="1">
        <v>240</v>
      </c>
      <c r="X110" s="1">
        <v>329</v>
      </c>
      <c r="Y110" s="2">
        <v>43467</v>
      </c>
      <c r="Z110" s="1" t="s">
        <v>2600</v>
      </c>
    </row>
    <row r="111" spans="1:26" x14ac:dyDescent="0.2">
      <c r="A111" s="1" t="s">
        <v>2125</v>
      </c>
      <c r="B111" s="1" t="s">
        <v>2126</v>
      </c>
      <c r="C111" s="1" t="s">
        <v>58</v>
      </c>
      <c r="D111" s="1" t="s">
        <v>260</v>
      </c>
      <c r="E111" s="1" t="s">
        <v>545</v>
      </c>
      <c r="F111" s="1" t="s">
        <v>2601</v>
      </c>
      <c r="G111" s="1" t="s">
        <v>30</v>
      </c>
      <c r="H111" s="1" t="s">
        <v>2067</v>
      </c>
      <c r="J111" s="1" t="s">
        <v>101</v>
      </c>
      <c r="K111" s="1" t="s">
        <v>101</v>
      </c>
      <c r="L111" s="1" t="s">
        <v>101</v>
      </c>
      <c r="M111" s="1">
        <v>6</v>
      </c>
      <c r="N111" s="1">
        <v>26158505</v>
      </c>
      <c r="O111" s="1">
        <v>26158505</v>
      </c>
      <c r="P111" s="1" t="s">
        <v>34</v>
      </c>
      <c r="Q111" s="1" t="s">
        <v>42</v>
      </c>
      <c r="R111" s="1">
        <v>0.17</v>
      </c>
      <c r="T111" s="1">
        <v>47</v>
      </c>
      <c r="U111" s="1">
        <v>236</v>
      </c>
      <c r="W111" s="1">
        <v>333</v>
      </c>
      <c r="X111" s="1">
        <v>709</v>
      </c>
      <c r="Y111" s="2">
        <v>43467</v>
      </c>
      <c r="Z111" s="1" t="s">
        <v>2602</v>
      </c>
    </row>
    <row r="112" spans="1:26" x14ac:dyDescent="0.2">
      <c r="A112" s="1" t="s">
        <v>2110</v>
      </c>
      <c r="B112" s="1" t="s">
        <v>2603</v>
      </c>
      <c r="C112" s="1" t="s">
        <v>148</v>
      </c>
      <c r="D112" s="1" t="s">
        <v>1855</v>
      </c>
      <c r="E112" s="1" t="s">
        <v>545</v>
      </c>
      <c r="F112" s="1" t="s">
        <v>2604</v>
      </c>
      <c r="G112" s="1" t="s">
        <v>30</v>
      </c>
      <c r="H112" s="1" t="s">
        <v>2074</v>
      </c>
      <c r="J112" s="1" t="s">
        <v>101</v>
      </c>
      <c r="K112" s="1" t="s">
        <v>101</v>
      </c>
      <c r="L112" s="1" t="s">
        <v>101</v>
      </c>
      <c r="M112" s="1">
        <v>6</v>
      </c>
      <c r="N112" s="1">
        <v>26158522</v>
      </c>
      <c r="O112" s="1">
        <v>26158522</v>
      </c>
      <c r="P112" s="1" t="s">
        <v>43</v>
      </c>
      <c r="Q112" s="1" t="s">
        <v>42</v>
      </c>
      <c r="R112" s="1">
        <v>0.19</v>
      </c>
      <c r="T112" s="1">
        <v>34</v>
      </c>
      <c r="U112" s="1">
        <v>148</v>
      </c>
      <c r="W112" s="1">
        <v>200</v>
      </c>
      <c r="X112" s="1">
        <v>1328</v>
      </c>
      <c r="Y112" s="2">
        <v>43467</v>
      </c>
      <c r="Z112" s="1" t="s">
        <v>2605</v>
      </c>
    </row>
    <row r="113" spans="1:26" x14ac:dyDescent="0.2">
      <c r="A113" s="1" t="s">
        <v>2070</v>
      </c>
      <c r="B113" s="1" t="s">
        <v>2252</v>
      </c>
      <c r="C113" s="1" t="s">
        <v>64</v>
      </c>
      <c r="D113" s="1" t="s">
        <v>1044</v>
      </c>
      <c r="E113" s="1" t="s">
        <v>545</v>
      </c>
      <c r="F113" s="1" t="s">
        <v>2606</v>
      </c>
      <c r="G113" s="1" t="s">
        <v>30</v>
      </c>
      <c r="H113" s="1" t="s">
        <v>2074</v>
      </c>
      <c r="J113" s="1" t="s">
        <v>101</v>
      </c>
      <c r="K113" s="1" t="s">
        <v>101</v>
      </c>
      <c r="L113" s="1" t="s">
        <v>101</v>
      </c>
      <c r="M113" s="1">
        <v>6</v>
      </c>
      <c r="N113" s="1">
        <v>26158545</v>
      </c>
      <c r="O113" s="1">
        <v>26158545</v>
      </c>
      <c r="P113" s="1" t="s">
        <v>42</v>
      </c>
      <c r="Q113" s="1" t="s">
        <v>43</v>
      </c>
      <c r="R113" s="1">
        <v>0.13</v>
      </c>
      <c r="T113" s="1">
        <v>12</v>
      </c>
      <c r="U113" s="1">
        <v>77</v>
      </c>
      <c r="W113" s="1">
        <v>125</v>
      </c>
      <c r="X113" s="1">
        <v>5699</v>
      </c>
      <c r="Y113" s="2">
        <v>43467</v>
      </c>
      <c r="Z113" s="1" t="s">
        <v>2607</v>
      </c>
    </row>
    <row r="114" spans="1:26" x14ac:dyDescent="0.2">
      <c r="A114" s="1" t="s">
        <v>2143</v>
      </c>
      <c r="B114" s="1" t="s">
        <v>2608</v>
      </c>
      <c r="C114" s="1" t="s">
        <v>58</v>
      </c>
      <c r="D114" s="1" t="s">
        <v>301</v>
      </c>
      <c r="E114" s="1" t="s">
        <v>545</v>
      </c>
      <c r="F114" s="1" t="s">
        <v>720</v>
      </c>
      <c r="G114" s="1" t="s">
        <v>30</v>
      </c>
      <c r="J114" s="1" t="s">
        <v>32</v>
      </c>
      <c r="K114" s="1" t="s">
        <v>32</v>
      </c>
      <c r="L114" s="1" t="s">
        <v>32</v>
      </c>
      <c r="M114" s="1">
        <v>6</v>
      </c>
      <c r="N114" s="1">
        <v>26158602</v>
      </c>
      <c r="O114" s="1">
        <v>26158602</v>
      </c>
      <c r="P114" s="1" t="s">
        <v>34</v>
      </c>
      <c r="Q114" s="1" t="s">
        <v>42</v>
      </c>
      <c r="R114" s="1">
        <v>0.1</v>
      </c>
      <c r="T114" s="1">
        <v>36</v>
      </c>
      <c r="U114" s="1">
        <v>331</v>
      </c>
      <c r="X114" s="1">
        <v>505</v>
      </c>
      <c r="Y114" s="2">
        <v>43467</v>
      </c>
      <c r="Z114" s="1" t="s">
        <v>2609</v>
      </c>
    </row>
    <row r="115" spans="1:26" x14ac:dyDescent="0.2">
      <c r="A115" s="1" t="s">
        <v>2125</v>
      </c>
      <c r="B115" s="1" t="s">
        <v>556</v>
      </c>
      <c r="C115" s="1" t="s">
        <v>58</v>
      </c>
      <c r="D115" s="1" t="s">
        <v>320</v>
      </c>
      <c r="E115" s="1" t="s">
        <v>545</v>
      </c>
      <c r="F115" s="1" t="s">
        <v>738</v>
      </c>
      <c r="G115" s="1" t="s">
        <v>30</v>
      </c>
      <c r="H115" s="1" t="s">
        <v>2074</v>
      </c>
      <c r="I115" s="1">
        <v>5</v>
      </c>
      <c r="J115" s="1" t="s">
        <v>101</v>
      </c>
      <c r="K115" s="1" t="s">
        <v>101</v>
      </c>
      <c r="L115" s="1" t="s">
        <v>101</v>
      </c>
      <c r="M115" s="1">
        <v>6</v>
      </c>
      <c r="N115" s="1">
        <v>26158626</v>
      </c>
      <c r="O115" s="1">
        <v>26158626</v>
      </c>
      <c r="P115" s="1" t="s">
        <v>34</v>
      </c>
      <c r="Q115" s="1" t="s">
        <v>35</v>
      </c>
      <c r="R115" s="1">
        <v>0.32</v>
      </c>
      <c r="T115" s="1">
        <v>50</v>
      </c>
      <c r="U115" s="1">
        <v>108</v>
      </c>
      <c r="W115" s="1">
        <v>303</v>
      </c>
      <c r="X115" s="1">
        <v>1294</v>
      </c>
      <c r="Y115" s="2">
        <v>43467</v>
      </c>
      <c r="Z115" s="1" t="s">
        <v>2610</v>
      </c>
    </row>
    <row r="116" spans="1:26" x14ac:dyDescent="0.2">
      <c r="A116" s="1" t="s">
        <v>2110</v>
      </c>
      <c r="B116" s="1" t="s">
        <v>2611</v>
      </c>
      <c r="C116" s="1" t="s">
        <v>148</v>
      </c>
      <c r="D116" s="1" t="s">
        <v>974</v>
      </c>
      <c r="E116" s="1" t="s">
        <v>545</v>
      </c>
      <c r="F116" s="1" t="s">
        <v>2612</v>
      </c>
      <c r="G116" s="1" t="s">
        <v>30</v>
      </c>
      <c r="H116" s="1" t="s">
        <v>2067</v>
      </c>
      <c r="J116" s="1" t="s">
        <v>101</v>
      </c>
      <c r="K116" s="1" t="s">
        <v>101</v>
      </c>
      <c r="L116" s="1" t="s">
        <v>101</v>
      </c>
      <c r="M116" s="1">
        <v>6</v>
      </c>
      <c r="N116" s="1">
        <v>26158710</v>
      </c>
      <c r="O116" s="1">
        <v>26158710</v>
      </c>
      <c r="P116" s="1" t="s">
        <v>34</v>
      </c>
      <c r="Q116" s="1" t="s">
        <v>43</v>
      </c>
      <c r="R116" s="1">
        <v>0.12</v>
      </c>
      <c r="T116" s="1">
        <v>13</v>
      </c>
      <c r="U116" s="1">
        <v>95</v>
      </c>
      <c r="W116" s="1">
        <v>107</v>
      </c>
      <c r="X116" s="1">
        <v>109</v>
      </c>
      <c r="Y116" s="2">
        <v>43467</v>
      </c>
      <c r="Z116" s="1" t="s">
        <v>2613</v>
      </c>
    </row>
    <row r="117" spans="1:26" x14ac:dyDescent="0.2">
      <c r="A117" s="1" t="s">
        <v>2125</v>
      </c>
      <c r="B117" s="1" t="s">
        <v>699</v>
      </c>
      <c r="C117" s="1" t="s">
        <v>58</v>
      </c>
      <c r="D117" s="1" t="s">
        <v>802</v>
      </c>
      <c r="E117" s="1" t="s">
        <v>545</v>
      </c>
      <c r="F117" s="1" t="s">
        <v>2614</v>
      </c>
      <c r="G117" s="1" t="s">
        <v>30</v>
      </c>
      <c r="H117" s="1" t="s">
        <v>2148</v>
      </c>
      <c r="J117" s="1" t="s">
        <v>101</v>
      </c>
      <c r="K117" s="1" t="s">
        <v>101</v>
      </c>
      <c r="L117" s="1" t="s">
        <v>101</v>
      </c>
      <c r="M117" s="1">
        <v>6</v>
      </c>
      <c r="N117" s="1">
        <v>26158719</v>
      </c>
      <c r="O117" s="1">
        <v>26158719</v>
      </c>
      <c r="P117" s="1" t="s">
        <v>34</v>
      </c>
      <c r="Q117" s="1" t="s">
        <v>35</v>
      </c>
      <c r="R117" s="1">
        <v>7.0000000000000007E-2</v>
      </c>
      <c r="T117" s="1">
        <v>17</v>
      </c>
      <c r="U117" s="1">
        <v>212</v>
      </c>
      <c r="W117" s="1">
        <v>95</v>
      </c>
      <c r="X117" s="1">
        <v>894</v>
      </c>
      <c r="Y117" s="2">
        <v>43467</v>
      </c>
      <c r="Z117" s="1" t="s">
        <v>2615</v>
      </c>
    </row>
    <row r="118" spans="1:26" x14ac:dyDescent="0.2">
      <c r="A118" s="1" t="s">
        <v>2070</v>
      </c>
      <c r="B118" s="1" t="s">
        <v>2616</v>
      </c>
      <c r="C118" s="1" t="s">
        <v>64</v>
      </c>
      <c r="D118" s="1" t="s">
        <v>542</v>
      </c>
      <c r="E118" s="1" t="s">
        <v>545</v>
      </c>
      <c r="F118" s="1" t="s">
        <v>2617</v>
      </c>
      <c r="G118" s="1" t="s">
        <v>30</v>
      </c>
      <c r="H118" s="1" t="s">
        <v>2074</v>
      </c>
      <c r="I118" s="1">
        <v>1</v>
      </c>
      <c r="J118" s="1" t="s">
        <v>101</v>
      </c>
      <c r="K118" s="1" t="s">
        <v>101</v>
      </c>
      <c r="L118" s="1" t="s">
        <v>101</v>
      </c>
      <c r="M118" s="1">
        <v>6</v>
      </c>
      <c r="N118" s="1">
        <v>26158764</v>
      </c>
      <c r="O118" s="1">
        <v>26158764</v>
      </c>
      <c r="P118" s="1" t="s">
        <v>35</v>
      </c>
      <c r="Q118" s="1" t="s">
        <v>34</v>
      </c>
      <c r="R118" s="1">
        <v>7.0000000000000007E-2</v>
      </c>
      <c r="T118" s="1">
        <v>6</v>
      </c>
      <c r="U118" s="1">
        <v>80</v>
      </c>
      <c r="W118" s="1">
        <v>90</v>
      </c>
      <c r="X118" s="1">
        <v>579</v>
      </c>
      <c r="Y118" s="2">
        <v>43467</v>
      </c>
      <c r="Z118" s="1" t="s">
        <v>2618</v>
      </c>
    </row>
  </sheetData>
  <autoFilter ref="A1:X107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19" workbookViewId="0">
      <selection activeCell="D14" sqref="D14"/>
    </sheetView>
  </sheetViews>
  <sheetFormatPr defaultColWidth="11.5546875" defaultRowHeight="15" x14ac:dyDescent="0.2"/>
  <cols>
    <col min="1" max="1" width="11.5546875" style="1"/>
    <col min="2" max="2" width="22.44140625" style="1" customWidth="1"/>
    <col min="3" max="3" width="17.77734375" style="1" customWidth="1"/>
    <col min="4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100</v>
      </c>
      <c r="B2" s="1" t="s">
        <v>839</v>
      </c>
      <c r="C2" s="1" t="s">
        <v>75</v>
      </c>
      <c r="D2" s="1" t="s">
        <v>840</v>
      </c>
      <c r="E2" s="1" t="s">
        <v>28</v>
      </c>
      <c r="F2" s="1" t="s">
        <v>353</v>
      </c>
      <c r="G2" s="1" t="s">
        <v>30</v>
      </c>
      <c r="J2" s="1" t="s">
        <v>101</v>
      </c>
      <c r="K2" s="1" t="s">
        <v>101</v>
      </c>
      <c r="L2" s="1" t="s">
        <v>101</v>
      </c>
      <c r="M2" s="1">
        <v>6</v>
      </c>
      <c r="N2" s="1">
        <v>26184045</v>
      </c>
      <c r="O2" s="1">
        <v>26184045</v>
      </c>
      <c r="P2" s="1" t="s">
        <v>34</v>
      </c>
      <c r="Q2" s="1" t="s">
        <v>35</v>
      </c>
      <c r="T2" s="1">
        <v>37</v>
      </c>
      <c r="U2" s="1">
        <v>133</v>
      </c>
      <c r="W2" s="1">
        <v>179</v>
      </c>
      <c r="X2" s="1">
        <v>850</v>
      </c>
    </row>
    <row r="3" spans="1:24" x14ac:dyDescent="0.2">
      <c r="A3" s="1" t="s">
        <v>69</v>
      </c>
      <c r="B3" s="1" t="s">
        <v>841</v>
      </c>
      <c r="C3" s="1" t="s">
        <v>71</v>
      </c>
      <c r="D3" s="1" t="s">
        <v>578</v>
      </c>
      <c r="E3" s="1" t="s">
        <v>28</v>
      </c>
      <c r="F3" s="1" t="s">
        <v>353</v>
      </c>
      <c r="G3" s="1" t="s">
        <v>30</v>
      </c>
      <c r="J3" s="1" t="s">
        <v>31</v>
      </c>
      <c r="K3" s="1" t="s">
        <v>67</v>
      </c>
      <c r="L3" s="1" t="s">
        <v>72</v>
      </c>
      <c r="M3" s="1">
        <v>6</v>
      </c>
      <c r="N3" s="1">
        <v>26184049</v>
      </c>
      <c r="O3" s="1">
        <v>26184049</v>
      </c>
      <c r="P3" s="1" t="s">
        <v>42</v>
      </c>
      <c r="Q3" s="1" t="s">
        <v>43</v>
      </c>
      <c r="T3" s="1">
        <v>30</v>
      </c>
      <c r="U3" s="1">
        <v>132</v>
      </c>
      <c r="W3" s="1">
        <v>121</v>
      </c>
      <c r="X3" s="1">
        <v>2404</v>
      </c>
    </row>
    <row r="4" spans="1:24" x14ac:dyDescent="0.2">
      <c r="A4" s="1" t="s">
        <v>37</v>
      </c>
      <c r="B4" s="1" t="s">
        <v>842</v>
      </c>
      <c r="C4" s="1" t="s">
        <v>39</v>
      </c>
      <c r="D4" s="1" t="s">
        <v>385</v>
      </c>
      <c r="E4" s="1" t="s">
        <v>28</v>
      </c>
      <c r="F4" s="1" t="s">
        <v>353</v>
      </c>
      <c r="G4" s="1" t="s">
        <v>30</v>
      </c>
      <c r="I4" s="1">
        <v>1</v>
      </c>
      <c r="J4" s="1" t="s">
        <v>31</v>
      </c>
      <c r="K4" s="1" t="s">
        <v>32</v>
      </c>
      <c r="L4" s="1" t="s">
        <v>33</v>
      </c>
      <c r="M4" s="1">
        <v>6</v>
      </c>
      <c r="N4" s="1">
        <v>26184054</v>
      </c>
      <c r="O4" s="1">
        <v>26184054</v>
      </c>
      <c r="P4" s="1" t="s">
        <v>42</v>
      </c>
      <c r="Q4" s="1" t="s">
        <v>43</v>
      </c>
      <c r="T4" s="1">
        <v>21</v>
      </c>
      <c r="U4" s="1">
        <v>67</v>
      </c>
      <c r="X4" s="1">
        <v>1323</v>
      </c>
    </row>
    <row r="5" spans="1:24" x14ac:dyDescent="0.2">
      <c r="A5" s="1" t="s">
        <v>152</v>
      </c>
      <c r="B5" s="1" t="s">
        <v>843</v>
      </c>
      <c r="C5" s="1" t="s">
        <v>154</v>
      </c>
      <c r="D5" s="1" t="s">
        <v>385</v>
      </c>
      <c r="E5" s="1" t="s">
        <v>28</v>
      </c>
      <c r="F5" s="1" t="s">
        <v>353</v>
      </c>
      <c r="G5" s="1" t="s">
        <v>30</v>
      </c>
      <c r="I5" s="1">
        <v>1</v>
      </c>
      <c r="J5" s="1" t="s">
        <v>32</v>
      </c>
      <c r="K5" s="1" t="s">
        <v>32</v>
      </c>
      <c r="L5" s="1" t="s">
        <v>33</v>
      </c>
      <c r="M5" s="1">
        <v>6</v>
      </c>
      <c r="N5" s="1">
        <v>26184054</v>
      </c>
      <c r="O5" s="1">
        <v>26184054</v>
      </c>
      <c r="P5" s="1" t="s">
        <v>42</v>
      </c>
      <c r="Q5" s="1" t="s">
        <v>43</v>
      </c>
      <c r="T5" s="1">
        <v>11</v>
      </c>
      <c r="U5" s="1">
        <v>61</v>
      </c>
      <c r="X5" s="1">
        <v>603</v>
      </c>
    </row>
    <row r="6" spans="1:24" x14ac:dyDescent="0.2">
      <c r="A6" s="1" t="s">
        <v>152</v>
      </c>
      <c r="B6" s="1" t="s">
        <v>844</v>
      </c>
      <c r="C6" s="1" t="s">
        <v>154</v>
      </c>
      <c r="D6" s="1" t="s">
        <v>385</v>
      </c>
      <c r="E6" s="1" t="s">
        <v>28</v>
      </c>
      <c r="F6" s="1" t="s">
        <v>353</v>
      </c>
      <c r="G6" s="1" t="s">
        <v>30</v>
      </c>
      <c r="I6" s="1">
        <v>1</v>
      </c>
      <c r="J6" s="1" t="s">
        <v>32</v>
      </c>
      <c r="K6" s="1" t="s">
        <v>32</v>
      </c>
      <c r="L6" s="1" t="s">
        <v>33</v>
      </c>
      <c r="M6" s="1">
        <v>6</v>
      </c>
      <c r="N6" s="1">
        <v>26184054</v>
      </c>
      <c r="O6" s="1">
        <v>26184054</v>
      </c>
      <c r="P6" s="1" t="s">
        <v>42</v>
      </c>
      <c r="Q6" s="1" t="s">
        <v>43</v>
      </c>
      <c r="T6" s="1">
        <v>41</v>
      </c>
      <c r="U6" s="1">
        <v>135</v>
      </c>
      <c r="X6" s="1">
        <v>771</v>
      </c>
    </row>
    <row r="7" spans="1:24" x14ac:dyDescent="0.2">
      <c r="A7" s="1" t="s">
        <v>187</v>
      </c>
      <c r="B7" s="1" t="s">
        <v>847</v>
      </c>
      <c r="C7" s="1" t="s">
        <v>189</v>
      </c>
      <c r="D7" s="1" t="s">
        <v>848</v>
      </c>
      <c r="E7" s="1" t="s">
        <v>28</v>
      </c>
      <c r="F7" s="1" t="s">
        <v>353</v>
      </c>
      <c r="G7" s="1" t="s">
        <v>30</v>
      </c>
      <c r="I7" s="1">
        <v>1</v>
      </c>
      <c r="J7" s="1" t="s">
        <v>31</v>
      </c>
      <c r="K7" s="1" t="s">
        <v>67</v>
      </c>
      <c r="L7" s="1" t="s">
        <v>68</v>
      </c>
      <c r="M7" s="1">
        <v>6</v>
      </c>
      <c r="N7" s="1">
        <v>26184061</v>
      </c>
      <c r="O7" s="1">
        <v>26184061</v>
      </c>
      <c r="P7" s="1" t="s">
        <v>35</v>
      </c>
      <c r="Q7" s="1" t="s">
        <v>34</v>
      </c>
      <c r="T7" s="1">
        <v>149</v>
      </c>
      <c r="U7" s="1">
        <v>143</v>
      </c>
      <c r="X7" s="1">
        <v>552</v>
      </c>
    </row>
    <row r="8" spans="1:24" x14ac:dyDescent="0.2">
      <c r="A8" s="1" t="s">
        <v>849</v>
      </c>
      <c r="B8" s="1" t="s">
        <v>392</v>
      </c>
      <c r="C8" s="1" t="s">
        <v>159</v>
      </c>
      <c r="D8" s="1" t="s">
        <v>393</v>
      </c>
      <c r="E8" s="1" t="s">
        <v>28</v>
      </c>
      <c r="F8" s="1" t="s">
        <v>353</v>
      </c>
      <c r="G8" s="1" t="s">
        <v>30</v>
      </c>
      <c r="I8" s="1">
        <v>1</v>
      </c>
      <c r="J8" s="1" t="s">
        <v>31</v>
      </c>
      <c r="K8" s="1" t="s">
        <v>32</v>
      </c>
      <c r="L8" s="1" t="s">
        <v>33</v>
      </c>
      <c r="M8" s="1">
        <v>6</v>
      </c>
      <c r="N8" s="1">
        <v>26184078</v>
      </c>
      <c r="O8" s="1">
        <v>26184078</v>
      </c>
      <c r="P8" s="1" t="s">
        <v>34</v>
      </c>
      <c r="Q8" s="1" t="s">
        <v>35</v>
      </c>
      <c r="T8" s="1">
        <v>4</v>
      </c>
      <c r="U8" s="1">
        <v>150</v>
      </c>
      <c r="X8" s="1">
        <v>115</v>
      </c>
    </row>
    <row r="9" spans="1:24" x14ac:dyDescent="0.2">
      <c r="A9" s="1" t="s">
        <v>469</v>
      </c>
      <c r="B9" s="1" t="s">
        <v>607</v>
      </c>
      <c r="C9" s="1" t="s">
        <v>416</v>
      </c>
      <c r="D9" s="1" t="s">
        <v>850</v>
      </c>
      <c r="E9" s="1" t="s">
        <v>28</v>
      </c>
      <c r="F9" s="1" t="s">
        <v>353</v>
      </c>
      <c r="G9" s="1" t="s">
        <v>30</v>
      </c>
      <c r="J9" s="1" t="s">
        <v>31</v>
      </c>
      <c r="K9" s="1" t="s">
        <v>67</v>
      </c>
      <c r="L9" s="1" t="s">
        <v>72</v>
      </c>
      <c r="M9" s="1">
        <v>6</v>
      </c>
      <c r="N9" s="1">
        <v>26184082</v>
      </c>
      <c r="O9" s="1">
        <v>26184082</v>
      </c>
      <c r="P9" s="1" t="s">
        <v>42</v>
      </c>
      <c r="Q9" s="1" t="s">
        <v>34</v>
      </c>
      <c r="T9" s="1">
        <v>105</v>
      </c>
      <c r="U9" s="1">
        <v>108</v>
      </c>
      <c r="W9" s="1">
        <v>225</v>
      </c>
      <c r="X9" s="1">
        <v>2454</v>
      </c>
    </row>
    <row r="10" spans="1:24" x14ac:dyDescent="0.2">
      <c r="A10" s="1" t="s">
        <v>100</v>
      </c>
      <c r="B10" s="1" t="s">
        <v>856</v>
      </c>
      <c r="C10" s="1" t="s">
        <v>75</v>
      </c>
      <c r="D10" s="1" t="s">
        <v>857</v>
      </c>
      <c r="E10" s="1" t="s">
        <v>28</v>
      </c>
      <c r="F10" s="1" t="s">
        <v>353</v>
      </c>
      <c r="G10" s="1" t="s">
        <v>30</v>
      </c>
      <c r="J10" s="1" t="s">
        <v>101</v>
      </c>
      <c r="K10" s="1" t="s">
        <v>101</v>
      </c>
      <c r="L10" s="1" t="s">
        <v>101</v>
      </c>
      <c r="M10" s="1">
        <v>6</v>
      </c>
      <c r="N10" s="1">
        <v>26184130</v>
      </c>
      <c r="O10" s="1">
        <v>26184130</v>
      </c>
      <c r="P10" s="1" t="s">
        <v>35</v>
      </c>
      <c r="Q10" s="1" t="s">
        <v>42</v>
      </c>
      <c r="T10" s="1">
        <v>19</v>
      </c>
      <c r="U10" s="1">
        <v>292</v>
      </c>
      <c r="W10" s="1">
        <v>133</v>
      </c>
      <c r="X10" s="1">
        <v>2121</v>
      </c>
    </row>
    <row r="11" spans="1:24" x14ac:dyDescent="0.2">
      <c r="A11" s="1" t="s">
        <v>694</v>
      </c>
      <c r="B11" s="1" t="s">
        <v>858</v>
      </c>
      <c r="C11" s="1" t="s">
        <v>508</v>
      </c>
      <c r="D11" s="1" t="s">
        <v>859</v>
      </c>
      <c r="E11" s="1" t="s">
        <v>28</v>
      </c>
      <c r="F11" s="1" t="s">
        <v>353</v>
      </c>
      <c r="G11" s="1" t="s">
        <v>30</v>
      </c>
      <c r="J11" s="1" t="s">
        <v>32</v>
      </c>
      <c r="K11" s="1" t="s">
        <v>32</v>
      </c>
      <c r="L11" s="1" t="s">
        <v>695</v>
      </c>
      <c r="M11" s="1">
        <v>6</v>
      </c>
      <c r="N11" s="1">
        <v>26184151</v>
      </c>
      <c r="O11" s="1">
        <v>26184151</v>
      </c>
      <c r="P11" s="1" t="s">
        <v>35</v>
      </c>
      <c r="Q11" s="1" t="s">
        <v>43</v>
      </c>
      <c r="X11" s="1">
        <v>272</v>
      </c>
    </row>
    <row r="12" spans="1:24" x14ac:dyDescent="0.2">
      <c r="A12" s="1" t="s">
        <v>494</v>
      </c>
      <c r="B12" s="1" t="s">
        <v>860</v>
      </c>
      <c r="C12" s="1" t="s">
        <v>496</v>
      </c>
      <c r="D12" s="1" t="s">
        <v>861</v>
      </c>
      <c r="E12" s="1" t="s">
        <v>28</v>
      </c>
      <c r="F12" s="1" t="s">
        <v>353</v>
      </c>
      <c r="G12" s="1" t="s">
        <v>30</v>
      </c>
      <c r="J12" s="1" t="s">
        <v>32</v>
      </c>
      <c r="K12" s="1" t="s">
        <v>32</v>
      </c>
      <c r="L12" s="1" t="s">
        <v>497</v>
      </c>
      <c r="M12" s="1">
        <v>6</v>
      </c>
      <c r="N12" s="1">
        <v>26184169</v>
      </c>
      <c r="O12" s="1">
        <v>26184169</v>
      </c>
      <c r="P12" s="1" t="s">
        <v>43</v>
      </c>
      <c r="Q12" s="1" t="s">
        <v>42</v>
      </c>
      <c r="X12" s="1">
        <v>17</v>
      </c>
    </row>
    <row r="13" spans="1:24" x14ac:dyDescent="0.2">
      <c r="A13" s="1" t="s">
        <v>24</v>
      </c>
      <c r="B13" s="1" t="s">
        <v>434</v>
      </c>
      <c r="C13" s="1" t="s">
        <v>126</v>
      </c>
      <c r="D13" s="1" t="s">
        <v>691</v>
      </c>
      <c r="E13" s="1" t="s">
        <v>28</v>
      </c>
      <c r="F13" s="1" t="s">
        <v>353</v>
      </c>
      <c r="G13" s="1" t="s">
        <v>30</v>
      </c>
      <c r="J13" s="1" t="s">
        <v>31</v>
      </c>
      <c r="K13" s="1" t="s">
        <v>32</v>
      </c>
      <c r="L13" s="1" t="s">
        <v>33</v>
      </c>
      <c r="M13" s="1">
        <v>6</v>
      </c>
      <c r="N13" s="1">
        <v>26184177</v>
      </c>
      <c r="O13" s="1">
        <v>26184177</v>
      </c>
      <c r="P13" s="1" t="s">
        <v>34</v>
      </c>
      <c r="Q13" s="1" t="s">
        <v>43</v>
      </c>
      <c r="T13" s="1">
        <v>18</v>
      </c>
      <c r="U13" s="1">
        <v>197</v>
      </c>
      <c r="W13" s="1">
        <v>289</v>
      </c>
      <c r="X13" s="1">
        <v>1308</v>
      </c>
    </row>
    <row r="14" spans="1:24" x14ac:dyDescent="0.2">
      <c r="A14" s="1" t="s">
        <v>140</v>
      </c>
      <c r="B14" s="1" t="s">
        <v>862</v>
      </c>
      <c r="C14" s="1" t="s">
        <v>141</v>
      </c>
      <c r="D14" s="1" t="s">
        <v>285</v>
      </c>
      <c r="E14" s="1" t="s">
        <v>28</v>
      </c>
      <c r="F14" s="1" t="s">
        <v>353</v>
      </c>
      <c r="G14" s="1" t="s">
        <v>30</v>
      </c>
      <c r="I14" s="1">
        <v>1</v>
      </c>
      <c r="J14" s="1" t="s">
        <v>31</v>
      </c>
      <c r="K14" s="1" t="s">
        <v>67</v>
      </c>
      <c r="L14" s="1" t="s">
        <v>33</v>
      </c>
      <c r="M14" s="1">
        <v>6</v>
      </c>
      <c r="N14" s="1">
        <v>26184184</v>
      </c>
      <c r="O14" s="1">
        <v>26184184</v>
      </c>
      <c r="P14" s="1" t="s">
        <v>34</v>
      </c>
      <c r="Q14" s="1" t="s">
        <v>35</v>
      </c>
      <c r="X14" s="1">
        <v>66</v>
      </c>
    </row>
    <row r="15" spans="1:24" x14ac:dyDescent="0.2">
      <c r="A15" s="1" t="s">
        <v>24</v>
      </c>
      <c r="B15" s="1" t="s">
        <v>341</v>
      </c>
      <c r="C15" s="1" t="s">
        <v>126</v>
      </c>
      <c r="D15" s="1" t="s">
        <v>433</v>
      </c>
      <c r="E15" s="1" t="s">
        <v>28</v>
      </c>
      <c r="F15" s="1" t="s">
        <v>353</v>
      </c>
      <c r="G15" s="1" t="s">
        <v>30</v>
      </c>
      <c r="J15" s="1" t="s">
        <v>31</v>
      </c>
      <c r="K15" s="1" t="s">
        <v>32</v>
      </c>
      <c r="L15" s="1" t="s">
        <v>33</v>
      </c>
      <c r="M15" s="1">
        <v>6</v>
      </c>
      <c r="N15" s="1">
        <v>26184193</v>
      </c>
      <c r="O15" s="1">
        <v>26184193</v>
      </c>
      <c r="P15" s="1" t="s">
        <v>42</v>
      </c>
      <c r="Q15" s="1" t="s">
        <v>43</v>
      </c>
      <c r="T15" s="1">
        <v>4</v>
      </c>
      <c r="U15" s="1">
        <v>157</v>
      </c>
      <c r="W15" s="1">
        <v>194</v>
      </c>
      <c r="X15" s="1">
        <v>997</v>
      </c>
    </row>
    <row r="16" spans="1:24" x14ac:dyDescent="0.2">
      <c r="A16" s="1" t="s">
        <v>73</v>
      </c>
      <c r="B16" s="1" t="s">
        <v>863</v>
      </c>
      <c r="C16" s="1" t="s">
        <v>246</v>
      </c>
      <c r="D16" s="1" t="s">
        <v>864</v>
      </c>
      <c r="E16" s="1" t="s">
        <v>28</v>
      </c>
      <c r="F16" s="1" t="s">
        <v>353</v>
      </c>
      <c r="G16" s="1" t="s">
        <v>30</v>
      </c>
      <c r="I16" s="1">
        <v>1</v>
      </c>
      <c r="J16" s="1" t="s">
        <v>31</v>
      </c>
      <c r="K16" s="1" t="s">
        <v>162</v>
      </c>
      <c r="L16" s="1" t="s">
        <v>33</v>
      </c>
      <c r="M16" s="1">
        <v>6</v>
      </c>
      <c r="N16" s="1">
        <v>26184202</v>
      </c>
      <c r="O16" s="1">
        <v>26184202</v>
      </c>
      <c r="P16" s="1" t="s">
        <v>43</v>
      </c>
      <c r="Q16" s="1" t="s">
        <v>42</v>
      </c>
      <c r="X16" s="1">
        <v>630</v>
      </c>
    </row>
    <row r="17" spans="1:24" x14ac:dyDescent="0.2">
      <c r="A17" s="1" t="s">
        <v>44</v>
      </c>
      <c r="B17" s="1" t="s">
        <v>865</v>
      </c>
      <c r="C17" s="1" t="s">
        <v>46</v>
      </c>
      <c r="D17" s="1" t="s">
        <v>866</v>
      </c>
      <c r="E17" s="1" t="s">
        <v>28</v>
      </c>
      <c r="F17" s="1" t="s">
        <v>353</v>
      </c>
      <c r="G17" s="1" t="s">
        <v>30</v>
      </c>
      <c r="J17" s="1" t="s">
        <v>32</v>
      </c>
      <c r="K17" s="1" t="s">
        <v>32</v>
      </c>
      <c r="L17" s="1" t="s">
        <v>47</v>
      </c>
      <c r="M17" s="1">
        <v>6</v>
      </c>
      <c r="N17" s="1">
        <v>26184211</v>
      </c>
      <c r="O17" s="1">
        <v>26184211</v>
      </c>
      <c r="P17" s="1" t="s">
        <v>43</v>
      </c>
      <c r="Q17" s="1" t="s">
        <v>42</v>
      </c>
      <c r="X17" s="1">
        <v>104</v>
      </c>
    </row>
    <row r="18" spans="1:24" x14ac:dyDescent="0.2">
      <c r="A18" s="1" t="s">
        <v>100</v>
      </c>
      <c r="B18" s="1" t="s">
        <v>867</v>
      </c>
      <c r="C18" s="1" t="s">
        <v>75</v>
      </c>
      <c r="D18" s="1" t="s">
        <v>298</v>
      </c>
      <c r="E18" s="1" t="s">
        <v>28</v>
      </c>
      <c r="F18" s="1" t="s">
        <v>353</v>
      </c>
      <c r="G18" s="1" t="s">
        <v>30</v>
      </c>
      <c r="J18" s="1" t="s">
        <v>101</v>
      </c>
      <c r="K18" s="1" t="s">
        <v>101</v>
      </c>
      <c r="L18" s="1" t="s">
        <v>101</v>
      </c>
      <c r="M18" s="1">
        <v>6</v>
      </c>
      <c r="N18" s="1">
        <v>26184214</v>
      </c>
      <c r="O18" s="1">
        <v>26184214</v>
      </c>
      <c r="P18" s="1" t="s">
        <v>35</v>
      </c>
      <c r="Q18" s="1" t="s">
        <v>34</v>
      </c>
      <c r="T18" s="1">
        <v>33</v>
      </c>
      <c r="U18" s="1">
        <v>85</v>
      </c>
      <c r="W18" s="1">
        <v>137</v>
      </c>
      <c r="X18" s="1">
        <v>2379</v>
      </c>
    </row>
    <row r="19" spans="1:24" x14ac:dyDescent="0.2">
      <c r="A19" s="1" t="s">
        <v>44</v>
      </c>
      <c r="B19" s="1" t="s">
        <v>868</v>
      </c>
      <c r="C19" s="1" t="s">
        <v>46</v>
      </c>
      <c r="D19" s="1" t="s">
        <v>869</v>
      </c>
      <c r="E19" s="1" t="s">
        <v>28</v>
      </c>
      <c r="F19" s="1" t="s">
        <v>353</v>
      </c>
      <c r="G19" s="1" t="s">
        <v>30</v>
      </c>
      <c r="J19" s="1" t="s">
        <v>32</v>
      </c>
      <c r="K19" s="1" t="s">
        <v>32</v>
      </c>
      <c r="L19" s="1" t="s">
        <v>47</v>
      </c>
      <c r="M19" s="1">
        <v>6</v>
      </c>
      <c r="N19" s="1">
        <v>26184213</v>
      </c>
      <c r="O19" s="1">
        <v>26184213</v>
      </c>
      <c r="P19" s="1" t="s">
        <v>35</v>
      </c>
      <c r="Q19" s="1" t="s">
        <v>43</v>
      </c>
      <c r="X19" s="1">
        <v>1910</v>
      </c>
    </row>
    <row r="20" spans="1:24" x14ac:dyDescent="0.2">
      <c r="A20" s="1" t="s">
        <v>870</v>
      </c>
      <c r="B20" s="1" t="s">
        <v>871</v>
      </c>
      <c r="C20" s="1" t="s">
        <v>241</v>
      </c>
      <c r="D20" s="1" t="s">
        <v>872</v>
      </c>
      <c r="E20" s="1" t="s">
        <v>28</v>
      </c>
      <c r="F20" s="1" t="s">
        <v>353</v>
      </c>
      <c r="G20" s="1" t="s">
        <v>30</v>
      </c>
      <c r="J20" s="1" t="s">
        <v>31</v>
      </c>
      <c r="K20" s="1" t="s">
        <v>67</v>
      </c>
      <c r="L20" s="1" t="s">
        <v>33</v>
      </c>
      <c r="M20" s="1">
        <v>6</v>
      </c>
      <c r="N20" s="1">
        <v>26184216</v>
      </c>
      <c r="O20" s="1">
        <v>26184216</v>
      </c>
      <c r="P20" s="1" t="s">
        <v>43</v>
      </c>
      <c r="Q20" s="1" t="s">
        <v>34</v>
      </c>
      <c r="T20" s="1">
        <v>10</v>
      </c>
      <c r="U20" s="1">
        <v>842</v>
      </c>
      <c r="W20" s="1">
        <v>275</v>
      </c>
      <c r="X20" s="1">
        <v>36</v>
      </c>
    </row>
    <row r="21" spans="1:24" x14ac:dyDescent="0.2">
      <c r="A21" s="1" t="s">
        <v>51</v>
      </c>
      <c r="B21" s="1" t="s">
        <v>873</v>
      </c>
      <c r="C21" s="1" t="s">
        <v>53</v>
      </c>
      <c r="D21" s="1" t="s">
        <v>471</v>
      </c>
      <c r="E21" s="1" t="s">
        <v>305</v>
      </c>
      <c r="F21" s="1" t="s">
        <v>353</v>
      </c>
      <c r="G21" s="1" t="s">
        <v>30</v>
      </c>
      <c r="J21" s="1" t="s">
        <v>31</v>
      </c>
      <c r="K21" s="1" t="s">
        <v>32</v>
      </c>
      <c r="L21" s="1" t="s">
        <v>33</v>
      </c>
      <c r="M21" s="1">
        <v>6</v>
      </c>
      <c r="N21" s="1">
        <v>26184241</v>
      </c>
      <c r="O21" s="1">
        <v>26184241</v>
      </c>
      <c r="P21" s="1" t="s">
        <v>34</v>
      </c>
      <c r="Q21" s="1" t="s">
        <v>35</v>
      </c>
      <c r="T21" s="1">
        <v>6</v>
      </c>
      <c r="U21" s="1">
        <v>228</v>
      </c>
      <c r="X21" s="1">
        <v>462</v>
      </c>
    </row>
    <row r="22" spans="1:24" x14ac:dyDescent="0.2">
      <c r="A22" s="1" t="s">
        <v>44</v>
      </c>
      <c r="B22" s="1" t="s">
        <v>874</v>
      </c>
      <c r="C22" s="1" t="s">
        <v>46</v>
      </c>
      <c r="D22" s="1" t="s">
        <v>471</v>
      </c>
      <c r="E22" s="1" t="s">
        <v>305</v>
      </c>
      <c r="F22" s="1" t="s">
        <v>353</v>
      </c>
      <c r="G22" s="1" t="s">
        <v>30</v>
      </c>
      <c r="J22" s="1" t="s">
        <v>32</v>
      </c>
      <c r="K22" s="1" t="s">
        <v>32</v>
      </c>
      <c r="L22" s="1" t="s">
        <v>47</v>
      </c>
      <c r="M22" s="1">
        <v>6</v>
      </c>
      <c r="N22" s="1">
        <v>26184241</v>
      </c>
      <c r="O22" s="1">
        <v>26184241</v>
      </c>
      <c r="P22" s="1" t="s">
        <v>34</v>
      </c>
      <c r="Q22" s="1" t="s">
        <v>35</v>
      </c>
      <c r="X22" s="1">
        <v>187</v>
      </c>
    </row>
    <row r="23" spans="1:24" x14ac:dyDescent="0.2">
      <c r="A23" s="1" t="s">
        <v>870</v>
      </c>
      <c r="B23" s="1" t="s">
        <v>875</v>
      </c>
      <c r="C23" s="1" t="s">
        <v>241</v>
      </c>
      <c r="D23" s="1" t="s">
        <v>471</v>
      </c>
      <c r="E23" s="1" t="s">
        <v>305</v>
      </c>
      <c r="F23" s="1" t="s">
        <v>353</v>
      </c>
      <c r="G23" s="1" t="s">
        <v>30</v>
      </c>
      <c r="J23" s="1" t="s">
        <v>31</v>
      </c>
      <c r="K23" s="1" t="s">
        <v>67</v>
      </c>
      <c r="L23" s="1" t="s">
        <v>33</v>
      </c>
      <c r="M23" s="1">
        <v>6</v>
      </c>
      <c r="N23" s="1">
        <v>26184241</v>
      </c>
      <c r="O23" s="1">
        <v>26184241</v>
      </c>
      <c r="P23" s="1" t="s">
        <v>34</v>
      </c>
      <c r="Q23" s="1" t="s">
        <v>35</v>
      </c>
      <c r="T23" s="1">
        <v>5</v>
      </c>
      <c r="U23" s="1">
        <v>547</v>
      </c>
      <c r="V23" s="1">
        <v>1</v>
      </c>
      <c r="W23" s="1">
        <v>175</v>
      </c>
      <c r="X23" s="1">
        <v>58</v>
      </c>
    </row>
    <row r="24" spans="1:24" x14ac:dyDescent="0.2">
      <c r="A24" s="1" t="s">
        <v>870</v>
      </c>
      <c r="B24" s="1" t="s">
        <v>876</v>
      </c>
      <c r="C24" s="1" t="s">
        <v>241</v>
      </c>
      <c r="D24" s="1" t="s">
        <v>471</v>
      </c>
      <c r="E24" s="1" t="s">
        <v>305</v>
      </c>
      <c r="F24" s="1" t="s">
        <v>353</v>
      </c>
      <c r="G24" s="1" t="s">
        <v>30</v>
      </c>
      <c r="J24" s="1" t="s">
        <v>31</v>
      </c>
      <c r="K24" s="1" t="s">
        <v>67</v>
      </c>
      <c r="L24" s="1" t="s">
        <v>33</v>
      </c>
      <c r="M24" s="1">
        <v>6</v>
      </c>
      <c r="N24" s="1">
        <v>26184241</v>
      </c>
      <c r="O24" s="1">
        <v>26184241</v>
      </c>
      <c r="P24" s="1" t="s">
        <v>34</v>
      </c>
      <c r="Q24" s="1" t="s">
        <v>35</v>
      </c>
      <c r="T24" s="1">
        <v>7</v>
      </c>
      <c r="U24" s="1">
        <v>758</v>
      </c>
      <c r="W24" s="1">
        <v>128</v>
      </c>
      <c r="X24" s="1">
        <v>30</v>
      </c>
    </row>
    <row r="25" spans="1:24" x14ac:dyDescent="0.2">
      <c r="A25" s="1" t="s">
        <v>24</v>
      </c>
      <c r="B25" s="1" t="s">
        <v>877</v>
      </c>
      <c r="C25" s="1" t="s">
        <v>126</v>
      </c>
      <c r="D25" s="1" t="s">
        <v>878</v>
      </c>
      <c r="E25" s="1" t="s">
        <v>305</v>
      </c>
      <c r="F25" s="1" t="s">
        <v>353</v>
      </c>
      <c r="G25" s="1" t="s">
        <v>30</v>
      </c>
      <c r="J25" s="1" t="s">
        <v>31</v>
      </c>
      <c r="K25" s="1" t="s">
        <v>32</v>
      </c>
      <c r="L25" s="1" t="s">
        <v>33</v>
      </c>
      <c r="M25" s="1">
        <v>6</v>
      </c>
      <c r="N25" s="1">
        <v>26184240</v>
      </c>
      <c r="O25" s="1">
        <v>26184240</v>
      </c>
      <c r="P25" s="1" t="s">
        <v>42</v>
      </c>
      <c r="Q25" s="1" t="s">
        <v>35</v>
      </c>
      <c r="T25" s="1">
        <v>101</v>
      </c>
      <c r="U25" s="1">
        <v>42</v>
      </c>
      <c r="W25" s="1">
        <v>187</v>
      </c>
      <c r="X25" s="1">
        <v>558</v>
      </c>
    </row>
    <row r="26" spans="1:24" x14ac:dyDescent="0.2">
      <c r="A26" s="1" t="s">
        <v>24</v>
      </c>
      <c r="B26" s="1" t="s">
        <v>879</v>
      </c>
      <c r="C26" s="1" t="s">
        <v>26</v>
      </c>
      <c r="D26" s="1" t="s">
        <v>320</v>
      </c>
      <c r="E26" s="1" t="s">
        <v>305</v>
      </c>
      <c r="F26" s="1" t="s">
        <v>353</v>
      </c>
      <c r="G26" s="1" t="s">
        <v>30</v>
      </c>
      <c r="I26" s="1">
        <v>1</v>
      </c>
      <c r="J26" s="1" t="s">
        <v>31</v>
      </c>
      <c r="K26" s="1" t="s">
        <v>32</v>
      </c>
      <c r="L26" s="1" t="s">
        <v>33</v>
      </c>
      <c r="M26" s="1">
        <v>6</v>
      </c>
      <c r="N26" s="1">
        <v>26184252</v>
      </c>
      <c r="O26" s="1">
        <v>26184252</v>
      </c>
      <c r="P26" s="1" t="s">
        <v>34</v>
      </c>
      <c r="Q26" s="1" t="s">
        <v>35</v>
      </c>
      <c r="T26" s="1">
        <v>26</v>
      </c>
      <c r="U26" s="1">
        <v>87</v>
      </c>
      <c r="W26" s="1">
        <v>104</v>
      </c>
      <c r="X26" s="1">
        <v>173</v>
      </c>
    </row>
    <row r="27" spans="1:24" x14ac:dyDescent="0.2">
      <c r="A27" s="1" t="s">
        <v>142</v>
      </c>
      <c r="B27" s="1" t="s">
        <v>880</v>
      </c>
      <c r="C27" s="1" t="s">
        <v>144</v>
      </c>
      <c r="D27" s="1" t="s">
        <v>320</v>
      </c>
      <c r="E27" s="1" t="s">
        <v>305</v>
      </c>
      <c r="F27" s="1" t="s">
        <v>353</v>
      </c>
      <c r="G27" s="1" t="s">
        <v>30</v>
      </c>
      <c r="I27" s="1">
        <v>1</v>
      </c>
      <c r="J27" s="1" t="s">
        <v>31</v>
      </c>
      <c r="K27" s="1" t="s">
        <v>67</v>
      </c>
      <c r="L27" s="1" t="s">
        <v>68</v>
      </c>
      <c r="M27" s="1">
        <v>6</v>
      </c>
      <c r="N27" s="1">
        <v>26184252</v>
      </c>
      <c r="O27" s="1">
        <v>26184252</v>
      </c>
      <c r="P27" s="1" t="s">
        <v>34</v>
      </c>
      <c r="Q27" s="1" t="s">
        <v>35</v>
      </c>
      <c r="T27" s="1">
        <v>59</v>
      </c>
      <c r="U27" s="1">
        <v>106</v>
      </c>
      <c r="W27" s="1">
        <v>295</v>
      </c>
      <c r="X27" s="1">
        <v>1324</v>
      </c>
    </row>
    <row r="28" spans="1:24" x14ac:dyDescent="0.2">
      <c r="A28" s="1" t="s">
        <v>367</v>
      </c>
      <c r="B28" s="1" t="s">
        <v>881</v>
      </c>
      <c r="C28" s="1" t="s">
        <v>58</v>
      </c>
      <c r="D28" s="1" t="s">
        <v>882</v>
      </c>
      <c r="E28" s="1" t="s">
        <v>305</v>
      </c>
      <c r="F28" s="1" t="s">
        <v>353</v>
      </c>
      <c r="G28" s="1" t="s">
        <v>30</v>
      </c>
      <c r="I28" s="1">
        <v>2</v>
      </c>
      <c r="J28" s="1" t="s">
        <v>32</v>
      </c>
      <c r="K28" s="1" t="s">
        <v>32</v>
      </c>
      <c r="L28" s="1" t="s">
        <v>370</v>
      </c>
      <c r="M28" s="1">
        <v>6</v>
      </c>
      <c r="N28" s="1">
        <v>26184255</v>
      </c>
      <c r="O28" s="1">
        <v>26184255</v>
      </c>
      <c r="P28" s="1" t="s">
        <v>34</v>
      </c>
      <c r="Q28" s="1" t="s">
        <v>35</v>
      </c>
      <c r="X28" s="1">
        <v>255</v>
      </c>
    </row>
    <row r="29" spans="1:24" x14ac:dyDescent="0.2">
      <c r="A29" s="1" t="s">
        <v>100</v>
      </c>
      <c r="B29" s="1" t="s">
        <v>883</v>
      </c>
      <c r="C29" s="1" t="s">
        <v>246</v>
      </c>
      <c r="D29" s="1" t="s">
        <v>483</v>
      </c>
      <c r="E29" s="1" t="s">
        <v>305</v>
      </c>
      <c r="F29" s="1" t="s">
        <v>353</v>
      </c>
      <c r="G29" s="1" t="s">
        <v>30</v>
      </c>
      <c r="I29" s="1">
        <v>2</v>
      </c>
      <c r="J29" s="1" t="s">
        <v>101</v>
      </c>
      <c r="K29" s="1" t="s">
        <v>101</v>
      </c>
      <c r="L29" s="1" t="s">
        <v>101</v>
      </c>
      <c r="M29" s="1">
        <v>6</v>
      </c>
      <c r="N29" s="1">
        <v>26184256</v>
      </c>
      <c r="O29" s="1">
        <v>26184256</v>
      </c>
      <c r="P29" s="1" t="s">
        <v>42</v>
      </c>
      <c r="Q29" s="1" t="s">
        <v>43</v>
      </c>
      <c r="T29" s="1">
        <v>23</v>
      </c>
      <c r="U29" s="1">
        <v>39</v>
      </c>
      <c r="W29" s="1">
        <v>133</v>
      </c>
      <c r="X29" s="1">
        <v>4195</v>
      </c>
    </row>
    <row r="30" spans="1:24" x14ac:dyDescent="0.2">
      <c r="A30" s="1" t="s">
        <v>37</v>
      </c>
      <c r="B30" s="1" t="s">
        <v>884</v>
      </c>
      <c r="C30" s="1" t="s">
        <v>39</v>
      </c>
      <c r="D30" s="1" t="s">
        <v>485</v>
      </c>
      <c r="E30" s="1" t="s">
        <v>305</v>
      </c>
      <c r="F30" s="1" t="s">
        <v>353</v>
      </c>
      <c r="G30" s="1" t="s">
        <v>30</v>
      </c>
      <c r="I30" s="1">
        <v>1</v>
      </c>
      <c r="J30" s="1" t="s">
        <v>31</v>
      </c>
      <c r="K30" s="1" t="s">
        <v>32</v>
      </c>
      <c r="L30" s="1" t="s">
        <v>33</v>
      </c>
      <c r="M30" s="1">
        <v>6</v>
      </c>
      <c r="N30" s="1">
        <v>26184259</v>
      </c>
      <c r="O30" s="1">
        <v>26184259</v>
      </c>
      <c r="P30" s="1" t="s">
        <v>42</v>
      </c>
      <c r="Q30" s="1" t="s">
        <v>43</v>
      </c>
      <c r="T30" s="1">
        <v>86</v>
      </c>
      <c r="U30" s="1">
        <v>84</v>
      </c>
      <c r="X30" s="1">
        <v>871</v>
      </c>
    </row>
    <row r="31" spans="1:24" x14ac:dyDescent="0.2">
      <c r="A31" s="1" t="s">
        <v>62</v>
      </c>
      <c r="B31" s="1" t="s">
        <v>632</v>
      </c>
      <c r="C31" s="1" t="s">
        <v>64</v>
      </c>
      <c r="D31" s="1" t="s">
        <v>885</v>
      </c>
      <c r="E31" s="1" t="s">
        <v>28</v>
      </c>
      <c r="F31" s="1" t="s">
        <v>353</v>
      </c>
      <c r="G31" s="1" t="s">
        <v>30</v>
      </c>
      <c r="I31" s="1">
        <v>1</v>
      </c>
      <c r="J31" s="1" t="s">
        <v>31</v>
      </c>
      <c r="K31" s="1" t="s">
        <v>67</v>
      </c>
      <c r="L31" s="1" t="s">
        <v>68</v>
      </c>
      <c r="M31" s="1">
        <v>6</v>
      </c>
      <c r="N31" s="1">
        <v>26184286</v>
      </c>
      <c r="O31" s="1">
        <v>26184286</v>
      </c>
      <c r="P31" s="1" t="s">
        <v>42</v>
      </c>
      <c r="Q31" s="1" t="s">
        <v>43</v>
      </c>
      <c r="T31" s="1">
        <v>66</v>
      </c>
      <c r="U31" s="1">
        <v>95</v>
      </c>
      <c r="W31" s="1">
        <v>120</v>
      </c>
      <c r="X31" s="1">
        <v>477</v>
      </c>
    </row>
    <row r="32" spans="1:24" x14ac:dyDescent="0.2">
      <c r="A32" s="1" t="s">
        <v>51</v>
      </c>
      <c r="B32" s="1" t="s">
        <v>886</v>
      </c>
      <c r="C32" s="1" t="s">
        <v>53</v>
      </c>
      <c r="D32" s="1" t="s">
        <v>887</v>
      </c>
      <c r="E32" s="1" t="s">
        <v>28</v>
      </c>
      <c r="F32" s="1" t="s">
        <v>353</v>
      </c>
      <c r="G32" s="1" t="s">
        <v>30</v>
      </c>
      <c r="J32" s="1" t="s">
        <v>31</v>
      </c>
      <c r="K32" s="1" t="s">
        <v>32</v>
      </c>
      <c r="L32" s="1" t="s">
        <v>33</v>
      </c>
      <c r="M32" s="1">
        <v>6</v>
      </c>
      <c r="N32" s="1">
        <v>26184294</v>
      </c>
      <c r="O32" s="1">
        <v>26184294</v>
      </c>
      <c r="P32" s="1" t="s">
        <v>35</v>
      </c>
      <c r="Q32" s="1" t="s">
        <v>34</v>
      </c>
      <c r="T32" s="1">
        <v>11</v>
      </c>
      <c r="U32" s="1">
        <v>134</v>
      </c>
      <c r="X32" s="1">
        <v>112</v>
      </c>
    </row>
    <row r="33" spans="1:26" x14ac:dyDescent="0.2">
      <c r="A33" s="1" t="s">
        <v>24</v>
      </c>
      <c r="B33" s="1" t="s">
        <v>888</v>
      </c>
      <c r="C33" s="1" t="s">
        <v>126</v>
      </c>
      <c r="D33" s="1" t="s">
        <v>778</v>
      </c>
      <c r="E33" s="1" t="s">
        <v>28</v>
      </c>
      <c r="F33" s="1" t="s">
        <v>353</v>
      </c>
      <c r="G33" s="1" t="s">
        <v>30</v>
      </c>
      <c r="J33" s="1" t="s">
        <v>31</v>
      </c>
      <c r="K33" s="1" t="s">
        <v>32</v>
      </c>
      <c r="L33" s="1" t="s">
        <v>33</v>
      </c>
      <c r="M33" s="1">
        <v>6</v>
      </c>
      <c r="N33" s="1">
        <v>26184318</v>
      </c>
      <c r="O33" s="1">
        <v>26184318</v>
      </c>
      <c r="P33" s="1" t="s">
        <v>34</v>
      </c>
      <c r="Q33" s="1" t="s">
        <v>43</v>
      </c>
      <c r="T33" s="1">
        <v>25</v>
      </c>
      <c r="U33" s="1">
        <v>115</v>
      </c>
      <c r="W33" s="1">
        <v>137</v>
      </c>
      <c r="X33" s="1">
        <v>1325</v>
      </c>
    </row>
    <row r="34" spans="1:26" x14ac:dyDescent="0.2">
      <c r="A34" s="1" t="s">
        <v>44</v>
      </c>
      <c r="B34" s="1" t="s">
        <v>889</v>
      </c>
      <c r="C34" s="1" t="s">
        <v>46</v>
      </c>
      <c r="D34" s="1" t="s">
        <v>782</v>
      </c>
      <c r="E34" s="1" t="s">
        <v>28</v>
      </c>
      <c r="F34" s="1" t="s">
        <v>353</v>
      </c>
      <c r="G34" s="1" t="s">
        <v>30</v>
      </c>
      <c r="J34" s="1" t="s">
        <v>32</v>
      </c>
      <c r="K34" s="1" t="s">
        <v>32</v>
      </c>
      <c r="L34" s="1" t="s">
        <v>47</v>
      </c>
      <c r="M34" s="1">
        <v>6</v>
      </c>
      <c r="N34" s="1">
        <v>26184318</v>
      </c>
      <c r="O34" s="1">
        <v>26184318</v>
      </c>
      <c r="P34" s="1" t="s">
        <v>34</v>
      </c>
      <c r="Q34" s="1" t="s">
        <v>35</v>
      </c>
      <c r="X34" s="1">
        <v>1089</v>
      </c>
    </row>
    <row r="35" spans="1:26" x14ac:dyDescent="0.2">
      <c r="A35" s="1" t="s">
        <v>120</v>
      </c>
      <c r="B35" s="1" t="s">
        <v>890</v>
      </c>
      <c r="C35" s="1" t="s">
        <v>39</v>
      </c>
      <c r="D35" s="1" t="s">
        <v>891</v>
      </c>
      <c r="E35" s="1" t="s">
        <v>28</v>
      </c>
      <c r="F35" s="1" t="s">
        <v>353</v>
      </c>
      <c r="G35" s="1" t="s">
        <v>30</v>
      </c>
      <c r="J35" s="1" t="s">
        <v>32</v>
      </c>
      <c r="K35" s="1" t="s">
        <v>32</v>
      </c>
      <c r="L35" s="1" t="s">
        <v>33</v>
      </c>
      <c r="M35" s="1">
        <v>6</v>
      </c>
      <c r="N35" s="1">
        <v>26184321</v>
      </c>
      <c r="O35" s="1">
        <v>26184321</v>
      </c>
      <c r="P35" s="1" t="s">
        <v>42</v>
      </c>
      <c r="Q35" s="1" t="s">
        <v>35</v>
      </c>
      <c r="X35" s="1">
        <v>539</v>
      </c>
    </row>
    <row r="36" spans="1:26" x14ac:dyDescent="0.2">
      <c r="A36" s="1" t="s">
        <v>56</v>
      </c>
      <c r="B36" s="1" t="s">
        <v>556</v>
      </c>
      <c r="C36" s="1" t="s">
        <v>58</v>
      </c>
      <c r="D36" s="1" t="s">
        <v>788</v>
      </c>
      <c r="E36" s="1" t="s">
        <v>305</v>
      </c>
      <c r="F36" s="1" t="s">
        <v>353</v>
      </c>
      <c r="G36" s="1" t="s">
        <v>30</v>
      </c>
      <c r="I36" s="1">
        <v>2</v>
      </c>
      <c r="J36" s="1" t="s">
        <v>31</v>
      </c>
      <c r="K36" s="1" t="s">
        <v>61</v>
      </c>
      <c r="L36" s="1" t="s">
        <v>33</v>
      </c>
      <c r="M36" s="1">
        <v>6</v>
      </c>
      <c r="N36" s="1">
        <v>26184336</v>
      </c>
      <c r="O36" s="1">
        <v>26184336</v>
      </c>
      <c r="P36" s="1" t="s">
        <v>34</v>
      </c>
      <c r="Q36" s="1" t="s">
        <v>42</v>
      </c>
      <c r="U36" s="1">
        <v>52</v>
      </c>
      <c r="X36" s="1">
        <v>1259</v>
      </c>
    </row>
    <row r="37" spans="1:26" x14ac:dyDescent="0.2">
      <c r="A37" s="1" t="s">
        <v>239</v>
      </c>
      <c r="B37" s="1" t="s">
        <v>892</v>
      </c>
      <c r="C37" s="1" t="s">
        <v>241</v>
      </c>
      <c r="D37" s="1" t="s">
        <v>893</v>
      </c>
      <c r="E37" s="1" t="s">
        <v>28</v>
      </c>
      <c r="F37" s="1" t="s">
        <v>353</v>
      </c>
      <c r="G37" s="1" t="s">
        <v>30</v>
      </c>
      <c r="I37" s="1">
        <v>1</v>
      </c>
      <c r="J37" s="1" t="s">
        <v>31</v>
      </c>
      <c r="K37" s="1" t="s">
        <v>32</v>
      </c>
      <c r="L37" s="1" t="s">
        <v>244</v>
      </c>
      <c r="M37" s="1">
        <v>6</v>
      </c>
      <c r="N37" s="1">
        <v>26184361</v>
      </c>
      <c r="O37" s="1">
        <v>26184361</v>
      </c>
      <c r="P37" s="1" t="s">
        <v>42</v>
      </c>
      <c r="Q37" s="1" t="s">
        <v>43</v>
      </c>
      <c r="X37" s="1">
        <v>48</v>
      </c>
    </row>
    <row r="38" spans="1:26" x14ac:dyDescent="0.2">
      <c r="A38" s="1" t="s">
        <v>44</v>
      </c>
      <c r="B38" s="1" t="s">
        <v>894</v>
      </c>
      <c r="C38" s="1" t="s">
        <v>46</v>
      </c>
      <c r="D38" s="1" t="s">
        <v>818</v>
      </c>
      <c r="E38" s="1" t="s">
        <v>28</v>
      </c>
      <c r="F38" s="1" t="s">
        <v>353</v>
      </c>
      <c r="G38" s="1" t="s">
        <v>30</v>
      </c>
      <c r="J38" s="1" t="s">
        <v>32</v>
      </c>
      <c r="K38" s="1" t="s">
        <v>32</v>
      </c>
      <c r="L38" s="1" t="s">
        <v>47</v>
      </c>
      <c r="M38" s="1">
        <v>6</v>
      </c>
      <c r="N38" s="1">
        <v>26184378</v>
      </c>
      <c r="O38" s="1">
        <v>26184378</v>
      </c>
      <c r="P38" s="1" t="s">
        <v>34</v>
      </c>
      <c r="Q38" s="1" t="s">
        <v>35</v>
      </c>
      <c r="X38" s="1">
        <v>104</v>
      </c>
    </row>
    <row r="39" spans="1:26" x14ac:dyDescent="0.2">
      <c r="A39" s="1" t="s">
        <v>414</v>
      </c>
      <c r="B39" s="1" t="s">
        <v>492</v>
      </c>
      <c r="C39" s="1" t="s">
        <v>416</v>
      </c>
      <c r="D39" s="1" t="s">
        <v>824</v>
      </c>
      <c r="E39" s="1" t="s">
        <v>28</v>
      </c>
      <c r="F39" s="1" t="s">
        <v>353</v>
      </c>
      <c r="G39" s="1" t="s">
        <v>30</v>
      </c>
      <c r="J39" s="1" t="s">
        <v>32</v>
      </c>
      <c r="K39" s="1" t="s">
        <v>32</v>
      </c>
      <c r="L39" s="1" t="s">
        <v>33</v>
      </c>
      <c r="M39" s="1">
        <v>6</v>
      </c>
      <c r="N39" s="1">
        <v>26184387</v>
      </c>
      <c r="O39" s="1">
        <v>26184387</v>
      </c>
      <c r="P39" s="1" t="s">
        <v>43</v>
      </c>
      <c r="Q39" s="1" t="s">
        <v>42</v>
      </c>
      <c r="X39" s="1">
        <v>3894</v>
      </c>
    </row>
    <row r="40" spans="1:26" x14ac:dyDescent="0.2">
      <c r="A40" s="1" t="s">
        <v>2070</v>
      </c>
      <c r="B40" s="1" t="s">
        <v>2573</v>
      </c>
      <c r="C40" s="1" t="s">
        <v>291</v>
      </c>
      <c r="D40" s="1" t="s">
        <v>2574</v>
      </c>
      <c r="E40" s="1" t="s">
        <v>28</v>
      </c>
      <c r="F40" s="1" t="s">
        <v>353</v>
      </c>
      <c r="G40" s="1" t="s">
        <v>30</v>
      </c>
      <c r="H40" s="1" t="s">
        <v>2067</v>
      </c>
      <c r="I40" s="1">
        <v>1</v>
      </c>
      <c r="J40" s="1" t="s">
        <v>101</v>
      </c>
      <c r="K40" s="1" t="s">
        <v>101</v>
      </c>
      <c r="L40" s="1" t="s">
        <v>101</v>
      </c>
      <c r="M40" s="1">
        <v>6</v>
      </c>
      <c r="N40" s="1">
        <v>26184055</v>
      </c>
      <c r="O40" s="1">
        <v>26184055</v>
      </c>
      <c r="P40" s="1" t="s">
        <v>42</v>
      </c>
      <c r="Q40" s="1" t="s">
        <v>35</v>
      </c>
      <c r="R40" s="1">
        <v>0.4</v>
      </c>
      <c r="T40" s="1">
        <v>65</v>
      </c>
      <c r="U40" s="1">
        <v>97</v>
      </c>
      <c r="W40" s="1">
        <v>60</v>
      </c>
      <c r="X40" s="1">
        <v>141</v>
      </c>
      <c r="Y40" s="2">
        <v>43466</v>
      </c>
      <c r="Z40" s="1" t="s">
        <v>2575</v>
      </c>
    </row>
    <row r="41" spans="1:26" x14ac:dyDescent="0.2">
      <c r="A41" s="1" t="s">
        <v>2435</v>
      </c>
      <c r="B41" s="1" t="s">
        <v>2576</v>
      </c>
      <c r="C41" s="1" t="s">
        <v>141</v>
      </c>
      <c r="D41" s="1" t="s">
        <v>2577</v>
      </c>
      <c r="E41" s="1" t="s">
        <v>28</v>
      </c>
      <c r="F41" s="1" t="s">
        <v>353</v>
      </c>
      <c r="G41" s="1" t="s">
        <v>30</v>
      </c>
      <c r="H41" s="1" t="s">
        <v>2074</v>
      </c>
      <c r="J41" s="1" t="s">
        <v>101</v>
      </c>
      <c r="K41" s="1" t="s">
        <v>101</v>
      </c>
      <c r="L41" s="1" t="s">
        <v>101</v>
      </c>
      <c r="M41" s="1">
        <v>6</v>
      </c>
      <c r="N41" s="1">
        <v>26184066</v>
      </c>
      <c r="O41" s="1">
        <v>26184066</v>
      </c>
      <c r="P41" s="1" t="s">
        <v>43</v>
      </c>
      <c r="Q41" s="1" t="s">
        <v>35</v>
      </c>
      <c r="R41" s="1">
        <v>0.3</v>
      </c>
      <c r="T41" s="1">
        <v>162</v>
      </c>
      <c r="U41" s="1">
        <v>370</v>
      </c>
      <c r="W41" s="1">
        <v>211</v>
      </c>
      <c r="X41" s="1">
        <v>134</v>
      </c>
      <c r="Y41" s="2">
        <v>43466</v>
      </c>
      <c r="Z41" s="1" t="s">
        <v>2578</v>
      </c>
    </row>
    <row r="42" spans="1:26" x14ac:dyDescent="0.2">
      <c r="A42" s="1" t="s">
        <v>2070</v>
      </c>
      <c r="B42" s="1" t="s">
        <v>2579</v>
      </c>
      <c r="C42" s="1" t="s">
        <v>64</v>
      </c>
      <c r="D42" s="1" t="s">
        <v>627</v>
      </c>
      <c r="E42" s="1" t="s">
        <v>28</v>
      </c>
      <c r="F42" s="1" t="s">
        <v>353</v>
      </c>
      <c r="G42" s="1" t="s">
        <v>30</v>
      </c>
      <c r="H42" s="1" t="s">
        <v>2074</v>
      </c>
      <c r="J42" s="1" t="s">
        <v>101</v>
      </c>
      <c r="K42" s="1" t="s">
        <v>101</v>
      </c>
      <c r="L42" s="1" t="s">
        <v>101</v>
      </c>
      <c r="M42" s="1">
        <v>6</v>
      </c>
      <c r="N42" s="1">
        <v>26184117</v>
      </c>
      <c r="O42" s="1">
        <v>26184117</v>
      </c>
      <c r="P42" s="1" t="s">
        <v>42</v>
      </c>
      <c r="Q42" s="1" t="s">
        <v>43</v>
      </c>
      <c r="R42" s="1">
        <v>0.23</v>
      </c>
      <c r="T42" s="1">
        <v>26</v>
      </c>
      <c r="U42" s="1">
        <v>87</v>
      </c>
      <c r="W42" s="1">
        <v>110</v>
      </c>
      <c r="X42" s="1">
        <v>597</v>
      </c>
      <c r="Y42" s="2">
        <v>43466</v>
      </c>
      <c r="Z42" s="1" t="s">
        <v>2580</v>
      </c>
    </row>
    <row r="43" spans="1:26" x14ac:dyDescent="0.2">
      <c r="A43" s="1" t="s">
        <v>2523</v>
      </c>
      <c r="B43" s="1" t="s">
        <v>2581</v>
      </c>
      <c r="C43" s="1" t="s">
        <v>2525</v>
      </c>
      <c r="D43" s="1" t="s">
        <v>304</v>
      </c>
      <c r="E43" s="1" t="s">
        <v>28</v>
      </c>
      <c r="F43" s="1" t="s">
        <v>353</v>
      </c>
      <c r="G43" s="1" t="s">
        <v>30</v>
      </c>
      <c r="J43" s="1" t="s">
        <v>31</v>
      </c>
      <c r="K43" s="1" t="s">
        <v>32</v>
      </c>
      <c r="L43" s="1" t="s">
        <v>2527</v>
      </c>
      <c r="M43" s="1">
        <v>6</v>
      </c>
      <c r="N43" s="1">
        <v>26184237</v>
      </c>
      <c r="O43" s="1">
        <v>26184237</v>
      </c>
      <c r="P43" s="1" t="s">
        <v>34</v>
      </c>
      <c r="Q43" s="1" t="s">
        <v>35</v>
      </c>
      <c r="R43" s="1">
        <v>0.3</v>
      </c>
      <c r="T43" s="1">
        <v>31</v>
      </c>
      <c r="U43" s="1">
        <v>72</v>
      </c>
      <c r="W43" s="1">
        <v>123</v>
      </c>
      <c r="X43" s="1">
        <v>349</v>
      </c>
      <c r="Y43" s="2">
        <v>43466</v>
      </c>
      <c r="Z43" s="1" t="s">
        <v>2582</v>
      </c>
    </row>
    <row r="44" spans="1:26" x14ac:dyDescent="0.2">
      <c r="A44" s="1" t="s">
        <v>2070</v>
      </c>
      <c r="B44" s="1" t="s">
        <v>2172</v>
      </c>
      <c r="C44" s="1" t="s">
        <v>291</v>
      </c>
      <c r="D44" s="1" t="s">
        <v>523</v>
      </c>
      <c r="E44" s="1" t="s">
        <v>28</v>
      </c>
      <c r="F44" s="1" t="s">
        <v>353</v>
      </c>
      <c r="G44" s="1" t="s">
        <v>30</v>
      </c>
      <c r="H44" s="1" t="s">
        <v>2074</v>
      </c>
      <c r="J44" s="1" t="s">
        <v>101</v>
      </c>
      <c r="K44" s="1" t="s">
        <v>101</v>
      </c>
      <c r="L44" s="1" t="s">
        <v>101</v>
      </c>
      <c r="M44" s="1">
        <v>6</v>
      </c>
      <c r="N44" s="1">
        <v>26184330</v>
      </c>
      <c r="O44" s="1">
        <v>26184330</v>
      </c>
      <c r="P44" s="1" t="s">
        <v>42</v>
      </c>
      <c r="Q44" s="1" t="s">
        <v>35</v>
      </c>
      <c r="R44" s="1">
        <v>0.23</v>
      </c>
      <c r="T44" s="1">
        <v>26</v>
      </c>
      <c r="U44" s="1">
        <v>87</v>
      </c>
      <c r="W44" s="1">
        <v>126</v>
      </c>
      <c r="X44" s="1">
        <v>25730</v>
      </c>
      <c r="Y44" s="2">
        <v>43466</v>
      </c>
      <c r="Z44" s="1" t="s">
        <v>2583</v>
      </c>
    </row>
    <row r="45" spans="1:26" x14ac:dyDescent="0.2">
      <c r="A45" s="1" t="s">
        <v>2070</v>
      </c>
      <c r="B45" s="1" t="s">
        <v>2351</v>
      </c>
      <c r="C45" s="1" t="s">
        <v>2352</v>
      </c>
      <c r="D45" s="1" t="s">
        <v>1210</v>
      </c>
      <c r="E45" s="1" t="s">
        <v>28</v>
      </c>
      <c r="F45" s="1" t="s">
        <v>353</v>
      </c>
      <c r="G45" s="1" t="s">
        <v>30</v>
      </c>
      <c r="H45" s="1" t="s">
        <v>2074</v>
      </c>
      <c r="J45" s="1" t="s">
        <v>101</v>
      </c>
      <c r="K45" s="1" t="s">
        <v>101</v>
      </c>
      <c r="L45" s="1" t="s">
        <v>101</v>
      </c>
      <c r="M45" s="1">
        <v>6</v>
      </c>
      <c r="N45" s="1">
        <v>26184354</v>
      </c>
      <c r="O45" s="1">
        <v>26184354</v>
      </c>
      <c r="P45" s="1" t="s">
        <v>34</v>
      </c>
      <c r="Q45" s="1" t="s">
        <v>35</v>
      </c>
      <c r="R45" s="1">
        <v>0.32</v>
      </c>
      <c r="T45" s="1">
        <v>35</v>
      </c>
      <c r="U45" s="1">
        <v>73</v>
      </c>
      <c r="W45" s="1">
        <v>56</v>
      </c>
      <c r="X45" s="1">
        <v>7644</v>
      </c>
      <c r="Y45" s="2">
        <v>43466</v>
      </c>
      <c r="Z45" s="1" t="s">
        <v>2584</v>
      </c>
    </row>
    <row r="46" spans="1:26" x14ac:dyDescent="0.2">
      <c r="A46" s="1" t="s">
        <v>2070</v>
      </c>
      <c r="B46" s="1" t="s">
        <v>2351</v>
      </c>
      <c r="C46" s="1" t="s">
        <v>2352</v>
      </c>
      <c r="D46" s="1" t="s">
        <v>804</v>
      </c>
      <c r="E46" s="1" t="s">
        <v>28</v>
      </c>
      <c r="F46" s="1" t="s">
        <v>353</v>
      </c>
      <c r="G46" s="1" t="s">
        <v>30</v>
      </c>
      <c r="H46" s="1" t="s">
        <v>2074</v>
      </c>
      <c r="J46" s="1" t="s">
        <v>101</v>
      </c>
      <c r="K46" s="1" t="s">
        <v>101</v>
      </c>
      <c r="L46" s="1" t="s">
        <v>101</v>
      </c>
      <c r="M46" s="1">
        <v>6</v>
      </c>
      <c r="N46" s="1">
        <v>26184367</v>
      </c>
      <c r="O46" s="1">
        <v>26184367</v>
      </c>
      <c r="P46" s="1" t="s">
        <v>34</v>
      </c>
      <c r="Q46" s="1" t="s">
        <v>35</v>
      </c>
      <c r="R46" s="1">
        <v>0.34</v>
      </c>
      <c r="T46" s="1">
        <v>38</v>
      </c>
      <c r="U46" s="1">
        <v>75</v>
      </c>
      <c r="W46" s="1">
        <v>56</v>
      </c>
      <c r="X46" s="1">
        <v>7644</v>
      </c>
      <c r="Y46" s="2">
        <v>43466</v>
      </c>
      <c r="Z46" s="1" t="s">
        <v>2585</v>
      </c>
    </row>
    <row r="47" spans="1:26" x14ac:dyDescent="0.2">
      <c r="A47" s="1" t="s">
        <v>2116</v>
      </c>
      <c r="B47" s="1" t="s">
        <v>2586</v>
      </c>
      <c r="C47" s="1" t="s">
        <v>374</v>
      </c>
      <c r="D47" s="1" t="s">
        <v>807</v>
      </c>
      <c r="E47" s="1" t="s">
        <v>28</v>
      </c>
      <c r="F47" s="1" t="s">
        <v>353</v>
      </c>
      <c r="G47" s="1" t="s">
        <v>30</v>
      </c>
      <c r="H47" s="1" t="s">
        <v>2074</v>
      </c>
      <c r="J47" s="1" t="s">
        <v>101</v>
      </c>
      <c r="K47" s="1" t="s">
        <v>101</v>
      </c>
      <c r="L47" s="1" t="s">
        <v>101</v>
      </c>
      <c r="M47" s="1">
        <v>6</v>
      </c>
      <c r="N47" s="1">
        <v>26184369</v>
      </c>
      <c r="O47" s="1">
        <v>26184369</v>
      </c>
      <c r="P47" s="1" t="s">
        <v>35</v>
      </c>
      <c r="Q47" s="1" t="s">
        <v>43</v>
      </c>
      <c r="R47" s="1">
        <v>0.3</v>
      </c>
      <c r="T47" s="1">
        <v>82</v>
      </c>
      <c r="U47" s="1">
        <v>193</v>
      </c>
      <c r="W47" s="1">
        <v>105</v>
      </c>
      <c r="X47" s="1">
        <v>175</v>
      </c>
      <c r="Y47" s="2">
        <v>43466</v>
      </c>
      <c r="Z47" s="1" t="s">
        <v>2587</v>
      </c>
    </row>
    <row r="48" spans="1:26" x14ac:dyDescent="0.2">
      <c r="A48" s="1" t="s">
        <v>2064</v>
      </c>
      <c r="B48" s="1" t="s">
        <v>2588</v>
      </c>
      <c r="C48" s="1" t="s">
        <v>2066</v>
      </c>
      <c r="D48" s="1" t="s">
        <v>1117</v>
      </c>
      <c r="E48" s="1" t="s">
        <v>28</v>
      </c>
      <c r="F48" s="1" t="s">
        <v>353</v>
      </c>
      <c r="G48" s="1" t="s">
        <v>30</v>
      </c>
      <c r="J48" s="1" t="s">
        <v>31</v>
      </c>
      <c r="K48" s="1" t="s">
        <v>67</v>
      </c>
      <c r="L48" s="1" t="s">
        <v>2068</v>
      </c>
      <c r="M48" s="1">
        <v>6</v>
      </c>
      <c r="N48" s="1">
        <v>26184372</v>
      </c>
      <c r="O48" s="1">
        <v>26184372</v>
      </c>
      <c r="P48" s="1" t="s">
        <v>35</v>
      </c>
      <c r="Q48" s="1" t="s">
        <v>34</v>
      </c>
      <c r="X48" s="1">
        <v>127</v>
      </c>
      <c r="Y48" s="2">
        <v>43466</v>
      </c>
      <c r="Z48" s="1" t="s">
        <v>2589</v>
      </c>
    </row>
    <row r="49" spans="1:26" x14ac:dyDescent="0.2">
      <c r="A49" s="1" t="s">
        <v>2070</v>
      </c>
      <c r="B49" s="1" t="s">
        <v>2292</v>
      </c>
      <c r="C49" s="1" t="s">
        <v>64</v>
      </c>
      <c r="D49" s="1" t="s">
        <v>818</v>
      </c>
      <c r="E49" s="1" t="s">
        <v>28</v>
      </c>
      <c r="F49" s="1" t="s">
        <v>353</v>
      </c>
      <c r="G49" s="1" t="s">
        <v>30</v>
      </c>
      <c r="H49" s="1" t="s">
        <v>2074</v>
      </c>
      <c r="J49" s="1" t="s">
        <v>101</v>
      </c>
      <c r="K49" s="1" t="s">
        <v>101</v>
      </c>
      <c r="L49" s="1" t="s">
        <v>101</v>
      </c>
      <c r="M49" s="1">
        <v>6</v>
      </c>
      <c r="N49" s="1">
        <v>26184378</v>
      </c>
      <c r="O49" s="1">
        <v>26184378</v>
      </c>
      <c r="P49" s="1" t="s">
        <v>34</v>
      </c>
      <c r="Q49" s="1" t="s">
        <v>35</v>
      </c>
      <c r="R49" s="1">
        <v>0.34</v>
      </c>
      <c r="T49" s="1">
        <v>31</v>
      </c>
      <c r="U49" s="1">
        <v>59</v>
      </c>
      <c r="W49" s="1">
        <v>83</v>
      </c>
      <c r="X49" s="1">
        <v>12783</v>
      </c>
      <c r="Y49" s="2">
        <v>43466</v>
      </c>
      <c r="Z49" s="1" t="s">
        <v>2590</v>
      </c>
    </row>
  </sheetData>
  <autoFilter ref="A1:X39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>
      <selection activeCell="D2" sqref="D2:D5"/>
    </sheetView>
  </sheetViews>
  <sheetFormatPr defaultColWidth="11.5546875" defaultRowHeight="15" x14ac:dyDescent="0.2"/>
  <cols>
    <col min="1" max="1" width="11.5546875" style="1"/>
    <col min="2" max="2" width="16.33203125" style="1" customWidth="1"/>
    <col min="3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56</v>
      </c>
      <c r="B2" s="1" t="s">
        <v>895</v>
      </c>
      <c r="C2" s="1" t="s">
        <v>58</v>
      </c>
      <c r="D2" s="1" t="s">
        <v>553</v>
      </c>
      <c r="E2" s="1" t="s">
        <v>28</v>
      </c>
      <c r="F2" s="1" t="s">
        <v>896</v>
      </c>
      <c r="G2" s="1" t="s">
        <v>30</v>
      </c>
      <c r="I2" s="1">
        <v>2</v>
      </c>
      <c r="J2" s="1" t="s">
        <v>31</v>
      </c>
      <c r="K2" s="1" t="s">
        <v>61</v>
      </c>
      <c r="L2" s="1" t="s">
        <v>33</v>
      </c>
      <c r="M2" s="1">
        <v>6</v>
      </c>
      <c r="N2" s="1">
        <v>26199793</v>
      </c>
      <c r="O2" s="1">
        <v>26199793</v>
      </c>
      <c r="P2" s="1" t="s">
        <v>34</v>
      </c>
      <c r="Q2" s="1" t="s">
        <v>35</v>
      </c>
      <c r="U2" s="1">
        <v>33</v>
      </c>
      <c r="X2" s="1">
        <v>109</v>
      </c>
    </row>
    <row r="3" spans="1:24" x14ac:dyDescent="0.2">
      <c r="A3" s="1" t="s">
        <v>355</v>
      </c>
      <c r="B3" s="1" t="s">
        <v>897</v>
      </c>
      <c r="C3" s="1" t="s">
        <v>357</v>
      </c>
      <c r="D3" s="1" t="s">
        <v>553</v>
      </c>
      <c r="E3" s="1" t="s">
        <v>28</v>
      </c>
      <c r="F3" s="1" t="s">
        <v>896</v>
      </c>
      <c r="G3" s="1" t="s">
        <v>30</v>
      </c>
      <c r="I3" s="1">
        <v>2</v>
      </c>
      <c r="J3" s="1" t="s">
        <v>31</v>
      </c>
      <c r="K3" s="1" t="s">
        <v>67</v>
      </c>
      <c r="L3" s="1" t="s">
        <v>68</v>
      </c>
      <c r="M3" s="1">
        <v>6</v>
      </c>
      <c r="N3" s="1">
        <v>26199793</v>
      </c>
      <c r="O3" s="1">
        <v>26199793</v>
      </c>
      <c r="P3" s="1" t="s">
        <v>34</v>
      </c>
      <c r="Q3" s="1" t="s">
        <v>35</v>
      </c>
      <c r="U3" s="1">
        <v>27</v>
      </c>
      <c r="W3" s="1">
        <v>80</v>
      </c>
      <c r="X3" s="1">
        <v>327</v>
      </c>
    </row>
    <row r="4" spans="1:24" x14ac:dyDescent="0.2">
      <c r="A4" s="1" t="s">
        <v>147</v>
      </c>
      <c r="B4" s="1" t="s">
        <v>898</v>
      </c>
      <c r="C4" s="1" t="s">
        <v>144</v>
      </c>
      <c r="D4" s="1" t="s">
        <v>553</v>
      </c>
      <c r="E4" s="1" t="s">
        <v>28</v>
      </c>
      <c r="F4" s="1" t="s">
        <v>896</v>
      </c>
      <c r="G4" s="1" t="s">
        <v>30</v>
      </c>
      <c r="I4" s="1">
        <v>2</v>
      </c>
      <c r="J4" s="1" t="s">
        <v>31</v>
      </c>
      <c r="K4" s="1" t="s">
        <v>67</v>
      </c>
      <c r="L4" s="1" t="s">
        <v>68</v>
      </c>
      <c r="M4" s="1">
        <v>6</v>
      </c>
      <c r="N4" s="1">
        <v>26199793</v>
      </c>
      <c r="O4" s="1">
        <v>26199793</v>
      </c>
      <c r="P4" s="1" t="s">
        <v>34</v>
      </c>
      <c r="Q4" s="1" t="s">
        <v>35</v>
      </c>
      <c r="X4" s="1">
        <v>224</v>
      </c>
    </row>
    <row r="5" spans="1:24" x14ac:dyDescent="0.2">
      <c r="A5" s="1" t="s">
        <v>24</v>
      </c>
      <c r="B5" s="1" t="s">
        <v>210</v>
      </c>
      <c r="C5" s="1" t="s">
        <v>126</v>
      </c>
      <c r="D5" s="1" t="s">
        <v>358</v>
      </c>
      <c r="E5" s="1" t="s">
        <v>28</v>
      </c>
      <c r="F5" s="1" t="s">
        <v>896</v>
      </c>
      <c r="G5" s="1" t="s">
        <v>30</v>
      </c>
      <c r="I5" s="1">
        <v>2</v>
      </c>
      <c r="J5" s="1" t="s">
        <v>31</v>
      </c>
      <c r="K5" s="1" t="s">
        <v>32</v>
      </c>
      <c r="L5" s="1" t="s">
        <v>33</v>
      </c>
      <c r="M5" s="1">
        <v>6</v>
      </c>
      <c r="N5" s="1">
        <v>26199793</v>
      </c>
      <c r="O5" s="1">
        <v>26199793</v>
      </c>
      <c r="P5" s="1" t="s">
        <v>34</v>
      </c>
      <c r="Q5" s="1" t="s">
        <v>42</v>
      </c>
      <c r="T5" s="1">
        <v>16</v>
      </c>
      <c r="U5" s="1">
        <v>103</v>
      </c>
      <c r="V5" s="1">
        <v>1</v>
      </c>
      <c r="W5" s="1">
        <v>65</v>
      </c>
      <c r="X5" s="1">
        <v>283</v>
      </c>
    </row>
    <row r="6" spans="1:24" x14ac:dyDescent="0.2">
      <c r="A6" s="1" t="s">
        <v>24</v>
      </c>
      <c r="B6" s="1" t="s">
        <v>899</v>
      </c>
      <c r="C6" s="1" t="s">
        <v>126</v>
      </c>
      <c r="D6" s="1" t="s">
        <v>900</v>
      </c>
      <c r="E6" s="1" t="s">
        <v>28</v>
      </c>
      <c r="F6" s="1" t="s">
        <v>901</v>
      </c>
      <c r="G6" s="1" t="s">
        <v>30</v>
      </c>
      <c r="I6" s="1">
        <v>1</v>
      </c>
      <c r="J6" s="1" t="s">
        <v>31</v>
      </c>
      <c r="K6" s="1" t="s">
        <v>32</v>
      </c>
      <c r="L6" s="1" t="s">
        <v>33</v>
      </c>
      <c r="M6" s="1">
        <v>6</v>
      </c>
      <c r="N6" s="1">
        <v>26199797</v>
      </c>
      <c r="O6" s="1">
        <v>26199797</v>
      </c>
      <c r="P6" s="1" t="s">
        <v>42</v>
      </c>
      <c r="Q6" s="1" t="s">
        <v>34</v>
      </c>
      <c r="T6" s="1">
        <v>4</v>
      </c>
      <c r="U6" s="1">
        <v>113</v>
      </c>
      <c r="W6" s="1">
        <v>87</v>
      </c>
      <c r="X6" s="1">
        <v>448</v>
      </c>
    </row>
    <row r="7" spans="1:24" x14ac:dyDescent="0.2">
      <c r="A7" s="1" t="s">
        <v>24</v>
      </c>
      <c r="B7" s="1" t="s">
        <v>902</v>
      </c>
      <c r="C7" s="1" t="s">
        <v>126</v>
      </c>
      <c r="D7" s="1" t="s">
        <v>903</v>
      </c>
      <c r="E7" s="1" t="s">
        <v>28</v>
      </c>
      <c r="F7" s="1" t="s">
        <v>904</v>
      </c>
      <c r="G7" s="1" t="s">
        <v>30</v>
      </c>
      <c r="I7" s="1">
        <v>1</v>
      </c>
      <c r="J7" s="1" t="s">
        <v>31</v>
      </c>
      <c r="K7" s="1" t="s">
        <v>32</v>
      </c>
      <c r="L7" s="1" t="s">
        <v>33</v>
      </c>
      <c r="M7" s="1">
        <v>6</v>
      </c>
      <c r="N7" s="1">
        <v>26199818</v>
      </c>
      <c r="O7" s="1">
        <v>26199818</v>
      </c>
      <c r="P7" s="1" t="s">
        <v>42</v>
      </c>
      <c r="Q7" s="1" t="s">
        <v>43</v>
      </c>
      <c r="T7" s="1">
        <v>44</v>
      </c>
      <c r="U7" s="1">
        <v>85</v>
      </c>
      <c r="W7" s="1">
        <v>103</v>
      </c>
      <c r="X7" s="1">
        <v>410</v>
      </c>
    </row>
    <row r="8" spans="1:24" x14ac:dyDescent="0.2">
      <c r="A8" s="1" t="s">
        <v>849</v>
      </c>
      <c r="B8" s="1" t="s">
        <v>384</v>
      </c>
      <c r="C8" s="1" t="s">
        <v>159</v>
      </c>
      <c r="D8" s="1" t="s">
        <v>385</v>
      </c>
      <c r="E8" s="1" t="s">
        <v>28</v>
      </c>
      <c r="F8" s="1" t="s">
        <v>386</v>
      </c>
      <c r="G8" s="1" t="s">
        <v>30</v>
      </c>
      <c r="I8" s="1">
        <v>1</v>
      </c>
      <c r="J8" s="1" t="s">
        <v>31</v>
      </c>
      <c r="K8" s="1" t="s">
        <v>32</v>
      </c>
      <c r="L8" s="1" t="s">
        <v>33</v>
      </c>
      <c r="M8" s="1">
        <v>6</v>
      </c>
      <c r="N8" s="1">
        <v>26199817</v>
      </c>
      <c r="O8" s="1">
        <v>26199817</v>
      </c>
      <c r="P8" s="1" t="s">
        <v>42</v>
      </c>
      <c r="Q8" s="1" t="s">
        <v>43</v>
      </c>
      <c r="T8" s="1">
        <v>9</v>
      </c>
      <c r="U8" s="1">
        <v>89</v>
      </c>
      <c r="X8" s="1">
        <v>21</v>
      </c>
    </row>
    <row r="9" spans="1:24" x14ac:dyDescent="0.2">
      <c r="A9" s="1" t="s">
        <v>24</v>
      </c>
      <c r="B9" s="1" t="s">
        <v>905</v>
      </c>
      <c r="C9" s="1" t="s">
        <v>126</v>
      </c>
      <c r="D9" s="1" t="s">
        <v>593</v>
      </c>
      <c r="E9" s="1" t="s">
        <v>28</v>
      </c>
      <c r="F9" s="1" t="s">
        <v>904</v>
      </c>
      <c r="G9" s="1" t="s">
        <v>30</v>
      </c>
      <c r="J9" s="1" t="s">
        <v>31</v>
      </c>
      <c r="K9" s="1" t="s">
        <v>32</v>
      </c>
      <c r="L9" s="1" t="s">
        <v>33</v>
      </c>
      <c r="M9" s="1">
        <v>6</v>
      </c>
      <c r="N9" s="1">
        <v>26199826</v>
      </c>
      <c r="O9" s="1">
        <v>26199826</v>
      </c>
      <c r="P9" s="1" t="s">
        <v>34</v>
      </c>
      <c r="Q9" s="1" t="s">
        <v>43</v>
      </c>
      <c r="T9" s="1">
        <v>29</v>
      </c>
      <c r="U9" s="1">
        <v>240</v>
      </c>
      <c r="W9" s="1">
        <v>89</v>
      </c>
      <c r="X9" s="1">
        <v>1625</v>
      </c>
    </row>
    <row r="10" spans="1:24" x14ac:dyDescent="0.2">
      <c r="A10" s="1" t="s">
        <v>168</v>
      </c>
      <c r="B10" s="1" t="s">
        <v>906</v>
      </c>
      <c r="C10" s="1" t="s">
        <v>165</v>
      </c>
      <c r="D10" s="1" t="s">
        <v>907</v>
      </c>
      <c r="E10" s="1" t="s">
        <v>28</v>
      </c>
      <c r="F10" s="1" t="s">
        <v>908</v>
      </c>
      <c r="G10" s="1" t="s">
        <v>30</v>
      </c>
      <c r="J10" s="1" t="s">
        <v>101</v>
      </c>
      <c r="K10" s="1" t="s">
        <v>101</v>
      </c>
      <c r="L10" s="1" t="s">
        <v>101</v>
      </c>
      <c r="M10" s="1">
        <v>6</v>
      </c>
      <c r="N10" s="1">
        <v>26199830</v>
      </c>
      <c r="O10" s="1">
        <v>26199830</v>
      </c>
      <c r="P10" s="1" t="s">
        <v>42</v>
      </c>
      <c r="Q10" s="1" t="s">
        <v>34</v>
      </c>
      <c r="T10" s="1">
        <v>540</v>
      </c>
      <c r="U10" s="1">
        <v>128</v>
      </c>
      <c r="W10" s="1">
        <v>167</v>
      </c>
      <c r="X10" s="1">
        <v>329</v>
      </c>
    </row>
    <row r="11" spans="1:24" x14ac:dyDescent="0.2">
      <c r="A11" s="1" t="s">
        <v>51</v>
      </c>
      <c r="B11" s="1" t="s">
        <v>909</v>
      </c>
      <c r="C11" s="1" t="s">
        <v>53</v>
      </c>
      <c r="D11" s="1" t="s">
        <v>910</v>
      </c>
      <c r="E11" s="1" t="s">
        <v>28</v>
      </c>
      <c r="F11" s="1" t="s">
        <v>911</v>
      </c>
      <c r="G11" s="1" t="s">
        <v>30</v>
      </c>
      <c r="J11" s="1" t="s">
        <v>31</v>
      </c>
      <c r="K11" s="1" t="s">
        <v>32</v>
      </c>
      <c r="L11" s="1" t="s">
        <v>33</v>
      </c>
      <c r="M11" s="1">
        <v>6</v>
      </c>
      <c r="N11" s="1">
        <v>26199851</v>
      </c>
      <c r="O11" s="1">
        <v>26199851</v>
      </c>
      <c r="P11" s="1" t="s">
        <v>42</v>
      </c>
      <c r="Q11" s="1" t="s">
        <v>43</v>
      </c>
      <c r="T11" s="1">
        <v>23</v>
      </c>
      <c r="U11" s="1">
        <v>117</v>
      </c>
      <c r="X11" s="1">
        <v>74</v>
      </c>
    </row>
    <row r="12" spans="1:24" x14ac:dyDescent="0.2">
      <c r="A12" s="1" t="s">
        <v>51</v>
      </c>
      <c r="B12" s="1" t="s">
        <v>913</v>
      </c>
      <c r="C12" s="1" t="s">
        <v>53</v>
      </c>
      <c r="D12" s="1" t="s">
        <v>914</v>
      </c>
      <c r="E12" s="1" t="s">
        <v>28</v>
      </c>
      <c r="F12" s="1" t="s">
        <v>915</v>
      </c>
      <c r="G12" s="1" t="s">
        <v>30</v>
      </c>
      <c r="J12" s="1" t="s">
        <v>31</v>
      </c>
      <c r="K12" s="1" t="s">
        <v>32</v>
      </c>
      <c r="L12" s="1" t="s">
        <v>33</v>
      </c>
      <c r="M12" s="1">
        <v>6</v>
      </c>
      <c r="N12" s="1">
        <v>26199862</v>
      </c>
      <c r="O12" s="1">
        <v>26199862</v>
      </c>
      <c r="P12" s="1" t="s">
        <v>34</v>
      </c>
      <c r="Q12" s="1" t="s">
        <v>43</v>
      </c>
      <c r="T12" s="1">
        <v>14</v>
      </c>
      <c r="U12" s="1">
        <v>184</v>
      </c>
      <c r="X12" s="1">
        <v>565</v>
      </c>
    </row>
    <row r="13" spans="1:24" x14ac:dyDescent="0.2">
      <c r="A13" s="1" t="s">
        <v>73</v>
      </c>
      <c r="B13" s="1" t="s">
        <v>856</v>
      </c>
      <c r="C13" s="1" t="s">
        <v>75</v>
      </c>
      <c r="D13" s="1" t="s">
        <v>633</v>
      </c>
      <c r="E13" s="1" t="s">
        <v>28</v>
      </c>
      <c r="F13" s="1" t="s">
        <v>916</v>
      </c>
      <c r="G13" s="1" t="s">
        <v>30</v>
      </c>
      <c r="I13" s="1">
        <v>1</v>
      </c>
      <c r="J13" s="1" t="s">
        <v>31</v>
      </c>
      <c r="K13" s="1" t="s">
        <v>78</v>
      </c>
      <c r="L13" s="1" t="s">
        <v>33</v>
      </c>
      <c r="M13" s="1">
        <v>6</v>
      </c>
      <c r="N13" s="1">
        <v>26199890</v>
      </c>
      <c r="O13" s="1">
        <v>26199890</v>
      </c>
      <c r="P13" s="1" t="s">
        <v>35</v>
      </c>
      <c r="Q13" s="1" t="s">
        <v>34</v>
      </c>
      <c r="X13" s="1">
        <v>1473</v>
      </c>
    </row>
    <row r="14" spans="1:24" x14ac:dyDescent="0.2">
      <c r="A14" s="1" t="s">
        <v>44</v>
      </c>
      <c r="B14" s="1" t="s">
        <v>917</v>
      </c>
      <c r="C14" s="1" t="s">
        <v>46</v>
      </c>
      <c r="D14" s="1" t="s">
        <v>918</v>
      </c>
      <c r="E14" s="1" t="s">
        <v>28</v>
      </c>
      <c r="F14" s="1" t="s">
        <v>919</v>
      </c>
      <c r="G14" s="1" t="s">
        <v>30</v>
      </c>
      <c r="J14" s="1" t="s">
        <v>32</v>
      </c>
      <c r="K14" s="1" t="s">
        <v>32</v>
      </c>
      <c r="L14" s="1" t="s">
        <v>47</v>
      </c>
      <c r="M14" s="1">
        <v>6</v>
      </c>
      <c r="N14" s="1">
        <v>26199908</v>
      </c>
      <c r="O14" s="1">
        <v>26199908</v>
      </c>
      <c r="P14" s="1" t="s">
        <v>35</v>
      </c>
      <c r="Q14" s="1" t="s">
        <v>34</v>
      </c>
      <c r="X14" s="1">
        <v>1440</v>
      </c>
    </row>
    <row r="15" spans="1:24" x14ac:dyDescent="0.2">
      <c r="A15" s="1" t="s">
        <v>129</v>
      </c>
      <c r="B15" s="1" t="s">
        <v>920</v>
      </c>
      <c r="C15" s="1" t="s">
        <v>131</v>
      </c>
      <c r="D15" s="1" t="s">
        <v>921</v>
      </c>
      <c r="E15" s="1" t="s">
        <v>28</v>
      </c>
      <c r="F15" s="1" t="s">
        <v>922</v>
      </c>
      <c r="G15" s="1" t="s">
        <v>30</v>
      </c>
      <c r="J15" s="1" t="s">
        <v>32</v>
      </c>
      <c r="K15" s="1" t="s">
        <v>32</v>
      </c>
      <c r="L15" s="1" t="s">
        <v>47</v>
      </c>
      <c r="M15" s="1">
        <v>6</v>
      </c>
      <c r="N15" s="1">
        <v>26199910</v>
      </c>
      <c r="O15" s="1">
        <v>26199910</v>
      </c>
      <c r="P15" s="1" t="s">
        <v>34</v>
      </c>
      <c r="Q15" s="1" t="s">
        <v>42</v>
      </c>
      <c r="X15" s="1">
        <v>78</v>
      </c>
    </row>
    <row r="16" spans="1:24" x14ac:dyDescent="0.2">
      <c r="A16" s="1" t="s">
        <v>56</v>
      </c>
      <c r="B16" s="1" t="s">
        <v>806</v>
      </c>
      <c r="C16" s="1" t="s">
        <v>58</v>
      </c>
      <c r="D16" s="1" t="s">
        <v>923</v>
      </c>
      <c r="E16" s="1" t="s">
        <v>28</v>
      </c>
      <c r="F16" s="1" t="s">
        <v>924</v>
      </c>
      <c r="G16" s="1" t="s">
        <v>30</v>
      </c>
      <c r="I16" s="1">
        <v>1</v>
      </c>
      <c r="J16" s="1" t="s">
        <v>31</v>
      </c>
      <c r="K16" s="1" t="s">
        <v>61</v>
      </c>
      <c r="L16" s="1" t="s">
        <v>33</v>
      </c>
      <c r="M16" s="1">
        <v>6</v>
      </c>
      <c r="N16" s="1">
        <v>26199914</v>
      </c>
      <c r="O16" s="1">
        <v>26199914</v>
      </c>
      <c r="P16" s="1" t="s">
        <v>35</v>
      </c>
      <c r="Q16" s="1" t="s">
        <v>34</v>
      </c>
      <c r="U16" s="1">
        <v>122</v>
      </c>
      <c r="X16" s="1">
        <v>523</v>
      </c>
    </row>
    <row r="17" spans="1:24" x14ac:dyDescent="0.2">
      <c r="A17" s="1" t="s">
        <v>24</v>
      </c>
      <c r="B17" s="1" t="s">
        <v>925</v>
      </c>
      <c r="C17" s="1" t="s">
        <v>126</v>
      </c>
      <c r="D17" s="1" t="s">
        <v>859</v>
      </c>
      <c r="E17" s="1" t="s">
        <v>28</v>
      </c>
      <c r="F17" s="1" t="s">
        <v>926</v>
      </c>
      <c r="G17" s="1" t="s">
        <v>30</v>
      </c>
      <c r="I17" s="1">
        <v>1</v>
      </c>
      <c r="J17" s="1" t="s">
        <v>31</v>
      </c>
      <c r="K17" s="1" t="s">
        <v>32</v>
      </c>
      <c r="L17" s="1" t="s">
        <v>33</v>
      </c>
      <c r="M17" s="1">
        <v>6</v>
      </c>
      <c r="N17" s="1">
        <v>26199914</v>
      </c>
      <c r="O17" s="1">
        <v>26199914</v>
      </c>
      <c r="P17" s="1" t="s">
        <v>35</v>
      </c>
      <c r="Q17" s="1" t="s">
        <v>43</v>
      </c>
      <c r="T17" s="1">
        <v>206</v>
      </c>
      <c r="U17" s="1">
        <v>73</v>
      </c>
      <c r="W17" s="1">
        <v>337</v>
      </c>
      <c r="X17" s="1">
        <v>678</v>
      </c>
    </row>
    <row r="18" spans="1:24" x14ac:dyDescent="0.2">
      <c r="A18" s="1" t="s">
        <v>24</v>
      </c>
      <c r="B18" s="1" t="s">
        <v>927</v>
      </c>
      <c r="C18" s="1" t="s">
        <v>26</v>
      </c>
      <c r="D18" s="1" t="s">
        <v>928</v>
      </c>
      <c r="E18" s="1" t="s">
        <v>28</v>
      </c>
      <c r="F18" s="1" t="s">
        <v>929</v>
      </c>
      <c r="G18" s="1" t="s">
        <v>30</v>
      </c>
      <c r="I18" s="1">
        <v>1</v>
      </c>
      <c r="J18" s="1" t="s">
        <v>31</v>
      </c>
      <c r="K18" s="1" t="s">
        <v>32</v>
      </c>
      <c r="L18" s="1" t="s">
        <v>33</v>
      </c>
      <c r="M18" s="1">
        <v>6</v>
      </c>
      <c r="N18" s="1">
        <v>26199929</v>
      </c>
      <c r="O18" s="1">
        <v>26199929</v>
      </c>
      <c r="P18" s="1" t="s">
        <v>35</v>
      </c>
      <c r="Q18" s="1" t="s">
        <v>43</v>
      </c>
      <c r="T18" s="1">
        <v>46</v>
      </c>
      <c r="U18" s="1">
        <v>257</v>
      </c>
      <c r="W18" s="1">
        <v>281</v>
      </c>
      <c r="X18" s="1">
        <v>380</v>
      </c>
    </row>
    <row r="19" spans="1:24" x14ac:dyDescent="0.2">
      <c r="A19" s="1" t="s">
        <v>140</v>
      </c>
      <c r="B19" s="1" t="s">
        <v>930</v>
      </c>
      <c r="C19" s="1" t="s">
        <v>141</v>
      </c>
      <c r="D19" s="1" t="s">
        <v>285</v>
      </c>
      <c r="E19" s="1" t="s">
        <v>28</v>
      </c>
      <c r="F19" s="1" t="s">
        <v>931</v>
      </c>
      <c r="G19" s="1" t="s">
        <v>30</v>
      </c>
      <c r="I19" s="1">
        <v>1</v>
      </c>
      <c r="J19" s="1" t="s">
        <v>31</v>
      </c>
      <c r="K19" s="1" t="s">
        <v>67</v>
      </c>
      <c r="L19" s="1" t="s">
        <v>33</v>
      </c>
      <c r="M19" s="1">
        <v>6</v>
      </c>
      <c r="N19" s="1">
        <v>26199947</v>
      </c>
      <c r="O19" s="1">
        <v>26199947</v>
      </c>
      <c r="P19" s="1" t="s">
        <v>34</v>
      </c>
      <c r="Q19" s="1" t="s">
        <v>35</v>
      </c>
      <c r="X19" s="1">
        <v>62</v>
      </c>
    </row>
    <row r="20" spans="1:24" x14ac:dyDescent="0.2">
      <c r="A20" s="1" t="s">
        <v>870</v>
      </c>
      <c r="B20" s="1" t="s">
        <v>932</v>
      </c>
      <c r="C20" s="1" t="s">
        <v>241</v>
      </c>
      <c r="D20" s="1" t="s">
        <v>285</v>
      </c>
      <c r="E20" s="1" t="s">
        <v>28</v>
      </c>
      <c r="F20" s="1" t="s">
        <v>931</v>
      </c>
      <c r="G20" s="1" t="s">
        <v>30</v>
      </c>
      <c r="I20" s="1">
        <v>1</v>
      </c>
      <c r="J20" s="1" t="s">
        <v>31</v>
      </c>
      <c r="K20" s="1" t="s">
        <v>67</v>
      </c>
      <c r="L20" s="1" t="s">
        <v>33</v>
      </c>
      <c r="M20" s="1">
        <v>6</v>
      </c>
      <c r="N20" s="1">
        <v>26199947</v>
      </c>
      <c r="O20" s="1">
        <v>26199947</v>
      </c>
      <c r="P20" s="1" t="s">
        <v>34</v>
      </c>
      <c r="Q20" s="1" t="s">
        <v>35</v>
      </c>
      <c r="T20" s="1">
        <v>7</v>
      </c>
      <c r="U20" s="1">
        <v>861</v>
      </c>
      <c r="W20" s="1">
        <v>446</v>
      </c>
      <c r="X20" s="1">
        <v>55</v>
      </c>
    </row>
    <row r="21" spans="1:24" x14ac:dyDescent="0.2">
      <c r="A21" s="1" t="s">
        <v>657</v>
      </c>
      <c r="B21" s="1" t="s">
        <v>933</v>
      </c>
      <c r="C21" s="1" t="s">
        <v>216</v>
      </c>
      <c r="D21" s="1" t="s">
        <v>934</v>
      </c>
      <c r="E21" s="1" t="s">
        <v>28</v>
      </c>
      <c r="F21" s="1" t="s">
        <v>935</v>
      </c>
      <c r="G21" s="1" t="s">
        <v>30</v>
      </c>
      <c r="I21" s="1">
        <v>1</v>
      </c>
      <c r="J21" s="1" t="s">
        <v>31</v>
      </c>
      <c r="K21" s="1" t="s">
        <v>32</v>
      </c>
      <c r="L21" s="1" t="s">
        <v>370</v>
      </c>
      <c r="M21" s="1">
        <v>6</v>
      </c>
      <c r="N21" s="1">
        <v>26199958</v>
      </c>
      <c r="O21" s="1">
        <v>26199958</v>
      </c>
      <c r="P21" s="1" t="s">
        <v>35</v>
      </c>
      <c r="Q21" s="1" t="s">
        <v>42</v>
      </c>
      <c r="T21" s="1">
        <v>8</v>
      </c>
      <c r="U21" s="1">
        <v>41</v>
      </c>
      <c r="W21" s="1">
        <v>56</v>
      </c>
      <c r="X21" s="1">
        <v>63</v>
      </c>
    </row>
    <row r="22" spans="1:24" x14ac:dyDescent="0.2">
      <c r="A22" s="1" t="s">
        <v>350</v>
      </c>
      <c r="B22" s="1" t="s">
        <v>936</v>
      </c>
      <c r="C22" s="1" t="s">
        <v>327</v>
      </c>
      <c r="D22" s="1" t="s">
        <v>717</v>
      </c>
      <c r="E22" s="1" t="s">
        <v>28</v>
      </c>
      <c r="F22" s="1" t="s">
        <v>937</v>
      </c>
      <c r="G22" s="1" t="s">
        <v>30</v>
      </c>
      <c r="I22" s="1">
        <v>2</v>
      </c>
      <c r="J22" s="1" t="s">
        <v>32</v>
      </c>
      <c r="K22" s="1" t="s">
        <v>78</v>
      </c>
      <c r="L22" s="1" t="s">
        <v>354</v>
      </c>
      <c r="M22" s="1">
        <v>6</v>
      </c>
      <c r="N22" s="1">
        <v>26199992</v>
      </c>
      <c r="O22" s="1">
        <v>26199992</v>
      </c>
      <c r="P22" s="1" t="s">
        <v>35</v>
      </c>
      <c r="Q22" s="1" t="s">
        <v>34</v>
      </c>
      <c r="X22" s="1">
        <v>62</v>
      </c>
    </row>
    <row r="23" spans="1:24" x14ac:dyDescent="0.2">
      <c r="A23" s="1" t="s">
        <v>870</v>
      </c>
      <c r="B23" s="1" t="s">
        <v>938</v>
      </c>
      <c r="C23" s="1" t="s">
        <v>241</v>
      </c>
      <c r="D23" s="1" t="s">
        <v>471</v>
      </c>
      <c r="E23" s="1" t="s">
        <v>28</v>
      </c>
      <c r="F23" s="1" t="s">
        <v>939</v>
      </c>
      <c r="G23" s="1" t="s">
        <v>30</v>
      </c>
      <c r="J23" s="1" t="s">
        <v>31</v>
      </c>
      <c r="K23" s="1" t="s">
        <v>67</v>
      </c>
      <c r="L23" s="1" t="s">
        <v>33</v>
      </c>
      <c r="M23" s="1">
        <v>6</v>
      </c>
      <c r="N23" s="1">
        <v>26200004</v>
      </c>
      <c r="O23" s="1">
        <v>26200004</v>
      </c>
      <c r="P23" s="1" t="s">
        <v>34</v>
      </c>
      <c r="Q23" s="1" t="s">
        <v>35</v>
      </c>
      <c r="T23" s="1">
        <v>7</v>
      </c>
      <c r="U23" s="1">
        <v>797</v>
      </c>
      <c r="W23" s="1">
        <v>231</v>
      </c>
      <c r="X23" s="1">
        <v>48</v>
      </c>
    </row>
    <row r="24" spans="1:24" x14ac:dyDescent="0.2">
      <c r="A24" s="1" t="s">
        <v>24</v>
      </c>
      <c r="B24" s="1" t="s">
        <v>940</v>
      </c>
      <c r="C24" s="1" t="s">
        <v>26</v>
      </c>
      <c r="D24" s="1" t="s">
        <v>320</v>
      </c>
      <c r="E24" s="1" t="s">
        <v>28</v>
      </c>
      <c r="F24" s="1" t="s">
        <v>941</v>
      </c>
      <c r="G24" s="1" t="s">
        <v>30</v>
      </c>
      <c r="I24" s="1">
        <v>6</v>
      </c>
      <c r="J24" s="1" t="s">
        <v>31</v>
      </c>
      <c r="K24" s="1" t="s">
        <v>32</v>
      </c>
      <c r="L24" s="1" t="s">
        <v>33</v>
      </c>
      <c r="M24" s="1">
        <v>6</v>
      </c>
      <c r="N24" s="1">
        <v>26200015</v>
      </c>
      <c r="O24" s="1">
        <v>26200015</v>
      </c>
      <c r="P24" s="1" t="s">
        <v>34</v>
      </c>
      <c r="Q24" s="1" t="s">
        <v>35</v>
      </c>
      <c r="T24" s="1">
        <v>31</v>
      </c>
      <c r="U24" s="1">
        <v>215</v>
      </c>
      <c r="W24" s="1">
        <v>261</v>
      </c>
      <c r="X24" s="1">
        <v>453</v>
      </c>
    </row>
    <row r="25" spans="1:24" x14ac:dyDescent="0.2">
      <c r="A25" s="1" t="s">
        <v>367</v>
      </c>
      <c r="B25" s="1" t="s">
        <v>942</v>
      </c>
      <c r="C25" s="1" t="s">
        <v>58</v>
      </c>
      <c r="D25" s="1" t="s">
        <v>320</v>
      </c>
      <c r="E25" s="1" t="s">
        <v>28</v>
      </c>
      <c r="F25" s="1" t="s">
        <v>941</v>
      </c>
      <c r="G25" s="1" t="s">
        <v>30</v>
      </c>
      <c r="I25" s="1">
        <v>6</v>
      </c>
      <c r="J25" s="1" t="s">
        <v>32</v>
      </c>
      <c r="K25" s="1" t="s">
        <v>32</v>
      </c>
      <c r="L25" s="1" t="s">
        <v>370</v>
      </c>
      <c r="M25" s="1">
        <v>6</v>
      </c>
      <c r="N25" s="1">
        <v>26200015</v>
      </c>
      <c r="O25" s="1">
        <v>26200015</v>
      </c>
      <c r="P25" s="1" t="s">
        <v>34</v>
      </c>
      <c r="Q25" s="1" t="s">
        <v>35</v>
      </c>
      <c r="X25" s="1">
        <v>104</v>
      </c>
    </row>
    <row r="26" spans="1:24" x14ac:dyDescent="0.2">
      <c r="A26" s="1" t="s">
        <v>56</v>
      </c>
      <c r="B26" s="1" t="s">
        <v>943</v>
      </c>
      <c r="C26" s="1" t="s">
        <v>58</v>
      </c>
      <c r="D26" s="1" t="s">
        <v>320</v>
      </c>
      <c r="E26" s="1" t="s">
        <v>28</v>
      </c>
      <c r="F26" s="1" t="s">
        <v>941</v>
      </c>
      <c r="G26" s="1" t="s">
        <v>30</v>
      </c>
      <c r="I26" s="1">
        <v>6</v>
      </c>
      <c r="J26" s="1" t="s">
        <v>31</v>
      </c>
      <c r="K26" s="1" t="s">
        <v>61</v>
      </c>
      <c r="L26" s="1" t="s">
        <v>33</v>
      </c>
      <c r="M26" s="1">
        <v>6</v>
      </c>
      <c r="N26" s="1">
        <v>26200015</v>
      </c>
      <c r="O26" s="1">
        <v>26200015</v>
      </c>
      <c r="P26" s="1" t="s">
        <v>34</v>
      </c>
      <c r="Q26" s="1" t="s">
        <v>35</v>
      </c>
      <c r="U26" s="1">
        <v>174</v>
      </c>
      <c r="X26" s="1">
        <v>811</v>
      </c>
    </row>
    <row r="27" spans="1:24" x14ac:dyDescent="0.2">
      <c r="A27" s="1" t="s">
        <v>187</v>
      </c>
      <c r="B27" s="1" t="s">
        <v>944</v>
      </c>
      <c r="C27" s="1" t="s">
        <v>189</v>
      </c>
      <c r="D27" s="1" t="s">
        <v>320</v>
      </c>
      <c r="E27" s="1" t="s">
        <v>28</v>
      </c>
      <c r="F27" s="1" t="s">
        <v>941</v>
      </c>
      <c r="G27" s="1" t="s">
        <v>30</v>
      </c>
      <c r="I27" s="1">
        <v>6</v>
      </c>
      <c r="J27" s="1" t="s">
        <v>31</v>
      </c>
      <c r="K27" s="1" t="s">
        <v>67</v>
      </c>
      <c r="L27" s="1" t="s">
        <v>68</v>
      </c>
      <c r="M27" s="1">
        <v>6</v>
      </c>
      <c r="N27" s="1">
        <v>26200015</v>
      </c>
      <c r="O27" s="1">
        <v>26200015</v>
      </c>
      <c r="P27" s="1" t="s">
        <v>34</v>
      </c>
      <c r="Q27" s="1" t="s">
        <v>35</v>
      </c>
      <c r="T27" s="1">
        <v>20</v>
      </c>
      <c r="U27" s="1">
        <v>130</v>
      </c>
      <c r="X27" s="1">
        <v>140</v>
      </c>
    </row>
    <row r="28" spans="1:24" x14ac:dyDescent="0.2">
      <c r="A28" s="1" t="s">
        <v>51</v>
      </c>
      <c r="B28" s="1" t="s">
        <v>945</v>
      </c>
      <c r="C28" s="1" t="s">
        <v>53</v>
      </c>
      <c r="D28" s="1" t="s">
        <v>320</v>
      </c>
      <c r="E28" s="1" t="s">
        <v>28</v>
      </c>
      <c r="F28" s="1" t="s">
        <v>941</v>
      </c>
      <c r="G28" s="1" t="s">
        <v>30</v>
      </c>
      <c r="I28" s="1">
        <v>6</v>
      </c>
      <c r="J28" s="1" t="s">
        <v>31</v>
      </c>
      <c r="K28" s="1" t="s">
        <v>32</v>
      </c>
      <c r="L28" s="1" t="s">
        <v>33</v>
      </c>
      <c r="M28" s="1">
        <v>6</v>
      </c>
      <c r="N28" s="1">
        <v>26200015</v>
      </c>
      <c r="O28" s="1">
        <v>26200015</v>
      </c>
      <c r="P28" s="1" t="s">
        <v>34</v>
      </c>
      <c r="Q28" s="1" t="s">
        <v>35</v>
      </c>
      <c r="T28" s="1">
        <v>11</v>
      </c>
      <c r="U28" s="1">
        <v>155</v>
      </c>
      <c r="X28" s="1">
        <v>245</v>
      </c>
    </row>
    <row r="29" spans="1:24" x14ac:dyDescent="0.2">
      <c r="A29" s="1" t="s">
        <v>946</v>
      </c>
      <c r="B29" s="1" t="s">
        <v>947</v>
      </c>
      <c r="C29" s="1" t="s">
        <v>53</v>
      </c>
      <c r="D29" s="1" t="s">
        <v>320</v>
      </c>
      <c r="E29" s="1" t="s">
        <v>28</v>
      </c>
      <c r="F29" s="1" t="s">
        <v>941</v>
      </c>
      <c r="G29" s="1" t="s">
        <v>30</v>
      </c>
      <c r="I29" s="1">
        <v>6</v>
      </c>
      <c r="J29" s="1" t="s">
        <v>162</v>
      </c>
      <c r="K29" s="1" t="s">
        <v>162</v>
      </c>
      <c r="L29" s="1" t="s">
        <v>33</v>
      </c>
      <c r="M29" s="1">
        <v>6</v>
      </c>
      <c r="N29" s="1">
        <v>26200015</v>
      </c>
      <c r="O29" s="1">
        <v>26200015</v>
      </c>
      <c r="P29" s="1" t="s">
        <v>34</v>
      </c>
      <c r="Q29" s="1" t="s">
        <v>35</v>
      </c>
      <c r="T29" s="1">
        <v>36</v>
      </c>
      <c r="U29" s="1">
        <v>324</v>
      </c>
      <c r="X29" s="1">
        <v>43</v>
      </c>
    </row>
    <row r="30" spans="1:24" x14ac:dyDescent="0.2">
      <c r="A30" s="1" t="s">
        <v>946</v>
      </c>
      <c r="B30" s="1" t="s">
        <v>948</v>
      </c>
      <c r="C30" s="1" t="s">
        <v>53</v>
      </c>
      <c r="D30" s="1" t="s">
        <v>320</v>
      </c>
      <c r="E30" s="1" t="s">
        <v>28</v>
      </c>
      <c r="F30" s="1" t="s">
        <v>941</v>
      </c>
      <c r="G30" s="1" t="s">
        <v>30</v>
      </c>
      <c r="I30" s="1">
        <v>6</v>
      </c>
      <c r="J30" s="1" t="s">
        <v>162</v>
      </c>
      <c r="K30" s="1" t="s">
        <v>162</v>
      </c>
      <c r="L30" s="1" t="s">
        <v>33</v>
      </c>
      <c r="M30" s="1">
        <v>6</v>
      </c>
      <c r="N30" s="1">
        <v>26200015</v>
      </c>
      <c r="O30" s="1">
        <v>26200015</v>
      </c>
      <c r="P30" s="1" t="s">
        <v>34</v>
      </c>
      <c r="Q30" s="1" t="s">
        <v>35</v>
      </c>
      <c r="T30" s="1">
        <v>25</v>
      </c>
      <c r="U30" s="1">
        <v>165</v>
      </c>
      <c r="X30" s="1">
        <v>84</v>
      </c>
    </row>
    <row r="31" spans="1:24" x14ac:dyDescent="0.2">
      <c r="A31" s="1" t="s">
        <v>56</v>
      </c>
      <c r="B31" s="1" t="s">
        <v>949</v>
      </c>
      <c r="C31" s="1" t="s">
        <v>58</v>
      </c>
      <c r="D31" s="1" t="s">
        <v>950</v>
      </c>
      <c r="E31" s="1" t="s">
        <v>28</v>
      </c>
      <c r="F31" s="1" t="s">
        <v>951</v>
      </c>
      <c r="G31" s="1" t="s">
        <v>30</v>
      </c>
      <c r="I31" s="1">
        <v>1</v>
      </c>
      <c r="J31" s="1" t="s">
        <v>31</v>
      </c>
      <c r="K31" s="1" t="s">
        <v>61</v>
      </c>
      <c r="L31" s="1" t="s">
        <v>33</v>
      </c>
      <c r="M31" s="1">
        <v>6</v>
      </c>
      <c r="N31" s="1">
        <v>26200019</v>
      </c>
      <c r="O31" s="1">
        <v>26200019</v>
      </c>
      <c r="P31" s="1" t="s">
        <v>42</v>
      </c>
      <c r="Q31" s="1" t="s">
        <v>34</v>
      </c>
      <c r="U31" s="1">
        <v>142</v>
      </c>
      <c r="X31" s="1">
        <v>102</v>
      </c>
    </row>
    <row r="32" spans="1:24" x14ac:dyDescent="0.2">
      <c r="A32" s="1" t="s">
        <v>395</v>
      </c>
      <c r="B32" s="1" t="s">
        <v>952</v>
      </c>
      <c r="C32" s="1" t="s">
        <v>397</v>
      </c>
      <c r="D32" s="1" t="s">
        <v>483</v>
      </c>
      <c r="E32" s="1" t="s">
        <v>28</v>
      </c>
      <c r="F32" s="1" t="s">
        <v>953</v>
      </c>
      <c r="G32" s="1" t="s">
        <v>30</v>
      </c>
      <c r="I32" s="1">
        <v>1</v>
      </c>
      <c r="J32" s="1" t="s">
        <v>32</v>
      </c>
      <c r="K32" s="1" t="s">
        <v>32</v>
      </c>
      <c r="L32" s="1" t="s">
        <v>399</v>
      </c>
      <c r="M32" s="1">
        <v>6</v>
      </c>
      <c r="N32" s="1">
        <v>26200019</v>
      </c>
      <c r="O32" s="1">
        <v>26200019</v>
      </c>
      <c r="P32" s="1" t="s">
        <v>42</v>
      </c>
      <c r="Q32" s="1" t="s">
        <v>43</v>
      </c>
      <c r="X32" s="1">
        <v>245</v>
      </c>
    </row>
    <row r="33" spans="1:26" x14ac:dyDescent="0.2">
      <c r="A33" s="1" t="s">
        <v>24</v>
      </c>
      <c r="B33" s="1" t="s">
        <v>954</v>
      </c>
      <c r="C33" s="1" t="s">
        <v>126</v>
      </c>
      <c r="D33" s="1" t="s">
        <v>490</v>
      </c>
      <c r="E33" s="1" t="s">
        <v>28</v>
      </c>
      <c r="F33" s="1" t="s">
        <v>491</v>
      </c>
      <c r="G33" s="1" t="s">
        <v>30</v>
      </c>
      <c r="J33" s="1" t="s">
        <v>31</v>
      </c>
      <c r="K33" s="1" t="s">
        <v>32</v>
      </c>
      <c r="L33" s="1" t="s">
        <v>33</v>
      </c>
      <c r="M33" s="1">
        <v>6</v>
      </c>
      <c r="N33" s="1">
        <v>26200031</v>
      </c>
      <c r="O33" s="1">
        <v>26200031</v>
      </c>
      <c r="P33" s="1" t="s">
        <v>42</v>
      </c>
      <c r="Q33" s="1" t="s">
        <v>43</v>
      </c>
      <c r="T33" s="1">
        <v>46</v>
      </c>
      <c r="U33" s="1">
        <v>148</v>
      </c>
      <c r="W33" s="1">
        <v>249</v>
      </c>
      <c r="X33" s="1">
        <v>1203</v>
      </c>
    </row>
    <row r="34" spans="1:26" x14ac:dyDescent="0.2">
      <c r="A34" s="1" t="s">
        <v>24</v>
      </c>
      <c r="B34" s="1" t="s">
        <v>955</v>
      </c>
      <c r="C34" s="1" t="s">
        <v>26</v>
      </c>
      <c r="D34" s="1" t="s">
        <v>493</v>
      </c>
      <c r="E34" s="1" t="s">
        <v>28</v>
      </c>
      <c r="F34" s="1" t="s">
        <v>956</v>
      </c>
      <c r="G34" s="1" t="s">
        <v>30</v>
      </c>
      <c r="I34" s="1">
        <v>1</v>
      </c>
      <c r="J34" s="1" t="s">
        <v>31</v>
      </c>
      <c r="K34" s="1" t="s">
        <v>32</v>
      </c>
      <c r="L34" s="1" t="s">
        <v>33</v>
      </c>
      <c r="M34" s="1">
        <v>6</v>
      </c>
      <c r="N34" s="1">
        <v>26200040</v>
      </c>
      <c r="O34" s="1">
        <v>26200040</v>
      </c>
      <c r="P34" s="1" t="s">
        <v>35</v>
      </c>
      <c r="Q34" s="1" t="s">
        <v>34</v>
      </c>
      <c r="T34" s="1">
        <v>17</v>
      </c>
      <c r="U34" s="1">
        <v>92</v>
      </c>
      <c r="W34" s="1">
        <v>121</v>
      </c>
      <c r="X34" s="1">
        <v>568</v>
      </c>
    </row>
    <row r="35" spans="1:26" x14ac:dyDescent="0.2">
      <c r="A35" s="1" t="s">
        <v>24</v>
      </c>
      <c r="B35" s="1" t="s">
        <v>957</v>
      </c>
      <c r="C35" s="1" t="s">
        <v>26</v>
      </c>
      <c r="D35" s="1" t="s">
        <v>958</v>
      </c>
      <c r="E35" s="1" t="s">
        <v>28</v>
      </c>
      <c r="F35" s="1" t="s">
        <v>959</v>
      </c>
      <c r="G35" s="1" t="s">
        <v>30</v>
      </c>
      <c r="J35" s="1" t="s">
        <v>31</v>
      </c>
      <c r="K35" s="1" t="s">
        <v>32</v>
      </c>
      <c r="L35" s="1" t="s">
        <v>33</v>
      </c>
      <c r="M35" s="1">
        <v>6</v>
      </c>
      <c r="N35" s="1">
        <v>26200048</v>
      </c>
      <c r="O35" s="1">
        <v>26200048</v>
      </c>
      <c r="P35" s="1" t="s">
        <v>43</v>
      </c>
      <c r="Q35" s="1" t="s">
        <v>34</v>
      </c>
      <c r="T35" s="1">
        <v>56</v>
      </c>
      <c r="U35" s="1">
        <v>153</v>
      </c>
      <c r="W35" s="1">
        <v>227</v>
      </c>
      <c r="X35" s="1">
        <v>485</v>
      </c>
    </row>
    <row r="36" spans="1:26" x14ac:dyDescent="0.2">
      <c r="A36" s="1" t="s">
        <v>24</v>
      </c>
      <c r="B36" s="1" t="s">
        <v>960</v>
      </c>
      <c r="C36" s="1" t="s">
        <v>26</v>
      </c>
      <c r="D36" s="1" t="s">
        <v>323</v>
      </c>
      <c r="E36" s="1" t="s">
        <v>28</v>
      </c>
      <c r="F36" s="1" t="s">
        <v>961</v>
      </c>
      <c r="G36" s="1" t="s">
        <v>30</v>
      </c>
      <c r="J36" s="1" t="s">
        <v>31</v>
      </c>
      <c r="K36" s="1" t="s">
        <v>32</v>
      </c>
      <c r="L36" s="1" t="s">
        <v>33</v>
      </c>
      <c r="M36" s="1">
        <v>6</v>
      </c>
      <c r="N36" s="1">
        <v>26200068</v>
      </c>
      <c r="O36" s="1">
        <v>26200068</v>
      </c>
      <c r="P36" s="1" t="s">
        <v>34</v>
      </c>
      <c r="Q36" s="1" t="s">
        <v>42</v>
      </c>
      <c r="T36" s="1">
        <v>38</v>
      </c>
      <c r="U36" s="1">
        <v>62</v>
      </c>
      <c r="W36" s="1">
        <v>176</v>
      </c>
      <c r="X36" s="1">
        <v>178</v>
      </c>
    </row>
    <row r="37" spans="1:26" x14ac:dyDescent="0.2">
      <c r="A37" s="1" t="s">
        <v>147</v>
      </c>
      <c r="B37" s="1" t="s">
        <v>962</v>
      </c>
      <c r="C37" s="1" t="s">
        <v>963</v>
      </c>
      <c r="D37" s="1" t="s">
        <v>964</v>
      </c>
      <c r="E37" s="1" t="s">
        <v>28</v>
      </c>
      <c r="F37" s="1" t="s">
        <v>965</v>
      </c>
      <c r="G37" s="1" t="s">
        <v>30</v>
      </c>
      <c r="I37" s="1">
        <v>1</v>
      </c>
      <c r="J37" s="1" t="s">
        <v>31</v>
      </c>
      <c r="K37" s="1" t="s">
        <v>67</v>
      </c>
      <c r="L37" s="1" t="s">
        <v>68</v>
      </c>
      <c r="M37" s="1">
        <v>6</v>
      </c>
      <c r="N37" s="1">
        <v>26200079</v>
      </c>
      <c r="O37" s="1">
        <v>26200079</v>
      </c>
      <c r="P37" s="1" t="s">
        <v>42</v>
      </c>
      <c r="Q37" s="1" t="s">
        <v>43</v>
      </c>
      <c r="X37" s="1">
        <v>759</v>
      </c>
    </row>
    <row r="38" spans="1:26" x14ac:dyDescent="0.2">
      <c r="A38" s="1" t="s">
        <v>966</v>
      </c>
      <c r="B38" s="1" t="s">
        <v>967</v>
      </c>
      <c r="C38" s="1" t="s">
        <v>968</v>
      </c>
      <c r="D38" s="1" t="s">
        <v>335</v>
      </c>
      <c r="E38" s="1" t="s">
        <v>28</v>
      </c>
      <c r="F38" s="1" t="s">
        <v>969</v>
      </c>
      <c r="G38" s="1" t="s">
        <v>30</v>
      </c>
      <c r="J38" s="1" t="s">
        <v>31</v>
      </c>
      <c r="K38" s="1" t="s">
        <v>67</v>
      </c>
      <c r="L38" s="1" t="s">
        <v>970</v>
      </c>
      <c r="M38" s="1">
        <v>6</v>
      </c>
      <c r="N38" s="1">
        <v>26200084</v>
      </c>
      <c r="O38" s="1">
        <v>26200084</v>
      </c>
      <c r="P38" s="1" t="s">
        <v>42</v>
      </c>
      <c r="Q38" s="1" t="s">
        <v>43</v>
      </c>
      <c r="X38" s="1">
        <v>98</v>
      </c>
    </row>
    <row r="39" spans="1:26" x14ac:dyDescent="0.2">
      <c r="A39" s="1" t="s">
        <v>694</v>
      </c>
      <c r="B39" s="1" t="s">
        <v>971</v>
      </c>
      <c r="C39" s="1" t="s">
        <v>508</v>
      </c>
      <c r="D39" s="1" t="s">
        <v>972</v>
      </c>
      <c r="E39" s="1" t="s">
        <v>28</v>
      </c>
      <c r="F39" s="1" t="s">
        <v>973</v>
      </c>
      <c r="G39" s="1" t="s">
        <v>30</v>
      </c>
      <c r="J39" s="1" t="s">
        <v>32</v>
      </c>
      <c r="K39" s="1" t="s">
        <v>32</v>
      </c>
      <c r="L39" s="1" t="s">
        <v>695</v>
      </c>
      <c r="M39" s="1">
        <v>6</v>
      </c>
      <c r="N39" s="1">
        <v>26200097</v>
      </c>
      <c r="O39" s="1">
        <v>26200097</v>
      </c>
      <c r="P39" s="1" t="s">
        <v>42</v>
      </c>
      <c r="Q39" s="1" t="s">
        <v>43</v>
      </c>
      <c r="X39" s="1">
        <v>704</v>
      </c>
    </row>
    <row r="40" spans="1:26" x14ac:dyDescent="0.2">
      <c r="A40" s="1" t="s">
        <v>350</v>
      </c>
      <c r="B40" s="1" t="s">
        <v>363</v>
      </c>
      <c r="C40" s="1" t="s">
        <v>327</v>
      </c>
      <c r="D40" s="1" t="s">
        <v>974</v>
      </c>
      <c r="E40" s="1" t="s">
        <v>28</v>
      </c>
      <c r="F40" s="1" t="s">
        <v>975</v>
      </c>
      <c r="G40" s="1" t="s">
        <v>30</v>
      </c>
      <c r="J40" s="1" t="s">
        <v>32</v>
      </c>
      <c r="K40" s="1" t="s">
        <v>32</v>
      </c>
      <c r="L40" s="1" t="s">
        <v>354</v>
      </c>
      <c r="M40" s="1">
        <v>6</v>
      </c>
      <c r="N40" s="1">
        <v>26200099</v>
      </c>
      <c r="O40" s="1">
        <v>26200099</v>
      </c>
      <c r="P40" s="1" t="s">
        <v>34</v>
      </c>
      <c r="Q40" s="1" t="s">
        <v>43</v>
      </c>
      <c r="X40" s="1">
        <v>57</v>
      </c>
    </row>
    <row r="41" spans="1:26" x14ac:dyDescent="0.2">
      <c r="A41" s="1" t="s">
        <v>24</v>
      </c>
      <c r="B41" s="1" t="s">
        <v>976</v>
      </c>
      <c r="C41" s="1" t="s">
        <v>26</v>
      </c>
      <c r="D41" s="1" t="s">
        <v>977</v>
      </c>
      <c r="E41" s="1" t="s">
        <v>28</v>
      </c>
      <c r="F41" s="1" t="s">
        <v>978</v>
      </c>
      <c r="G41" s="1" t="s">
        <v>30</v>
      </c>
      <c r="I41" s="1">
        <v>1</v>
      </c>
      <c r="J41" s="1" t="s">
        <v>31</v>
      </c>
      <c r="K41" s="1" t="s">
        <v>32</v>
      </c>
      <c r="L41" s="1" t="s">
        <v>33</v>
      </c>
      <c r="M41" s="1">
        <v>6</v>
      </c>
      <c r="N41" s="1">
        <v>26200113</v>
      </c>
      <c r="O41" s="1">
        <v>26200113</v>
      </c>
      <c r="P41" s="1" t="s">
        <v>34</v>
      </c>
      <c r="Q41" s="1" t="s">
        <v>42</v>
      </c>
      <c r="T41" s="1">
        <v>13</v>
      </c>
      <c r="U41" s="1">
        <v>74</v>
      </c>
      <c r="W41" s="1">
        <v>80</v>
      </c>
      <c r="X41" s="1">
        <v>257</v>
      </c>
    </row>
    <row r="42" spans="1:26" x14ac:dyDescent="0.2">
      <c r="A42" s="1" t="s">
        <v>350</v>
      </c>
      <c r="B42" s="1" t="s">
        <v>979</v>
      </c>
      <c r="C42" s="1" t="s">
        <v>327</v>
      </c>
      <c r="D42" s="1" t="s">
        <v>818</v>
      </c>
      <c r="E42" s="1" t="s">
        <v>28</v>
      </c>
      <c r="F42" s="1" t="s">
        <v>980</v>
      </c>
      <c r="G42" s="1" t="s">
        <v>30</v>
      </c>
      <c r="J42" s="1" t="s">
        <v>32</v>
      </c>
      <c r="K42" s="1" t="s">
        <v>32</v>
      </c>
      <c r="L42" s="1" t="s">
        <v>354</v>
      </c>
      <c r="M42" s="1">
        <v>6</v>
      </c>
      <c r="N42" s="1">
        <v>26200141</v>
      </c>
      <c r="O42" s="1">
        <v>26200141</v>
      </c>
      <c r="P42" s="1" t="s">
        <v>34</v>
      </c>
      <c r="Q42" s="1" t="s">
        <v>35</v>
      </c>
      <c r="X42" s="1">
        <v>4025</v>
      </c>
    </row>
    <row r="43" spans="1:26" x14ac:dyDescent="0.2">
      <c r="A43" s="1" t="s">
        <v>37</v>
      </c>
      <c r="B43" s="1" t="s">
        <v>981</v>
      </c>
      <c r="C43" s="1" t="s">
        <v>39</v>
      </c>
      <c r="D43" s="1" t="s">
        <v>542</v>
      </c>
      <c r="E43" s="1" t="s">
        <v>28</v>
      </c>
      <c r="F43" s="1" t="s">
        <v>982</v>
      </c>
      <c r="G43" s="1" t="s">
        <v>30</v>
      </c>
      <c r="I43" s="1">
        <v>2</v>
      </c>
      <c r="J43" s="1" t="s">
        <v>31</v>
      </c>
      <c r="K43" s="1" t="s">
        <v>32</v>
      </c>
      <c r="L43" s="1" t="s">
        <v>33</v>
      </c>
      <c r="M43" s="1">
        <v>6</v>
      </c>
      <c r="N43" s="1">
        <v>26200153</v>
      </c>
      <c r="O43" s="1">
        <v>26200153</v>
      </c>
      <c r="P43" s="1" t="s">
        <v>35</v>
      </c>
      <c r="Q43" s="1" t="s">
        <v>34</v>
      </c>
      <c r="T43" s="1">
        <v>16</v>
      </c>
      <c r="U43" s="1">
        <v>18</v>
      </c>
      <c r="X43" s="1">
        <v>2873</v>
      </c>
    </row>
    <row r="44" spans="1:26" x14ac:dyDescent="0.2">
      <c r="A44" s="1" t="s">
        <v>142</v>
      </c>
      <c r="B44" s="1" t="s">
        <v>983</v>
      </c>
      <c r="C44" s="1" t="s">
        <v>144</v>
      </c>
      <c r="D44" s="1" t="s">
        <v>829</v>
      </c>
      <c r="E44" s="1" t="s">
        <v>28</v>
      </c>
      <c r="F44" s="1" t="s">
        <v>984</v>
      </c>
      <c r="G44" s="1" t="s">
        <v>30</v>
      </c>
      <c r="I44" s="1">
        <v>2</v>
      </c>
      <c r="J44" s="1" t="s">
        <v>31</v>
      </c>
      <c r="K44" s="1" t="s">
        <v>67</v>
      </c>
      <c r="L44" s="1" t="s">
        <v>68</v>
      </c>
      <c r="M44" s="1">
        <v>6</v>
      </c>
      <c r="N44" s="1">
        <v>26200153</v>
      </c>
      <c r="O44" s="1">
        <v>26200153</v>
      </c>
      <c r="P44" s="1" t="s">
        <v>35</v>
      </c>
      <c r="Q44" s="1" t="s">
        <v>43</v>
      </c>
      <c r="T44" s="1">
        <v>6</v>
      </c>
      <c r="U44" s="1">
        <v>52</v>
      </c>
      <c r="W44" s="1">
        <v>75</v>
      </c>
      <c r="X44" s="1">
        <v>6541</v>
      </c>
    </row>
    <row r="45" spans="1:26" x14ac:dyDescent="0.2">
      <c r="A45" s="1" t="s">
        <v>494</v>
      </c>
      <c r="B45" s="1" t="s">
        <v>985</v>
      </c>
      <c r="C45" s="1" t="s">
        <v>496</v>
      </c>
      <c r="D45" s="1" t="s">
        <v>833</v>
      </c>
      <c r="E45" s="1" t="s">
        <v>28</v>
      </c>
      <c r="F45" s="1" t="s">
        <v>986</v>
      </c>
      <c r="G45" s="1" t="s">
        <v>30</v>
      </c>
      <c r="J45" s="1" t="s">
        <v>32</v>
      </c>
      <c r="K45" s="1" t="s">
        <v>32</v>
      </c>
      <c r="L45" s="1" t="s">
        <v>497</v>
      </c>
      <c r="M45" s="1">
        <v>6</v>
      </c>
      <c r="N45" s="1">
        <v>26200157</v>
      </c>
      <c r="O45" s="1">
        <v>26200157</v>
      </c>
      <c r="P45" s="1" t="s">
        <v>34</v>
      </c>
      <c r="Q45" s="1" t="s">
        <v>35</v>
      </c>
      <c r="X45" s="1">
        <v>8</v>
      </c>
    </row>
    <row r="46" spans="1:26" x14ac:dyDescent="0.2">
      <c r="A46" s="1" t="s">
        <v>870</v>
      </c>
      <c r="B46" s="1" t="s">
        <v>987</v>
      </c>
      <c r="C46" s="1" t="s">
        <v>241</v>
      </c>
      <c r="D46" s="1" t="s">
        <v>988</v>
      </c>
      <c r="E46" s="1" t="s">
        <v>28</v>
      </c>
      <c r="F46" s="1" t="s">
        <v>989</v>
      </c>
      <c r="G46" s="1" t="s">
        <v>30</v>
      </c>
      <c r="J46" s="1" t="s">
        <v>31</v>
      </c>
      <c r="K46" s="1" t="s">
        <v>67</v>
      </c>
      <c r="L46" s="1" t="s">
        <v>33</v>
      </c>
      <c r="M46" s="1">
        <v>6</v>
      </c>
      <c r="N46" s="1">
        <v>26200158</v>
      </c>
      <c r="O46" s="1">
        <v>26200158</v>
      </c>
      <c r="P46" s="1" t="s">
        <v>42</v>
      </c>
      <c r="Q46" s="1" t="s">
        <v>35</v>
      </c>
      <c r="T46" s="1">
        <v>53</v>
      </c>
      <c r="U46" s="1">
        <v>279</v>
      </c>
      <c r="W46" s="1">
        <v>80</v>
      </c>
      <c r="X46" s="1">
        <v>14751</v>
      </c>
    </row>
    <row r="47" spans="1:26" x14ac:dyDescent="0.2">
      <c r="A47" s="1" t="s">
        <v>2070</v>
      </c>
      <c r="B47" s="1" t="s">
        <v>2266</v>
      </c>
      <c r="C47" s="1" t="s">
        <v>64</v>
      </c>
      <c r="D47" s="1" t="s">
        <v>589</v>
      </c>
      <c r="E47" s="1" t="s">
        <v>28</v>
      </c>
      <c r="F47" s="1" t="s">
        <v>1829</v>
      </c>
      <c r="G47" s="1" t="s">
        <v>30</v>
      </c>
      <c r="H47" s="1" t="s">
        <v>2074</v>
      </c>
      <c r="J47" s="1" t="s">
        <v>101</v>
      </c>
      <c r="K47" s="1" t="s">
        <v>101</v>
      </c>
      <c r="L47" s="1" t="s">
        <v>101</v>
      </c>
      <c r="M47" s="1">
        <v>6</v>
      </c>
      <c r="N47" s="1">
        <v>26199815</v>
      </c>
      <c r="O47" s="1">
        <v>26199815</v>
      </c>
      <c r="P47" s="1" t="s">
        <v>42</v>
      </c>
      <c r="Q47" s="1" t="s">
        <v>43</v>
      </c>
      <c r="R47" s="1">
        <v>0.26</v>
      </c>
      <c r="T47" s="1">
        <v>22</v>
      </c>
      <c r="U47" s="1">
        <v>64</v>
      </c>
      <c r="W47" s="1">
        <v>73</v>
      </c>
      <c r="X47" s="1">
        <v>10318</v>
      </c>
      <c r="Y47" s="2">
        <v>43466</v>
      </c>
      <c r="Z47" s="1" t="s">
        <v>2552</v>
      </c>
    </row>
    <row r="48" spans="1:26" x14ac:dyDescent="0.2">
      <c r="A48" s="1" t="s">
        <v>2150</v>
      </c>
      <c r="B48" s="1" t="s">
        <v>2553</v>
      </c>
      <c r="C48" s="1" t="s">
        <v>437</v>
      </c>
      <c r="D48" s="1" t="s">
        <v>423</v>
      </c>
      <c r="E48" s="1" t="s">
        <v>28</v>
      </c>
      <c r="F48" s="1" t="s">
        <v>2554</v>
      </c>
      <c r="G48" s="1" t="s">
        <v>30</v>
      </c>
      <c r="J48" s="1" t="s">
        <v>32</v>
      </c>
      <c r="K48" s="1" t="s">
        <v>32</v>
      </c>
      <c r="L48" s="1" t="s">
        <v>33</v>
      </c>
      <c r="M48" s="1">
        <v>6</v>
      </c>
      <c r="N48" s="1">
        <v>26199919</v>
      </c>
      <c r="O48" s="1">
        <v>26199919</v>
      </c>
      <c r="P48" s="1" t="s">
        <v>34</v>
      </c>
      <c r="Q48" s="1" t="s">
        <v>42</v>
      </c>
      <c r="R48" s="1">
        <v>0.4</v>
      </c>
      <c r="T48" s="1">
        <v>237</v>
      </c>
      <c r="U48" s="1">
        <v>354</v>
      </c>
      <c r="X48" s="1">
        <v>110</v>
      </c>
      <c r="Y48" s="2">
        <v>43466</v>
      </c>
      <c r="Z48" s="1" t="s">
        <v>2555</v>
      </c>
    </row>
    <row r="49" spans="1:26" x14ac:dyDescent="0.2">
      <c r="A49" s="1" t="s">
        <v>2070</v>
      </c>
      <c r="B49" s="1" t="s">
        <v>2266</v>
      </c>
      <c r="C49" s="1" t="s">
        <v>64</v>
      </c>
      <c r="D49" s="1" t="s">
        <v>429</v>
      </c>
      <c r="E49" s="1" t="s">
        <v>28</v>
      </c>
      <c r="F49" s="1" t="s">
        <v>2556</v>
      </c>
      <c r="G49" s="1" t="s">
        <v>30</v>
      </c>
      <c r="H49" s="1" t="s">
        <v>2074</v>
      </c>
      <c r="I49" s="1">
        <v>1</v>
      </c>
      <c r="J49" s="1" t="s">
        <v>101</v>
      </c>
      <c r="K49" s="1" t="s">
        <v>101</v>
      </c>
      <c r="L49" s="1" t="s">
        <v>101</v>
      </c>
      <c r="M49" s="1">
        <v>6</v>
      </c>
      <c r="N49" s="1">
        <v>26199929</v>
      </c>
      <c r="O49" s="1">
        <v>26199929</v>
      </c>
      <c r="P49" s="1" t="s">
        <v>35</v>
      </c>
      <c r="Q49" s="1" t="s">
        <v>34</v>
      </c>
      <c r="R49" s="1">
        <v>0.22</v>
      </c>
      <c r="T49" s="1">
        <v>27</v>
      </c>
      <c r="U49" s="1">
        <v>95</v>
      </c>
      <c r="W49" s="1">
        <v>113</v>
      </c>
      <c r="X49" s="1">
        <v>10318</v>
      </c>
      <c r="Y49" s="2">
        <v>43466</v>
      </c>
      <c r="Z49" s="1" t="s">
        <v>2557</v>
      </c>
    </row>
    <row r="50" spans="1:26" x14ac:dyDescent="0.2">
      <c r="A50" s="1" t="s">
        <v>2143</v>
      </c>
      <c r="B50" s="1" t="s">
        <v>2558</v>
      </c>
      <c r="C50" s="1" t="s">
        <v>154</v>
      </c>
      <c r="D50" s="1" t="s">
        <v>703</v>
      </c>
      <c r="E50" s="1" t="s">
        <v>28</v>
      </c>
      <c r="F50" s="1" t="s">
        <v>1163</v>
      </c>
      <c r="G50" s="1" t="s">
        <v>30</v>
      </c>
      <c r="J50" s="1" t="s">
        <v>32</v>
      </c>
      <c r="K50" s="1" t="s">
        <v>32</v>
      </c>
      <c r="L50" s="1" t="s">
        <v>32</v>
      </c>
      <c r="M50" s="1">
        <v>6</v>
      </c>
      <c r="N50" s="1">
        <v>26199966</v>
      </c>
      <c r="O50" s="1">
        <v>26199966</v>
      </c>
      <c r="P50" s="1" t="s">
        <v>34</v>
      </c>
      <c r="Q50" s="1" t="s">
        <v>35</v>
      </c>
      <c r="R50" s="1">
        <v>0.42</v>
      </c>
      <c r="T50" s="1">
        <v>42</v>
      </c>
      <c r="U50" s="1">
        <v>57</v>
      </c>
      <c r="X50" s="1">
        <v>1213</v>
      </c>
      <c r="Y50" s="2">
        <v>43466</v>
      </c>
      <c r="Z50" s="1" t="s">
        <v>2559</v>
      </c>
    </row>
    <row r="51" spans="1:26" x14ac:dyDescent="0.2">
      <c r="A51" s="1" t="s">
        <v>2098</v>
      </c>
      <c r="B51" s="1" t="s">
        <v>2560</v>
      </c>
      <c r="C51" s="1" t="s">
        <v>357</v>
      </c>
      <c r="D51" s="1" t="s">
        <v>481</v>
      </c>
      <c r="E51" s="1" t="s">
        <v>28</v>
      </c>
      <c r="F51" s="1" t="s">
        <v>1914</v>
      </c>
      <c r="G51" s="1" t="s">
        <v>30</v>
      </c>
      <c r="H51" s="1" t="s">
        <v>2258</v>
      </c>
      <c r="I51" s="1">
        <v>6</v>
      </c>
      <c r="J51" s="1" t="s">
        <v>101</v>
      </c>
      <c r="K51" s="1" t="s">
        <v>101</v>
      </c>
      <c r="L51" s="1" t="s">
        <v>101</v>
      </c>
      <c r="M51" s="1">
        <v>6</v>
      </c>
      <c r="N51" s="1">
        <v>26200015</v>
      </c>
      <c r="O51" s="1">
        <v>26200015</v>
      </c>
      <c r="P51" s="1" t="s">
        <v>34</v>
      </c>
      <c r="Q51" s="1" t="s">
        <v>42</v>
      </c>
      <c r="R51" s="1">
        <v>0.36</v>
      </c>
      <c r="T51" s="1">
        <v>28</v>
      </c>
      <c r="U51" s="1">
        <v>50</v>
      </c>
      <c r="W51" s="1">
        <v>147</v>
      </c>
      <c r="X51" s="1">
        <v>453</v>
      </c>
      <c r="Y51" s="2">
        <v>43466</v>
      </c>
      <c r="Z51" s="1" t="s">
        <v>2561</v>
      </c>
    </row>
    <row r="52" spans="1:26" x14ac:dyDescent="0.2">
      <c r="A52" s="1" t="s">
        <v>2150</v>
      </c>
      <c r="B52" s="1" t="s">
        <v>2562</v>
      </c>
      <c r="C52" s="1" t="s">
        <v>437</v>
      </c>
      <c r="D52" s="1" t="s">
        <v>764</v>
      </c>
      <c r="E52" s="1" t="s">
        <v>28</v>
      </c>
      <c r="F52" s="1" t="s">
        <v>1144</v>
      </c>
      <c r="G52" s="1" t="s">
        <v>30</v>
      </c>
      <c r="J52" s="1" t="s">
        <v>32</v>
      </c>
      <c r="K52" s="1" t="s">
        <v>32</v>
      </c>
      <c r="L52" s="1" t="s">
        <v>33</v>
      </c>
      <c r="M52" s="1">
        <v>6</v>
      </c>
      <c r="N52" s="1">
        <v>26200060</v>
      </c>
      <c r="O52" s="1">
        <v>26200060</v>
      </c>
      <c r="P52" s="1" t="s">
        <v>43</v>
      </c>
      <c r="Q52" s="1" t="s">
        <v>42</v>
      </c>
      <c r="R52" s="1">
        <v>0.24</v>
      </c>
      <c r="T52" s="1">
        <v>104</v>
      </c>
      <c r="U52" s="1">
        <v>336</v>
      </c>
      <c r="X52" s="1">
        <v>79</v>
      </c>
      <c r="Y52" s="2">
        <v>43466</v>
      </c>
      <c r="Z52" s="1" t="s">
        <v>2563</v>
      </c>
    </row>
    <row r="53" spans="1:26" x14ac:dyDescent="0.2">
      <c r="A53" s="1" t="s">
        <v>2241</v>
      </c>
      <c r="B53" s="1" t="s">
        <v>960</v>
      </c>
      <c r="C53" s="1" t="s">
        <v>26</v>
      </c>
      <c r="D53" s="1" t="s">
        <v>323</v>
      </c>
      <c r="E53" s="1" t="s">
        <v>28</v>
      </c>
      <c r="F53" s="1" t="s">
        <v>961</v>
      </c>
      <c r="G53" s="1" t="s">
        <v>30</v>
      </c>
      <c r="H53" s="1" t="s">
        <v>2258</v>
      </c>
      <c r="J53" s="1" t="s">
        <v>101</v>
      </c>
      <c r="K53" s="1" t="s">
        <v>101</v>
      </c>
      <c r="L53" s="1" t="s">
        <v>101</v>
      </c>
      <c r="M53" s="1">
        <v>6</v>
      </c>
      <c r="N53" s="1">
        <v>26200068</v>
      </c>
      <c r="O53" s="1">
        <v>26200068</v>
      </c>
      <c r="P53" s="1" t="s">
        <v>34</v>
      </c>
      <c r="Q53" s="1" t="s">
        <v>42</v>
      </c>
      <c r="R53" s="1">
        <v>0.39</v>
      </c>
      <c r="T53" s="1">
        <v>41</v>
      </c>
      <c r="U53" s="1">
        <v>65</v>
      </c>
      <c r="W53" s="1">
        <v>189</v>
      </c>
      <c r="X53" s="1">
        <v>184</v>
      </c>
      <c r="Y53" s="2">
        <v>43466</v>
      </c>
      <c r="Z53" s="1" t="s">
        <v>2564</v>
      </c>
    </row>
    <row r="54" spans="1:26" x14ac:dyDescent="0.2">
      <c r="A54" s="1" t="s">
        <v>2125</v>
      </c>
      <c r="B54" s="1" t="s">
        <v>2565</v>
      </c>
      <c r="C54" s="1" t="s">
        <v>58</v>
      </c>
      <c r="D54" s="1" t="s">
        <v>2566</v>
      </c>
      <c r="E54" s="1" t="s">
        <v>28</v>
      </c>
      <c r="F54" s="1" t="s">
        <v>1901</v>
      </c>
      <c r="G54" s="1" t="s">
        <v>30</v>
      </c>
      <c r="H54" s="1" t="s">
        <v>2258</v>
      </c>
      <c r="I54" s="1">
        <v>1</v>
      </c>
      <c r="J54" s="1" t="s">
        <v>101</v>
      </c>
      <c r="K54" s="1" t="s">
        <v>101</v>
      </c>
      <c r="L54" s="1" t="s">
        <v>101</v>
      </c>
      <c r="M54" s="1">
        <v>6</v>
      </c>
      <c r="N54" s="1">
        <v>26200078</v>
      </c>
      <c r="O54" s="1">
        <v>26200078</v>
      </c>
      <c r="P54" s="1" t="s">
        <v>34</v>
      </c>
      <c r="Q54" s="1" t="s">
        <v>35</v>
      </c>
      <c r="R54" s="1">
        <v>0.19</v>
      </c>
      <c r="T54" s="1">
        <v>15</v>
      </c>
      <c r="U54" s="1">
        <v>65</v>
      </c>
      <c r="W54" s="1">
        <v>105</v>
      </c>
      <c r="X54" s="1">
        <v>414</v>
      </c>
      <c r="Y54" s="2">
        <v>43466</v>
      </c>
      <c r="Z54" s="1" t="s">
        <v>2567</v>
      </c>
    </row>
    <row r="55" spans="1:26" x14ac:dyDescent="0.2">
      <c r="A55" s="1" t="s">
        <v>2070</v>
      </c>
      <c r="B55" s="1" t="s">
        <v>2380</v>
      </c>
      <c r="C55" s="1" t="s">
        <v>291</v>
      </c>
      <c r="D55" s="1" t="s">
        <v>1915</v>
      </c>
      <c r="E55" s="1" t="s">
        <v>28</v>
      </c>
      <c r="F55" s="1" t="s">
        <v>2568</v>
      </c>
      <c r="G55" s="1" t="s">
        <v>30</v>
      </c>
      <c r="H55" s="1" t="s">
        <v>2074</v>
      </c>
      <c r="J55" s="1" t="s">
        <v>101</v>
      </c>
      <c r="K55" s="1" t="s">
        <v>101</v>
      </c>
      <c r="L55" s="1" t="s">
        <v>101</v>
      </c>
      <c r="M55" s="1">
        <v>6</v>
      </c>
      <c r="N55" s="1">
        <v>26200090</v>
      </c>
      <c r="O55" s="1">
        <v>26200090</v>
      </c>
      <c r="P55" s="1" t="s">
        <v>42</v>
      </c>
      <c r="Q55" s="1" t="s">
        <v>35</v>
      </c>
      <c r="R55" s="1">
        <v>0.17</v>
      </c>
      <c r="T55" s="1">
        <v>26</v>
      </c>
      <c r="U55" s="1">
        <v>124</v>
      </c>
      <c r="W55" s="1">
        <v>216</v>
      </c>
      <c r="X55" s="1">
        <v>10823</v>
      </c>
      <c r="Y55" s="2">
        <v>43466</v>
      </c>
      <c r="Z55" s="1" t="s">
        <v>2569</v>
      </c>
    </row>
    <row r="56" spans="1:26" x14ac:dyDescent="0.2">
      <c r="A56" s="1" t="s">
        <v>2143</v>
      </c>
      <c r="B56" s="1" t="s">
        <v>2545</v>
      </c>
      <c r="C56" s="1" t="s">
        <v>154</v>
      </c>
      <c r="D56" s="1" t="s">
        <v>794</v>
      </c>
      <c r="E56" s="1" t="s">
        <v>28</v>
      </c>
      <c r="F56" s="1" t="s">
        <v>1209</v>
      </c>
      <c r="G56" s="1" t="s">
        <v>30</v>
      </c>
      <c r="J56" s="1" t="s">
        <v>32</v>
      </c>
      <c r="K56" s="1" t="s">
        <v>32</v>
      </c>
      <c r="L56" s="1" t="s">
        <v>32</v>
      </c>
      <c r="M56" s="1">
        <v>6</v>
      </c>
      <c r="N56" s="1">
        <v>26200102</v>
      </c>
      <c r="O56" s="1">
        <v>26200102</v>
      </c>
      <c r="P56" s="1" t="s">
        <v>34</v>
      </c>
      <c r="Q56" s="1" t="s">
        <v>35</v>
      </c>
      <c r="R56" s="1">
        <v>0.12</v>
      </c>
      <c r="T56" s="1">
        <v>33</v>
      </c>
      <c r="U56" s="1">
        <v>240</v>
      </c>
      <c r="X56" s="1">
        <v>3486</v>
      </c>
      <c r="Y56" s="2">
        <v>43466</v>
      </c>
      <c r="Z56" s="1" t="s">
        <v>2570</v>
      </c>
    </row>
    <row r="57" spans="1:26" x14ac:dyDescent="0.2">
      <c r="A57" s="1" t="s">
        <v>2070</v>
      </c>
      <c r="B57" s="1" t="s">
        <v>2571</v>
      </c>
      <c r="C57" s="1" t="s">
        <v>2352</v>
      </c>
      <c r="D57" s="1" t="s">
        <v>893</v>
      </c>
      <c r="E57" s="1" t="s">
        <v>28</v>
      </c>
      <c r="F57" s="1" t="s">
        <v>1882</v>
      </c>
      <c r="G57" s="1" t="s">
        <v>30</v>
      </c>
      <c r="H57" s="1" t="s">
        <v>2074</v>
      </c>
      <c r="J57" s="1" t="s">
        <v>101</v>
      </c>
      <c r="K57" s="1" t="s">
        <v>101</v>
      </c>
      <c r="L57" s="1" t="s">
        <v>101</v>
      </c>
      <c r="M57" s="1">
        <v>6</v>
      </c>
      <c r="N57" s="1">
        <v>26200124</v>
      </c>
      <c r="O57" s="1">
        <v>26200124</v>
      </c>
      <c r="P57" s="1" t="s">
        <v>42</v>
      </c>
      <c r="Q57" s="1" t="s">
        <v>43</v>
      </c>
      <c r="R57" s="1">
        <v>0.35</v>
      </c>
      <c r="T57" s="1">
        <v>43</v>
      </c>
      <c r="U57" s="1">
        <v>80</v>
      </c>
      <c r="W57" s="1">
        <v>106</v>
      </c>
      <c r="X57" s="1">
        <v>562</v>
      </c>
      <c r="Y57" s="2">
        <v>43466</v>
      </c>
      <c r="Z57" s="1" t="s">
        <v>2572</v>
      </c>
    </row>
  </sheetData>
  <autoFilter ref="A1:X46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opLeftCell="A37" workbookViewId="0">
      <selection activeCell="D62" sqref="D62"/>
    </sheetView>
  </sheetViews>
  <sheetFormatPr defaultColWidth="11.5546875" defaultRowHeight="15" x14ac:dyDescent="0.2"/>
  <cols>
    <col min="1" max="1" width="11.5546875" style="1"/>
    <col min="2" max="2" width="20.21875" style="1" customWidth="1"/>
    <col min="3" max="16384" width="11.554687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849</v>
      </c>
      <c r="B2" s="1" t="s">
        <v>360</v>
      </c>
      <c r="C2" s="1" t="s">
        <v>159</v>
      </c>
      <c r="D2" s="1" t="s">
        <v>361</v>
      </c>
      <c r="E2" s="1" t="s">
        <v>28</v>
      </c>
      <c r="F2" s="1" t="s">
        <v>362</v>
      </c>
      <c r="G2" s="1" t="s">
        <v>30</v>
      </c>
      <c r="I2" s="1">
        <v>1</v>
      </c>
      <c r="J2" s="1" t="s">
        <v>31</v>
      </c>
      <c r="K2" s="1" t="s">
        <v>32</v>
      </c>
      <c r="L2" s="1" t="s">
        <v>33</v>
      </c>
      <c r="M2" s="1">
        <v>6</v>
      </c>
      <c r="N2" s="1">
        <v>26216864</v>
      </c>
      <c r="O2" s="1">
        <v>26216864</v>
      </c>
      <c r="P2" s="1" t="s">
        <v>43</v>
      </c>
      <c r="Q2" s="1" t="s">
        <v>35</v>
      </c>
      <c r="T2" s="1">
        <v>7</v>
      </c>
      <c r="U2" s="1">
        <v>75</v>
      </c>
      <c r="X2" s="1">
        <v>11</v>
      </c>
    </row>
    <row r="3" spans="1:24" x14ac:dyDescent="0.2">
      <c r="A3" s="1" t="s">
        <v>44</v>
      </c>
      <c r="B3" s="1" t="s">
        <v>990</v>
      </c>
      <c r="C3" s="1" t="s">
        <v>46</v>
      </c>
      <c r="D3" s="1" t="s">
        <v>366</v>
      </c>
      <c r="E3" s="1" t="s">
        <v>28</v>
      </c>
      <c r="F3" s="1" t="s">
        <v>991</v>
      </c>
      <c r="G3" s="1" t="s">
        <v>30</v>
      </c>
      <c r="J3" s="1" t="s">
        <v>32</v>
      </c>
      <c r="K3" s="1" t="s">
        <v>32</v>
      </c>
      <c r="L3" s="1" t="s">
        <v>47</v>
      </c>
      <c r="M3" s="1">
        <v>6</v>
      </c>
      <c r="N3" s="1">
        <v>26216861</v>
      </c>
      <c r="O3" s="1">
        <v>26216861</v>
      </c>
      <c r="P3" s="1" t="s">
        <v>34</v>
      </c>
      <c r="Q3" s="1" t="s">
        <v>35</v>
      </c>
      <c r="X3" s="1">
        <v>144</v>
      </c>
    </row>
    <row r="4" spans="1:24" x14ac:dyDescent="0.2">
      <c r="A4" s="1" t="s">
        <v>24</v>
      </c>
      <c r="B4" s="1" t="s">
        <v>992</v>
      </c>
      <c r="C4" s="1" t="s">
        <v>26</v>
      </c>
      <c r="D4" s="1" t="s">
        <v>993</v>
      </c>
      <c r="E4" s="1" t="s">
        <v>28</v>
      </c>
      <c r="F4" s="1" t="s">
        <v>994</v>
      </c>
      <c r="G4" s="1" t="s">
        <v>30</v>
      </c>
      <c r="J4" s="1" t="s">
        <v>31</v>
      </c>
      <c r="K4" s="1" t="s">
        <v>32</v>
      </c>
      <c r="L4" s="1" t="s">
        <v>33</v>
      </c>
      <c r="M4" s="1">
        <v>6</v>
      </c>
      <c r="N4" s="1">
        <v>26216862</v>
      </c>
      <c r="O4" s="1">
        <v>26216862</v>
      </c>
      <c r="P4" s="1" t="s">
        <v>34</v>
      </c>
      <c r="Q4" s="1" t="s">
        <v>43</v>
      </c>
      <c r="T4" s="1">
        <v>14</v>
      </c>
      <c r="U4" s="1">
        <v>99</v>
      </c>
      <c r="W4" s="1">
        <v>99</v>
      </c>
      <c r="X4" s="1">
        <v>137</v>
      </c>
    </row>
    <row r="5" spans="1:24" x14ac:dyDescent="0.2">
      <c r="A5" s="1" t="s">
        <v>657</v>
      </c>
      <c r="B5" s="1" t="s">
        <v>995</v>
      </c>
      <c r="C5" s="1" t="s">
        <v>216</v>
      </c>
      <c r="D5" s="1" t="s">
        <v>996</v>
      </c>
      <c r="E5" s="1" t="s">
        <v>28</v>
      </c>
      <c r="F5" s="1" t="s">
        <v>997</v>
      </c>
      <c r="G5" s="1" t="s">
        <v>30</v>
      </c>
      <c r="I5" s="1">
        <v>1</v>
      </c>
      <c r="J5" s="1" t="s">
        <v>31</v>
      </c>
      <c r="K5" s="1" t="s">
        <v>32</v>
      </c>
      <c r="L5" s="1" t="s">
        <v>370</v>
      </c>
      <c r="M5" s="1">
        <v>6</v>
      </c>
      <c r="N5" s="1">
        <v>26216849</v>
      </c>
      <c r="O5" s="1">
        <v>26216849</v>
      </c>
      <c r="P5" s="1" t="s">
        <v>34</v>
      </c>
      <c r="Q5" s="1" t="s">
        <v>35</v>
      </c>
      <c r="T5" s="1">
        <v>122</v>
      </c>
      <c r="U5" s="1">
        <v>160</v>
      </c>
      <c r="W5" s="1">
        <v>194</v>
      </c>
      <c r="X5" s="1">
        <v>102</v>
      </c>
    </row>
    <row r="6" spans="1:24" x14ac:dyDescent="0.2">
      <c r="A6" s="1" t="s">
        <v>51</v>
      </c>
      <c r="B6" s="1" t="s">
        <v>998</v>
      </c>
      <c r="C6" s="1" t="s">
        <v>53</v>
      </c>
      <c r="D6" s="1" t="s">
        <v>575</v>
      </c>
      <c r="E6" s="1" t="s">
        <v>28</v>
      </c>
      <c r="F6" s="1" t="s">
        <v>999</v>
      </c>
      <c r="G6" s="1" t="s">
        <v>30</v>
      </c>
      <c r="J6" s="1" t="s">
        <v>31</v>
      </c>
      <c r="K6" s="1" t="s">
        <v>32</v>
      </c>
      <c r="L6" s="1" t="s">
        <v>33</v>
      </c>
      <c r="M6" s="1">
        <v>6</v>
      </c>
      <c r="N6" s="1">
        <v>26216847</v>
      </c>
      <c r="O6" s="1">
        <v>26216847</v>
      </c>
      <c r="P6" s="1" t="s">
        <v>34</v>
      </c>
      <c r="Q6" s="1" t="s">
        <v>42</v>
      </c>
      <c r="T6" s="1">
        <v>11</v>
      </c>
      <c r="U6" s="1">
        <v>67</v>
      </c>
      <c r="X6" s="1">
        <v>261</v>
      </c>
    </row>
    <row r="7" spans="1:24" x14ac:dyDescent="0.2">
      <c r="A7" s="1" t="s">
        <v>142</v>
      </c>
      <c r="B7" s="1" t="s">
        <v>1000</v>
      </c>
      <c r="C7" s="1" t="s">
        <v>144</v>
      </c>
      <c r="D7" s="1" t="s">
        <v>1001</v>
      </c>
      <c r="E7" s="1" t="s">
        <v>28</v>
      </c>
      <c r="F7" s="1" t="s">
        <v>1002</v>
      </c>
      <c r="G7" s="1" t="s">
        <v>30</v>
      </c>
      <c r="J7" s="1" t="s">
        <v>31</v>
      </c>
      <c r="K7" s="1" t="s">
        <v>67</v>
      </c>
      <c r="L7" s="1" t="s">
        <v>68</v>
      </c>
      <c r="M7" s="1">
        <v>6</v>
      </c>
      <c r="N7" s="1">
        <v>26216847</v>
      </c>
      <c r="O7" s="1">
        <v>26216847</v>
      </c>
      <c r="P7" s="1" t="s">
        <v>34</v>
      </c>
      <c r="Q7" s="1" t="s">
        <v>35</v>
      </c>
      <c r="T7" s="1">
        <v>15</v>
      </c>
      <c r="U7" s="1">
        <v>101</v>
      </c>
      <c r="W7" s="1">
        <v>108</v>
      </c>
      <c r="X7" s="1">
        <v>53</v>
      </c>
    </row>
    <row r="8" spans="1:24" x14ac:dyDescent="0.2">
      <c r="A8" s="1" t="s">
        <v>355</v>
      </c>
      <c r="B8" s="1" t="s">
        <v>1003</v>
      </c>
      <c r="C8" s="1" t="s">
        <v>357</v>
      </c>
      <c r="D8" s="1" t="s">
        <v>1001</v>
      </c>
      <c r="E8" s="1" t="s">
        <v>28</v>
      </c>
      <c r="F8" s="1" t="s">
        <v>1002</v>
      </c>
      <c r="G8" s="1" t="s">
        <v>30</v>
      </c>
      <c r="J8" s="1" t="s">
        <v>31</v>
      </c>
      <c r="K8" s="1" t="s">
        <v>67</v>
      </c>
      <c r="L8" s="1" t="s">
        <v>68</v>
      </c>
      <c r="M8" s="1">
        <v>6</v>
      </c>
      <c r="N8" s="1">
        <v>26216847</v>
      </c>
      <c r="O8" s="1">
        <v>26216847</v>
      </c>
      <c r="P8" s="1" t="s">
        <v>34</v>
      </c>
      <c r="Q8" s="1" t="s">
        <v>35</v>
      </c>
      <c r="U8" s="1">
        <v>77</v>
      </c>
      <c r="W8" s="1">
        <v>84</v>
      </c>
      <c r="X8" s="1">
        <v>140</v>
      </c>
    </row>
    <row r="9" spans="1:24" x14ac:dyDescent="0.2">
      <c r="A9" s="1" t="s">
        <v>1004</v>
      </c>
      <c r="B9" s="1" t="s">
        <v>1005</v>
      </c>
      <c r="C9" s="1" t="s">
        <v>216</v>
      </c>
      <c r="D9" s="1" t="s">
        <v>1006</v>
      </c>
      <c r="E9" s="1" t="s">
        <v>28</v>
      </c>
      <c r="F9" s="1" t="s">
        <v>1007</v>
      </c>
      <c r="G9" s="1" t="s">
        <v>30</v>
      </c>
      <c r="J9" s="1" t="s">
        <v>32</v>
      </c>
      <c r="K9" s="1" t="s">
        <v>32</v>
      </c>
      <c r="L9" s="1" t="s">
        <v>1008</v>
      </c>
      <c r="M9" s="1">
        <v>6</v>
      </c>
      <c r="N9" s="1">
        <v>26216844</v>
      </c>
      <c r="O9" s="1">
        <v>26216844</v>
      </c>
      <c r="P9" s="1" t="s">
        <v>42</v>
      </c>
      <c r="Q9" s="1" t="s">
        <v>35</v>
      </c>
      <c r="X9" s="1">
        <v>9</v>
      </c>
    </row>
    <row r="10" spans="1:24" x14ac:dyDescent="0.2">
      <c r="A10" s="1" t="s">
        <v>56</v>
      </c>
      <c r="B10" s="1" t="s">
        <v>1009</v>
      </c>
      <c r="C10" s="1" t="s">
        <v>58</v>
      </c>
      <c r="D10" s="1" t="s">
        <v>1010</v>
      </c>
      <c r="E10" s="1" t="s">
        <v>28</v>
      </c>
      <c r="F10" s="1" t="s">
        <v>1011</v>
      </c>
      <c r="G10" s="1" t="s">
        <v>30</v>
      </c>
      <c r="J10" s="1" t="s">
        <v>31</v>
      </c>
      <c r="K10" s="1" t="s">
        <v>61</v>
      </c>
      <c r="L10" s="1" t="s">
        <v>33</v>
      </c>
      <c r="M10" s="1">
        <v>6</v>
      </c>
      <c r="N10" s="1">
        <v>26216841</v>
      </c>
      <c r="O10" s="1">
        <v>26216841</v>
      </c>
      <c r="P10" s="1" t="s">
        <v>34</v>
      </c>
      <c r="Q10" s="1" t="s">
        <v>42</v>
      </c>
      <c r="U10" s="1">
        <v>71</v>
      </c>
      <c r="X10" s="1">
        <v>905</v>
      </c>
    </row>
    <row r="11" spans="1:24" x14ac:dyDescent="0.2">
      <c r="A11" s="1" t="s">
        <v>51</v>
      </c>
      <c r="B11" s="1" t="s">
        <v>1012</v>
      </c>
      <c r="C11" s="1" t="s">
        <v>53</v>
      </c>
      <c r="D11" s="1" t="s">
        <v>1013</v>
      </c>
      <c r="E11" s="1" t="s">
        <v>28</v>
      </c>
      <c r="F11" s="1" t="s">
        <v>1014</v>
      </c>
      <c r="G11" s="1" t="s">
        <v>30</v>
      </c>
      <c r="J11" s="1" t="s">
        <v>31</v>
      </c>
      <c r="K11" s="1" t="s">
        <v>32</v>
      </c>
      <c r="L11" s="1" t="s">
        <v>33</v>
      </c>
      <c r="M11" s="1">
        <v>6</v>
      </c>
      <c r="N11" s="1">
        <v>26216840</v>
      </c>
      <c r="O11" s="1">
        <v>26216840</v>
      </c>
      <c r="P11" s="1" t="s">
        <v>34</v>
      </c>
      <c r="Q11" s="1" t="s">
        <v>42</v>
      </c>
      <c r="T11" s="1">
        <v>10</v>
      </c>
      <c r="U11" s="1">
        <v>113</v>
      </c>
      <c r="X11" s="1">
        <v>183</v>
      </c>
    </row>
    <row r="12" spans="1:24" x14ac:dyDescent="0.2">
      <c r="A12" s="1" t="s">
        <v>372</v>
      </c>
      <c r="B12" s="1" t="s">
        <v>1015</v>
      </c>
      <c r="C12" s="1" t="s">
        <v>374</v>
      </c>
      <c r="D12" s="1" t="s">
        <v>1016</v>
      </c>
      <c r="E12" s="1" t="s">
        <v>28</v>
      </c>
      <c r="F12" s="1" t="s">
        <v>1017</v>
      </c>
      <c r="G12" s="1" t="s">
        <v>30</v>
      </c>
      <c r="I12" s="1">
        <v>2</v>
      </c>
      <c r="J12" s="1" t="s">
        <v>31</v>
      </c>
      <c r="K12" s="1" t="s">
        <v>78</v>
      </c>
      <c r="L12" s="1" t="s">
        <v>68</v>
      </c>
      <c r="M12" s="1">
        <v>6</v>
      </c>
      <c r="N12" s="1">
        <v>26216823</v>
      </c>
      <c r="O12" s="1">
        <v>26216823</v>
      </c>
      <c r="P12" s="1" t="s">
        <v>43</v>
      </c>
      <c r="Q12" s="1" t="s">
        <v>42</v>
      </c>
      <c r="X12" s="1">
        <v>95</v>
      </c>
    </row>
    <row r="13" spans="1:24" x14ac:dyDescent="0.2">
      <c r="A13" s="1" t="s">
        <v>51</v>
      </c>
      <c r="B13" s="1" t="s">
        <v>1018</v>
      </c>
      <c r="C13" s="1" t="s">
        <v>53</v>
      </c>
      <c r="D13" s="1" t="s">
        <v>1019</v>
      </c>
      <c r="E13" s="1" t="s">
        <v>28</v>
      </c>
      <c r="F13" s="1" t="s">
        <v>1020</v>
      </c>
      <c r="G13" s="1" t="s">
        <v>30</v>
      </c>
      <c r="J13" s="1" t="s">
        <v>31</v>
      </c>
      <c r="K13" s="1" t="s">
        <v>32</v>
      </c>
      <c r="L13" s="1" t="s">
        <v>33</v>
      </c>
      <c r="M13" s="1">
        <v>6</v>
      </c>
      <c r="N13" s="1">
        <v>26216803</v>
      </c>
      <c r="O13" s="1">
        <v>26216803</v>
      </c>
      <c r="P13" s="1" t="s">
        <v>42</v>
      </c>
      <c r="Q13" s="1" t="s">
        <v>34</v>
      </c>
      <c r="T13" s="1">
        <v>83</v>
      </c>
      <c r="U13" s="1">
        <v>159</v>
      </c>
      <c r="X13" s="1">
        <v>330</v>
      </c>
    </row>
    <row r="14" spans="1:24" x14ac:dyDescent="0.2">
      <c r="A14" s="1" t="s">
        <v>24</v>
      </c>
      <c r="B14" s="1" t="s">
        <v>1021</v>
      </c>
      <c r="C14" s="1" t="s">
        <v>26</v>
      </c>
      <c r="D14" s="1" t="s">
        <v>402</v>
      </c>
      <c r="E14" s="1" t="s">
        <v>28</v>
      </c>
      <c r="F14" s="1" t="s">
        <v>1022</v>
      </c>
      <c r="G14" s="1" t="s">
        <v>30</v>
      </c>
      <c r="J14" s="1" t="s">
        <v>31</v>
      </c>
      <c r="K14" s="1" t="s">
        <v>32</v>
      </c>
      <c r="L14" s="1" t="s">
        <v>33</v>
      </c>
      <c r="M14" s="1">
        <v>6</v>
      </c>
      <c r="N14" s="1">
        <v>26216789</v>
      </c>
      <c r="O14" s="1">
        <v>26216789</v>
      </c>
      <c r="P14" s="1" t="s">
        <v>43</v>
      </c>
      <c r="Q14" s="1" t="s">
        <v>42</v>
      </c>
      <c r="T14" s="1">
        <v>86</v>
      </c>
      <c r="U14" s="1">
        <v>160</v>
      </c>
      <c r="W14" s="1">
        <v>171</v>
      </c>
      <c r="X14" s="1">
        <v>505</v>
      </c>
    </row>
    <row r="15" spans="1:24" x14ac:dyDescent="0.2">
      <c r="A15" s="1" t="s">
        <v>62</v>
      </c>
      <c r="B15" s="1" t="s">
        <v>1023</v>
      </c>
      <c r="C15" s="1" t="s">
        <v>64</v>
      </c>
      <c r="D15" s="1" t="s">
        <v>1024</v>
      </c>
      <c r="E15" s="1" t="s">
        <v>28</v>
      </c>
      <c r="F15" s="1" t="s">
        <v>1025</v>
      </c>
      <c r="G15" s="1" t="s">
        <v>30</v>
      </c>
      <c r="I15" s="1">
        <v>3</v>
      </c>
      <c r="J15" s="1" t="s">
        <v>31</v>
      </c>
      <c r="K15" s="1" t="s">
        <v>67</v>
      </c>
      <c r="L15" s="1" t="s">
        <v>68</v>
      </c>
      <c r="M15" s="1">
        <v>6</v>
      </c>
      <c r="N15" s="1">
        <v>26216772</v>
      </c>
      <c r="O15" s="1">
        <v>26216772</v>
      </c>
      <c r="P15" s="1" t="s">
        <v>34</v>
      </c>
      <c r="Q15" s="1" t="s">
        <v>35</v>
      </c>
      <c r="T15" s="1">
        <v>147</v>
      </c>
      <c r="U15" s="1">
        <v>219</v>
      </c>
      <c r="W15" s="1">
        <v>424</v>
      </c>
      <c r="X15" s="1">
        <v>357</v>
      </c>
    </row>
    <row r="16" spans="1:24" x14ac:dyDescent="0.2">
      <c r="A16" s="1" t="s">
        <v>24</v>
      </c>
      <c r="B16" s="1" t="s">
        <v>1026</v>
      </c>
      <c r="C16" s="1" t="s">
        <v>126</v>
      </c>
      <c r="D16" s="1" t="s">
        <v>1027</v>
      </c>
      <c r="E16" s="1" t="s">
        <v>28</v>
      </c>
      <c r="F16" s="1" t="s">
        <v>1028</v>
      </c>
      <c r="G16" s="1" t="s">
        <v>30</v>
      </c>
      <c r="I16" s="1">
        <v>3</v>
      </c>
      <c r="J16" s="1" t="s">
        <v>31</v>
      </c>
      <c r="K16" s="1" t="s">
        <v>32</v>
      </c>
      <c r="L16" s="1" t="s">
        <v>33</v>
      </c>
      <c r="M16" s="1">
        <v>6</v>
      </c>
      <c r="N16" s="1">
        <v>26216771</v>
      </c>
      <c r="O16" s="1">
        <v>26216771</v>
      </c>
      <c r="P16" s="1" t="s">
        <v>42</v>
      </c>
      <c r="Q16" s="1" t="s">
        <v>43</v>
      </c>
      <c r="T16" s="1">
        <v>57</v>
      </c>
      <c r="U16" s="1">
        <v>270</v>
      </c>
      <c r="W16" s="1">
        <v>346</v>
      </c>
      <c r="X16" s="1">
        <v>555</v>
      </c>
    </row>
    <row r="17" spans="1:24" x14ac:dyDescent="0.2">
      <c r="A17" s="1" t="s">
        <v>142</v>
      </c>
      <c r="B17" s="1" t="s">
        <v>1029</v>
      </c>
      <c r="C17" s="1" t="s">
        <v>144</v>
      </c>
      <c r="D17" s="1" t="s">
        <v>1030</v>
      </c>
      <c r="E17" s="1" t="s">
        <v>28</v>
      </c>
      <c r="F17" s="1" t="s">
        <v>1031</v>
      </c>
      <c r="G17" s="1" t="s">
        <v>30</v>
      </c>
      <c r="I17" s="1">
        <v>3</v>
      </c>
      <c r="J17" s="1" t="s">
        <v>31</v>
      </c>
      <c r="K17" s="1" t="s">
        <v>67</v>
      </c>
      <c r="L17" s="1" t="s">
        <v>68</v>
      </c>
      <c r="M17" s="1">
        <v>6</v>
      </c>
      <c r="N17" s="1">
        <v>26216771</v>
      </c>
      <c r="O17" s="1">
        <v>26216771</v>
      </c>
      <c r="P17" s="1" t="s">
        <v>42</v>
      </c>
      <c r="Q17" s="1" t="s">
        <v>34</v>
      </c>
      <c r="T17" s="1">
        <v>63</v>
      </c>
      <c r="U17" s="1">
        <v>277</v>
      </c>
      <c r="W17" s="1">
        <v>340</v>
      </c>
      <c r="X17" s="1">
        <v>148</v>
      </c>
    </row>
    <row r="18" spans="1:24" x14ac:dyDescent="0.2">
      <c r="A18" s="1" t="s">
        <v>142</v>
      </c>
      <c r="B18" s="1" t="s">
        <v>1032</v>
      </c>
      <c r="C18" s="1" t="s">
        <v>216</v>
      </c>
      <c r="D18" s="1" t="s">
        <v>263</v>
      </c>
      <c r="E18" s="1" t="s">
        <v>28</v>
      </c>
      <c r="F18" s="1" t="s">
        <v>1033</v>
      </c>
      <c r="G18" s="1" t="s">
        <v>30</v>
      </c>
      <c r="J18" s="1" t="s">
        <v>31</v>
      </c>
      <c r="K18" s="1" t="s">
        <v>67</v>
      </c>
      <c r="L18" s="1" t="s">
        <v>68</v>
      </c>
      <c r="M18" s="1">
        <v>6</v>
      </c>
      <c r="N18" s="1">
        <v>26216766</v>
      </c>
      <c r="O18" s="1">
        <v>26216766</v>
      </c>
      <c r="P18" s="1" t="s">
        <v>42</v>
      </c>
      <c r="Q18" s="1" t="s">
        <v>43</v>
      </c>
      <c r="T18" s="1">
        <v>16</v>
      </c>
      <c r="U18" s="1">
        <v>74</v>
      </c>
      <c r="W18" s="1">
        <v>100</v>
      </c>
      <c r="X18" s="1">
        <v>158</v>
      </c>
    </row>
    <row r="19" spans="1:24" x14ac:dyDescent="0.2">
      <c r="A19" s="1" t="s">
        <v>56</v>
      </c>
      <c r="B19" s="1" t="s">
        <v>1034</v>
      </c>
      <c r="C19" s="1" t="s">
        <v>58</v>
      </c>
      <c r="D19" s="1" t="s">
        <v>263</v>
      </c>
      <c r="E19" s="1" t="s">
        <v>28</v>
      </c>
      <c r="F19" s="1" t="s">
        <v>1033</v>
      </c>
      <c r="G19" s="1" t="s">
        <v>30</v>
      </c>
      <c r="J19" s="1" t="s">
        <v>31</v>
      </c>
      <c r="K19" s="1" t="s">
        <v>61</v>
      </c>
      <c r="L19" s="1" t="s">
        <v>33</v>
      </c>
      <c r="M19" s="1">
        <v>6</v>
      </c>
      <c r="N19" s="1">
        <v>26216766</v>
      </c>
      <c r="O19" s="1">
        <v>26216766</v>
      </c>
      <c r="P19" s="1" t="s">
        <v>42</v>
      </c>
      <c r="Q19" s="1" t="s">
        <v>43</v>
      </c>
      <c r="U19" s="1">
        <v>142</v>
      </c>
      <c r="X19" s="1">
        <v>21</v>
      </c>
    </row>
    <row r="20" spans="1:24" x14ac:dyDescent="0.2">
      <c r="A20" s="1" t="s">
        <v>100</v>
      </c>
      <c r="B20" s="1" t="s">
        <v>1035</v>
      </c>
      <c r="C20" s="1" t="s">
        <v>246</v>
      </c>
      <c r="D20" s="1" t="s">
        <v>1036</v>
      </c>
      <c r="E20" s="1" t="s">
        <v>28</v>
      </c>
      <c r="F20" s="1" t="s">
        <v>1037</v>
      </c>
      <c r="G20" s="1" t="s">
        <v>30</v>
      </c>
      <c r="I20" s="1">
        <v>1</v>
      </c>
      <c r="J20" s="1" t="s">
        <v>101</v>
      </c>
      <c r="K20" s="1" t="s">
        <v>101</v>
      </c>
      <c r="L20" s="1" t="s">
        <v>101</v>
      </c>
      <c r="M20" s="1">
        <v>6</v>
      </c>
      <c r="N20" s="1">
        <v>26216751</v>
      </c>
      <c r="O20" s="1">
        <v>26216751</v>
      </c>
      <c r="P20" s="1" t="s">
        <v>35</v>
      </c>
      <c r="Q20" s="1" t="s">
        <v>34</v>
      </c>
      <c r="T20" s="1">
        <v>61</v>
      </c>
      <c r="U20" s="1">
        <v>219</v>
      </c>
      <c r="W20" s="1">
        <v>252</v>
      </c>
      <c r="X20" s="1">
        <v>1002</v>
      </c>
    </row>
    <row r="21" spans="1:24" x14ac:dyDescent="0.2">
      <c r="A21" s="1" t="s">
        <v>24</v>
      </c>
      <c r="B21" s="1" t="s">
        <v>1038</v>
      </c>
      <c r="C21" s="1" t="s">
        <v>126</v>
      </c>
      <c r="D21" s="1" t="s">
        <v>423</v>
      </c>
      <c r="E21" s="1" t="s">
        <v>28</v>
      </c>
      <c r="F21" s="1" t="s">
        <v>1039</v>
      </c>
      <c r="G21" s="1" t="s">
        <v>30</v>
      </c>
      <c r="I21" s="1">
        <v>1</v>
      </c>
      <c r="J21" s="1" t="s">
        <v>31</v>
      </c>
      <c r="K21" s="1" t="s">
        <v>32</v>
      </c>
      <c r="L21" s="1" t="s">
        <v>33</v>
      </c>
      <c r="M21" s="1">
        <v>6</v>
      </c>
      <c r="N21" s="1">
        <v>26216739</v>
      </c>
      <c r="O21" s="1">
        <v>26216739</v>
      </c>
      <c r="P21" s="1" t="s">
        <v>42</v>
      </c>
      <c r="Q21" s="1" t="s">
        <v>35</v>
      </c>
      <c r="T21" s="1">
        <v>40</v>
      </c>
      <c r="U21" s="1">
        <v>155</v>
      </c>
      <c r="W21" s="1">
        <v>212</v>
      </c>
      <c r="X21" s="1">
        <v>424</v>
      </c>
    </row>
    <row r="22" spans="1:24" x14ac:dyDescent="0.2">
      <c r="A22" s="1" t="s">
        <v>494</v>
      </c>
      <c r="B22" s="1" t="s">
        <v>1041</v>
      </c>
      <c r="C22" s="1" t="s">
        <v>496</v>
      </c>
      <c r="D22" s="1" t="s">
        <v>1042</v>
      </c>
      <c r="E22" s="1" t="s">
        <v>28</v>
      </c>
      <c r="F22" s="1" t="s">
        <v>1037</v>
      </c>
      <c r="G22" s="1" t="s">
        <v>30</v>
      </c>
      <c r="J22" s="1" t="s">
        <v>32</v>
      </c>
      <c r="K22" s="1" t="s">
        <v>32</v>
      </c>
      <c r="L22" s="1" t="s">
        <v>497</v>
      </c>
      <c r="M22" s="1">
        <v>6</v>
      </c>
      <c r="N22" s="1">
        <v>26216727</v>
      </c>
      <c r="O22" s="1">
        <v>26216727</v>
      </c>
      <c r="P22" s="1" t="s">
        <v>42</v>
      </c>
      <c r="Q22" s="1" t="s">
        <v>34</v>
      </c>
      <c r="X22" s="1">
        <v>21</v>
      </c>
    </row>
    <row r="23" spans="1:24" x14ac:dyDescent="0.2">
      <c r="A23" s="1" t="s">
        <v>350</v>
      </c>
      <c r="B23" s="1" t="s">
        <v>1043</v>
      </c>
      <c r="C23" s="1" t="s">
        <v>327</v>
      </c>
      <c r="D23" s="1" t="s">
        <v>1044</v>
      </c>
      <c r="E23" s="1" t="s">
        <v>28</v>
      </c>
      <c r="F23" s="1" t="s">
        <v>1045</v>
      </c>
      <c r="G23" s="1" t="s">
        <v>30</v>
      </c>
      <c r="J23" s="1" t="s">
        <v>32</v>
      </c>
      <c r="K23" s="1" t="s">
        <v>78</v>
      </c>
      <c r="L23" s="1" t="s">
        <v>354</v>
      </c>
      <c r="M23" s="1">
        <v>6</v>
      </c>
      <c r="N23" s="1">
        <v>26216724</v>
      </c>
      <c r="O23" s="1">
        <v>26216724</v>
      </c>
      <c r="P23" s="1" t="s">
        <v>34</v>
      </c>
      <c r="Q23" s="1" t="s">
        <v>35</v>
      </c>
      <c r="X23" s="1">
        <v>90</v>
      </c>
    </row>
    <row r="24" spans="1:24" x14ac:dyDescent="0.2">
      <c r="A24" s="1" t="s">
        <v>946</v>
      </c>
      <c r="B24" s="1" t="s">
        <v>1046</v>
      </c>
      <c r="C24" s="1" t="s">
        <v>53</v>
      </c>
      <c r="D24" s="1" t="s">
        <v>1047</v>
      </c>
      <c r="E24" s="1" t="s">
        <v>28</v>
      </c>
      <c r="F24" s="1" t="s">
        <v>1048</v>
      </c>
      <c r="G24" s="1" t="s">
        <v>30</v>
      </c>
      <c r="I24" s="1">
        <v>1</v>
      </c>
      <c r="J24" s="1" t="s">
        <v>162</v>
      </c>
      <c r="K24" s="1" t="s">
        <v>162</v>
      </c>
      <c r="L24" s="1" t="s">
        <v>33</v>
      </c>
      <c r="M24" s="1">
        <v>6</v>
      </c>
      <c r="N24" s="1">
        <v>26216721</v>
      </c>
      <c r="O24" s="1">
        <v>26216721</v>
      </c>
      <c r="P24" s="1" t="s">
        <v>34</v>
      </c>
      <c r="Q24" s="1" t="s">
        <v>42</v>
      </c>
      <c r="T24" s="1">
        <v>93</v>
      </c>
      <c r="U24" s="1">
        <v>216</v>
      </c>
      <c r="X24" s="1">
        <v>59</v>
      </c>
    </row>
    <row r="25" spans="1:24" x14ac:dyDescent="0.2">
      <c r="A25" s="1" t="s">
        <v>24</v>
      </c>
      <c r="B25" s="1" t="s">
        <v>434</v>
      </c>
      <c r="C25" s="1" t="s">
        <v>126</v>
      </c>
      <c r="D25" s="1" t="s">
        <v>1049</v>
      </c>
      <c r="E25" s="1" t="s">
        <v>28</v>
      </c>
      <c r="F25" s="1" t="s">
        <v>1050</v>
      </c>
      <c r="G25" s="1" t="s">
        <v>30</v>
      </c>
      <c r="I25" s="1">
        <v>1</v>
      </c>
      <c r="J25" s="1" t="s">
        <v>31</v>
      </c>
      <c r="K25" s="1" t="s">
        <v>32</v>
      </c>
      <c r="L25" s="1" t="s">
        <v>33</v>
      </c>
      <c r="M25" s="1">
        <v>6</v>
      </c>
      <c r="N25" s="1">
        <v>26216720</v>
      </c>
      <c r="O25" s="1">
        <v>26216720</v>
      </c>
      <c r="P25" s="1" t="s">
        <v>34</v>
      </c>
      <c r="Q25" s="1" t="s">
        <v>42</v>
      </c>
      <c r="T25" s="1">
        <v>40</v>
      </c>
      <c r="U25" s="1">
        <v>155</v>
      </c>
      <c r="V25" s="1">
        <v>1</v>
      </c>
      <c r="W25" s="1">
        <v>309</v>
      </c>
      <c r="X25" s="1">
        <v>1308</v>
      </c>
    </row>
    <row r="26" spans="1:24" x14ac:dyDescent="0.2">
      <c r="A26" s="1" t="s">
        <v>187</v>
      </c>
      <c r="B26" s="1" t="s">
        <v>1051</v>
      </c>
      <c r="C26" s="1" t="s">
        <v>340</v>
      </c>
      <c r="D26" s="1" t="s">
        <v>1052</v>
      </c>
      <c r="E26" s="1" t="s">
        <v>28</v>
      </c>
      <c r="F26" s="1" t="s">
        <v>1053</v>
      </c>
      <c r="G26" s="1" t="s">
        <v>30</v>
      </c>
      <c r="I26" s="1">
        <v>2</v>
      </c>
      <c r="J26" s="1" t="s">
        <v>31</v>
      </c>
      <c r="K26" s="1" t="s">
        <v>67</v>
      </c>
      <c r="L26" s="1" t="s">
        <v>68</v>
      </c>
      <c r="M26" s="1">
        <v>6</v>
      </c>
      <c r="N26" s="1">
        <v>26216716</v>
      </c>
      <c r="O26" s="1">
        <v>26216716</v>
      </c>
      <c r="P26" s="1" t="s">
        <v>35</v>
      </c>
      <c r="Q26" s="1" t="s">
        <v>43</v>
      </c>
      <c r="T26" s="1">
        <v>35</v>
      </c>
      <c r="U26" s="1">
        <v>116</v>
      </c>
      <c r="X26" s="1">
        <v>357</v>
      </c>
    </row>
    <row r="27" spans="1:24" x14ac:dyDescent="0.2">
      <c r="A27" s="1" t="s">
        <v>51</v>
      </c>
      <c r="B27" s="1" t="s">
        <v>1054</v>
      </c>
      <c r="C27" s="1" t="s">
        <v>53</v>
      </c>
      <c r="D27" s="1" t="s">
        <v>697</v>
      </c>
      <c r="E27" s="1" t="s">
        <v>28</v>
      </c>
      <c r="F27" s="1" t="s">
        <v>1055</v>
      </c>
      <c r="G27" s="1" t="s">
        <v>30</v>
      </c>
      <c r="J27" s="1" t="s">
        <v>31</v>
      </c>
      <c r="K27" s="1" t="s">
        <v>32</v>
      </c>
      <c r="L27" s="1" t="s">
        <v>33</v>
      </c>
      <c r="M27" s="1">
        <v>6</v>
      </c>
      <c r="N27" s="1">
        <v>26216707</v>
      </c>
      <c r="O27" s="1">
        <v>26216707</v>
      </c>
      <c r="P27" s="1" t="s">
        <v>34</v>
      </c>
      <c r="Q27" s="1" t="s">
        <v>42</v>
      </c>
      <c r="T27" s="1">
        <v>39</v>
      </c>
      <c r="U27" s="1">
        <v>206</v>
      </c>
      <c r="X27" s="1">
        <v>113</v>
      </c>
    </row>
    <row r="28" spans="1:24" x14ac:dyDescent="0.2">
      <c r="A28" s="1" t="s">
        <v>51</v>
      </c>
      <c r="B28" s="1" t="s">
        <v>1056</v>
      </c>
      <c r="C28" s="1" t="s">
        <v>53</v>
      </c>
      <c r="D28" s="1" t="s">
        <v>288</v>
      </c>
      <c r="E28" s="1" t="s">
        <v>28</v>
      </c>
      <c r="F28" s="1" t="s">
        <v>1057</v>
      </c>
      <c r="G28" s="1" t="s">
        <v>30</v>
      </c>
      <c r="J28" s="1" t="s">
        <v>31</v>
      </c>
      <c r="K28" s="1" t="s">
        <v>32</v>
      </c>
      <c r="L28" s="1" t="s">
        <v>33</v>
      </c>
      <c r="M28" s="1">
        <v>6</v>
      </c>
      <c r="N28" s="1">
        <v>26216705</v>
      </c>
      <c r="O28" s="1">
        <v>26216705</v>
      </c>
      <c r="P28" s="1" t="s">
        <v>34</v>
      </c>
      <c r="Q28" s="1" t="s">
        <v>35</v>
      </c>
      <c r="T28" s="1">
        <v>30</v>
      </c>
      <c r="U28" s="1">
        <v>194</v>
      </c>
      <c r="X28" s="1">
        <v>326</v>
      </c>
    </row>
    <row r="29" spans="1:24" x14ac:dyDescent="0.2">
      <c r="A29" s="1" t="s">
        <v>62</v>
      </c>
      <c r="B29" s="1" t="s">
        <v>1058</v>
      </c>
      <c r="C29" s="1" t="s">
        <v>64</v>
      </c>
      <c r="D29" s="1" t="s">
        <v>1059</v>
      </c>
      <c r="E29" s="1" t="s">
        <v>28</v>
      </c>
      <c r="F29" s="1" t="s">
        <v>1060</v>
      </c>
      <c r="G29" s="1" t="s">
        <v>30</v>
      </c>
      <c r="I29" s="1">
        <v>1</v>
      </c>
      <c r="J29" s="1" t="s">
        <v>31</v>
      </c>
      <c r="K29" s="1" t="s">
        <v>67</v>
      </c>
      <c r="L29" s="1" t="s">
        <v>68</v>
      </c>
      <c r="M29" s="1">
        <v>6</v>
      </c>
      <c r="N29" s="1">
        <v>26216691</v>
      </c>
      <c r="O29" s="1">
        <v>26216691</v>
      </c>
      <c r="P29" s="1" t="s">
        <v>42</v>
      </c>
      <c r="Q29" s="1" t="s">
        <v>35</v>
      </c>
      <c r="T29" s="1">
        <v>55</v>
      </c>
      <c r="U29" s="1">
        <v>162</v>
      </c>
      <c r="W29" s="1">
        <v>442</v>
      </c>
      <c r="X29" s="1">
        <v>6773</v>
      </c>
    </row>
    <row r="30" spans="1:24" x14ac:dyDescent="0.2">
      <c r="A30" s="1" t="s">
        <v>100</v>
      </c>
      <c r="B30" s="1" t="s">
        <v>1061</v>
      </c>
      <c r="C30" s="1" t="s">
        <v>75</v>
      </c>
      <c r="D30" s="1" t="s">
        <v>438</v>
      </c>
      <c r="E30" s="1" t="s">
        <v>28</v>
      </c>
      <c r="F30" s="1" t="s">
        <v>1062</v>
      </c>
      <c r="G30" s="1" t="s">
        <v>30</v>
      </c>
      <c r="I30" s="1">
        <v>1</v>
      </c>
      <c r="J30" s="1" t="s">
        <v>101</v>
      </c>
      <c r="K30" s="1" t="s">
        <v>101</v>
      </c>
      <c r="L30" s="1" t="s">
        <v>101</v>
      </c>
      <c r="M30" s="1">
        <v>6</v>
      </c>
      <c r="N30" s="1">
        <v>26216690</v>
      </c>
      <c r="O30" s="1">
        <v>26216690</v>
      </c>
      <c r="P30" s="1" t="s">
        <v>42</v>
      </c>
      <c r="Q30" s="1" t="s">
        <v>43</v>
      </c>
      <c r="T30" s="1">
        <v>17</v>
      </c>
      <c r="U30" s="1">
        <v>20</v>
      </c>
      <c r="W30" s="1">
        <v>103</v>
      </c>
      <c r="X30" s="1">
        <v>2139</v>
      </c>
    </row>
    <row r="31" spans="1:24" x14ac:dyDescent="0.2">
      <c r="A31" s="1" t="s">
        <v>24</v>
      </c>
      <c r="B31" s="1" t="s">
        <v>1063</v>
      </c>
      <c r="C31" s="1" t="s">
        <v>126</v>
      </c>
      <c r="D31" s="1" t="s">
        <v>295</v>
      </c>
      <c r="E31" s="1" t="s">
        <v>28</v>
      </c>
      <c r="F31" s="1" t="s">
        <v>1064</v>
      </c>
      <c r="G31" s="1" t="s">
        <v>30</v>
      </c>
      <c r="J31" s="1" t="s">
        <v>31</v>
      </c>
      <c r="K31" s="1" t="s">
        <v>32</v>
      </c>
      <c r="L31" s="1" t="s">
        <v>33</v>
      </c>
      <c r="M31" s="1">
        <v>6</v>
      </c>
      <c r="N31" s="1">
        <v>26216683</v>
      </c>
      <c r="O31" s="1">
        <v>26216683</v>
      </c>
      <c r="P31" s="1" t="s">
        <v>42</v>
      </c>
      <c r="Q31" s="1" t="s">
        <v>35</v>
      </c>
      <c r="T31" s="1">
        <v>118</v>
      </c>
      <c r="U31" s="1">
        <v>174</v>
      </c>
      <c r="W31" s="1">
        <v>369</v>
      </c>
      <c r="X31" s="1">
        <v>260</v>
      </c>
    </row>
    <row r="32" spans="1:24" x14ac:dyDescent="0.2">
      <c r="A32" s="1" t="s">
        <v>24</v>
      </c>
      <c r="B32" s="1" t="s">
        <v>1065</v>
      </c>
      <c r="C32" s="1" t="s">
        <v>26</v>
      </c>
      <c r="D32" s="1" t="s">
        <v>1066</v>
      </c>
      <c r="E32" s="1" t="s">
        <v>28</v>
      </c>
      <c r="F32" s="1" t="s">
        <v>1067</v>
      </c>
      <c r="G32" s="1" t="s">
        <v>30</v>
      </c>
      <c r="J32" s="1" t="s">
        <v>31</v>
      </c>
      <c r="K32" s="1" t="s">
        <v>32</v>
      </c>
      <c r="L32" s="1" t="s">
        <v>33</v>
      </c>
      <c r="M32" s="1">
        <v>6</v>
      </c>
      <c r="N32" s="1">
        <v>26216675</v>
      </c>
      <c r="O32" s="1">
        <v>26216675</v>
      </c>
      <c r="P32" s="1" t="s">
        <v>35</v>
      </c>
      <c r="Q32" s="1" t="s">
        <v>34</v>
      </c>
      <c r="T32" s="1">
        <v>92</v>
      </c>
      <c r="U32" s="1">
        <v>168</v>
      </c>
      <c r="W32" s="1">
        <v>169</v>
      </c>
      <c r="X32" s="1">
        <v>386</v>
      </c>
    </row>
    <row r="33" spans="1:24" x14ac:dyDescent="0.2">
      <c r="A33" s="1" t="s">
        <v>187</v>
      </c>
      <c r="B33" s="1" t="s">
        <v>1068</v>
      </c>
      <c r="C33" s="1" t="s">
        <v>189</v>
      </c>
      <c r="D33" s="1" t="s">
        <v>304</v>
      </c>
      <c r="E33" s="1" t="s">
        <v>28</v>
      </c>
      <c r="F33" s="1" t="s">
        <v>1069</v>
      </c>
      <c r="G33" s="1" t="s">
        <v>30</v>
      </c>
      <c r="I33" s="1">
        <v>2</v>
      </c>
      <c r="J33" s="1" t="s">
        <v>31</v>
      </c>
      <c r="K33" s="1" t="s">
        <v>67</v>
      </c>
      <c r="L33" s="1" t="s">
        <v>68</v>
      </c>
      <c r="M33" s="1">
        <v>6</v>
      </c>
      <c r="N33" s="1">
        <v>26216658</v>
      </c>
      <c r="O33" s="1">
        <v>26216658</v>
      </c>
      <c r="P33" s="1" t="s">
        <v>42</v>
      </c>
      <c r="Q33" s="1" t="s">
        <v>43</v>
      </c>
      <c r="T33" s="1">
        <v>38</v>
      </c>
      <c r="U33" s="1">
        <v>206</v>
      </c>
      <c r="X33" s="1">
        <v>4274</v>
      </c>
    </row>
    <row r="34" spans="1:24" x14ac:dyDescent="0.2">
      <c r="A34" s="1" t="s">
        <v>168</v>
      </c>
      <c r="B34" s="1" t="s">
        <v>1070</v>
      </c>
      <c r="C34" s="1" t="s">
        <v>165</v>
      </c>
      <c r="D34" s="1" t="s">
        <v>304</v>
      </c>
      <c r="E34" s="1" t="s">
        <v>28</v>
      </c>
      <c r="F34" s="1" t="s">
        <v>1069</v>
      </c>
      <c r="G34" s="1" t="s">
        <v>30</v>
      </c>
      <c r="I34" s="1">
        <v>2</v>
      </c>
      <c r="J34" s="1" t="s">
        <v>101</v>
      </c>
      <c r="K34" s="1" t="s">
        <v>101</v>
      </c>
      <c r="L34" s="1" t="s">
        <v>101</v>
      </c>
      <c r="M34" s="1">
        <v>6</v>
      </c>
      <c r="N34" s="1">
        <v>26216658</v>
      </c>
      <c r="O34" s="1">
        <v>26216658</v>
      </c>
      <c r="P34" s="1" t="s">
        <v>42</v>
      </c>
      <c r="Q34" s="1" t="s">
        <v>43</v>
      </c>
      <c r="T34" s="1">
        <v>21</v>
      </c>
      <c r="U34" s="1">
        <v>44</v>
      </c>
      <c r="W34" s="1">
        <v>71</v>
      </c>
      <c r="X34" s="1">
        <v>4932</v>
      </c>
    </row>
    <row r="35" spans="1:24" x14ac:dyDescent="0.2">
      <c r="A35" s="1" t="s">
        <v>1004</v>
      </c>
      <c r="B35" s="1" t="s">
        <v>1071</v>
      </c>
      <c r="C35" s="1" t="s">
        <v>216</v>
      </c>
      <c r="D35" s="1" t="s">
        <v>308</v>
      </c>
      <c r="E35" s="1" t="s">
        <v>28</v>
      </c>
      <c r="F35" s="1" t="s">
        <v>1072</v>
      </c>
      <c r="G35" s="1" t="s">
        <v>30</v>
      </c>
      <c r="I35" s="1">
        <v>2</v>
      </c>
      <c r="J35" s="1" t="s">
        <v>32</v>
      </c>
      <c r="K35" s="1" t="s">
        <v>32</v>
      </c>
      <c r="L35" s="1" t="s">
        <v>1008</v>
      </c>
      <c r="M35" s="1">
        <v>6</v>
      </c>
      <c r="N35" s="1">
        <v>26216658</v>
      </c>
      <c r="O35" s="1">
        <v>26216658</v>
      </c>
      <c r="P35" s="1" t="s">
        <v>42</v>
      </c>
      <c r="Q35" s="1" t="s">
        <v>34</v>
      </c>
      <c r="X35" s="1">
        <v>75</v>
      </c>
    </row>
    <row r="36" spans="1:24" x14ac:dyDescent="0.2">
      <c r="A36" s="1" t="s">
        <v>24</v>
      </c>
      <c r="B36" s="1" t="s">
        <v>1073</v>
      </c>
      <c r="C36" s="1" t="s">
        <v>26</v>
      </c>
      <c r="D36" s="1" t="s">
        <v>1074</v>
      </c>
      <c r="E36" s="1" t="s">
        <v>28</v>
      </c>
      <c r="F36" s="1" t="s">
        <v>1075</v>
      </c>
      <c r="G36" s="1" t="s">
        <v>30</v>
      </c>
      <c r="J36" s="1" t="s">
        <v>31</v>
      </c>
      <c r="K36" s="1" t="s">
        <v>32</v>
      </c>
      <c r="L36" s="1" t="s">
        <v>33</v>
      </c>
      <c r="M36" s="1">
        <v>6</v>
      </c>
      <c r="N36" s="1">
        <v>26216645</v>
      </c>
      <c r="O36" s="1">
        <v>26216645</v>
      </c>
      <c r="P36" s="1" t="s">
        <v>42</v>
      </c>
      <c r="Q36" s="1" t="s">
        <v>34</v>
      </c>
      <c r="T36" s="1">
        <v>28</v>
      </c>
      <c r="U36" s="1">
        <v>81</v>
      </c>
      <c r="W36" s="1">
        <v>139</v>
      </c>
      <c r="X36" s="1">
        <v>170</v>
      </c>
    </row>
    <row r="37" spans="1:24" x14ac:dyDescent="0.2">
      <c r="A37" s="1" t="s">
        <v>56</v>
      </c>
      <c r="B37" s="1" t="s">
        <v>1076</v>
      </c>
      <c r="C37" s="1" t="s">
        <v>58</v>
      </c>
      <c r="D37" s="1" t="s">
        <v>320</v>
      </c>
      <c r="E37" s="1" t="s">
        <v>28</v>
      </c>
      <c r="F37" s="1" t="s">
        <v>1077</v>
      </c>
      <c r="G37" s="1" t="s">
        <v>30</v>
      </c>
      <c r="I37" s="1">
        <v>1</v>
      </c>
      <c r="J37" s="1" t="s">
        <v>31</v>
      </c>
      <c r="K37" s="1" t="s">
        <v>61</v>
      </c>
      <c r="L37" s="1" t="s">
        <v>33</v>
      </c>
      <c r="M37" s="1">
        <v>6</v>
      </c>
      <c r="N37" s="1">
        <v>26216643</v>
      </c>
      <c r="O37" s="1">
        <v>26216643</v>
      </c>
      <c r="P37" s="1" t="s">
        <v>42</v>
      </c>
      <c r="Q37" s="1" t="s">
        <v>43</v>
      </c>
      <c r="U37" s="1">
        <v>77</v>
      </c>
      <c r="X37" s="1">
        <v>175</v>
      </c>
    </row>
    <row r="38" spans="1:24" x14ac:dyDescent="0.2">
      <c r="A38" s="1" t="s">
        <v>583</v>
      </c>
      <c r="B38" s="1" t="s">
        <v>1078</v>
      </c>
      <c r="C38" s="1" t="s">
        <v>189</v>
      </c>
      <c r="D38" s="1" t="s">
        <v>320</v>
      </c>
      <c r="E38" s="1" t="s">
        <v>28</v>
      </c>
      <c r="F38" s="1" t="s">
        <v>1077</v>
      </c>
      <c r="G38" s="1" t="s">
        <v>30</v>
      </c>
      <c r="I38" s="1">
        <v>1</v>
      </c>
      <c r="J38" s="1" t="s">
        <v>31</v>
      </c>
      <c r="K38" s="1" t="s">
        <v>32</v>
      </c>
      <c r="L38" s="1" t="s">
        <v>33</v>
      </c>
      <c r="M38" s="1">
        <v>6</v>
      </c>
      <c r="N38" s="1">
        <v>26216643</v>
      </c>
      <c r="O38" s="1">
        <v>26216643</v>
      </c>
      <c r="P38" s="1" t="s">
        <v>42</v>
      </c>
      <c r="Q38" s="1" t="s">
        <v>43</v>
      </c>
      <c r="X38" s="1">
        <v>152</v>
      </c>
    </row>
    <row r="39" spans="1:24" x14ac:dyDescent="0.2">
      <c r="A39" s="1" t="s">
        <v>24</v>
      </c>
      <c r="B39" s="1" t="s">
        <v>1079</v>
      </c>
      <c r="C39" s="1" t="s">
        <v>26</v>
      </c>
      <c r="D39" s="1" t="s">
        <v>481</v>
      </c>
      <c r="E39" s="1" t="s">
        <v>28</v>
      </c>
      <c r="F39" s="1" t="s">
        <v>1080</v>
      </c>
      <c r="G39" s="1" t="s">
        <v>30</v>
      </c>
      <c r="I39" s="1">
        <v>1</v>
      </c>
      <c r="J39" s="1" t="s">
        <v>31</v>
      </c>
      <c r="K39" s="1" t="s">
        <v>32</v>
      </c>
      <c r="L39" s="1" t="s">
        <v>33</v>
      </c>
      <c r="M39" s="1">
        <v>6</v>
      </c>
      <c r="N39" s="1">
        <v>26216643</v>
      </c>
      <c r="O39" s="1">
        <v>26216643</v>
      </c>
      <c r="P39" s="1" t="s">
        <v>42</v>
      </c>
      <c r="Q39" s="1" t="s">
        <v>34</v>
      </c>
      <c r="T39" s="1">
        <v>39</v>
      </c>
      <c r="U39" s="1">
        <v>184</v>
      </c>
      <c r="W39" s="1">
        <v>273</v>
      </c>
      <c r="X39" s="1">
        <v>382</v>
      </c>
    </row>
    <row r="40" spans="1:24" x14ac:dyDescent="0.2">
      <c r="A40" s="1" t="s">
        <v>44</v>
      </c>
      <c r="B40" s="1" t="s">
        <v>1081</v>
      </c>
      <c r="C40" s="1" t="s">
        <v>46</v>
      </c>
      <c r="D40" s="1" t="s">
        <v>1082</v>
      </c>
      <c r="E40" s="1" t="s">
        <v>28</v>
      </c>
      <c r="F40" s="1" t="s">
        <v>1083</v>
      </c>
      <c r="G40" s="1" t="s">
        <v>30</v>
      </c>
      <c r="J40" s="1" t="s">
        <v>32</v>
      </c>
      <c r="K40" s="1" t="s">
        <v>32</v>
      </c>
      <c r="L40" s="1" t="s">
        <v>47</v>
      </c>
      <c r="M40" s="1">
        <v>6</v>
      </c>
      <c r="N40" s="1">
        <v>26216621</v>
      </c>
      <c r="O40" s="1">
        <v>26216621</v>
      </c>
      <c r="P40" s="1" t="s">
        <v>43</v>
      </c>
      <c r="Q40" s="1" t="s">
        <v>42</v>
      </c>
      <c r="X40" s="1">
        <v>116</v>
      </c>
    </row>
    <row r="41" spans="1:24" x14ac:dyDescent="0.2">
      <c r="A41" s="1" t="s">
        <v>168</v>
      </c>
      <c r="B41" s="1" t="s">
        <v>1084</v>
      </c>
      <c r="C41" s="1" t="s">
        <v>165</v>
      </c>
      <c r="D41" s="1" t="s">
        <v>1085</v>
      </c>
      <c r="E41" s="1" t="s">
        <v>28</v>
      </c>
      <c r="F41" s="1" t="s">
        <v>1086</v>
      </c>
      <c r="G41" s="1" t="s">
        <v>30</v>
      </c>
      <c r="I41" s="1">
        <v>1</v>
      </c>
      <c r="J41" s="1" t="s">
        <v>101</v>
      </c>
      <c r="K41" s="1" t="s">
        <v>101</v>
      </c>
      <c r="L41" s="1" t="s">
        <v>101</v>
      </c>
      <c r="M41" s="1">
        <v>6</v>
      </c>
      <c r="N41" s="1">
        <v>26216614</v>
      </c>
      <c r="O41" s="1">
        <v>26216614</v>
      </c>
      <c r="P41" s="1" t="s">
        <v>42</v>
      </c>
      <c r="Q41" s="1" t="s">
        <v>34</v>
      </c>
      <c r="T41" s="1">
        <v>25</v>
      </c>
      <c r="U41" s="1">
        <v>114</v>
      </c>
      <c r="W41" s="1">
        <v>139</v>
      </c>
      <c r="X41" s="1">
        <v>98</v>
      </c>
    </row>
    <row r="42" spans="1:24" x14ac:dyDescent="0.2">
      <c r="A42" s="1" t="s">
        <v>24</v>
      </c>
      <c r="B42" s="1" t="s">
        <v>1087</v>
      </c>
      <c r="C42" s="1" t="s">
        <v>26</v>
      </c>
      <c r="D42" s="1" t="s">
        <v>755</v>
      </c>
      <c r="E42" s="1" t="s">
        <v>28</v>
      </c>
      <c r="F42" s="1" t="s">
        <v>1088</v>
      </c>
      <c r="G42" s="1" t="s">
        <v>30</v>
      </c>
      <c r="J42" s="1" t="s">
        <v>31</v>
      </c>
      <c r="K42" s="1" t="s">
        <v>32</v>
      </c>
      <c r="L42" s="1" t="s">
        <v>33</v>
      </c>
      <c r="M42" s="1">
        <v>6</v>
      </c>
      <c r="N42" s="1">
        <v>26216609</v>
      </c>
      <c r="O42" s="1">
        <v>26216609</v>
      </c>
      <c r="P42" s="1" t="s">
        <v>34</v>
      </c>
      <c r="Q42" s="1" t="s">
        <v>42</v>
      </c>
      <c r="T42" s="1">
        <v>20</v>
      </c>
      <c r="U42" s="1">
        <v>134</v>
      </c>
      <c r="W42" s="1">
        <v>169</v>
      </c>
      <c r="X42" s="1">
        <v>141</v>
      </c>
    </row>
    <row r="43" spans="1:24" x14ac:dyDescent="0.2">
      <c r="A43" s="1" t="s">
        <v>1089</v>
      </c>
      <c r="B43" s="1" t="s">
        <v>1090</v>
      </c>
      <c r="C43" s="1" t="s">
        <v>852</v>
      </c>
      <c r="D43" s="1" t="s">
        <v>1091</v>
      </c>
      <c r="E43" s="1" t="s">
        <v>28</v>
      </c>
      <c r="F43" s="1" t="s">
        <v>1092</v>
      </c>
      <c r="G43" s="1" t="s">
        <v>30</v>
      </c>
      <c r="I43" s="1">
        <v>1</v>
      </c>
      <c r="J43" s="1" t="s">
        <v>32</v>
      </c>
      <c r="K43" s="1" t="s">
        <v>32</v>
      </c>
      <c r="L43" s="1" t="s">
        <v>196</v>
      </c>
      <c r="M43" s="1">
        <v>6</v>
      </c>
      <c r="N43" s="1">
        <v>26216606</v>
      </c>
      <c r="O43" s="1">
        <v>26216606</v>
      </c>
      <c r="P43" s="1" t="s">
        <v>34</v>
      </c>
      <c r="Q43" s="1" t="s">
        <v>35</v>
      </c>
      <c r="X43" s="1">
        <v>12</v>
      </c>
    </row>
    <row r="44" spans="1:24" x14ac:dyDescent="0.2">
      <c r="A44" s="1" t="s">
        <v>851</v>
      </c>
      <c r="B44" s="1" t="s">
        <v>1093</v>
      </c>
      <c r="C44" s="1" t="s">
        <v>852</v>
      </c>
      <c r="D44" s="1" t="s">
        <v>1091</v>
      </c>
      <c r="E44" s="1" t="s">
        <v>28</v>
      </c>
      <c r="F44" s="1" t="s">
        <v>1092</v>
      </c>
      <c r="G44" s="1" t="s">
        <v>30</v>
      </c>
      <c r="I44" s="1">
        <v>1</v>
      </c>
      <c r="J44" s="1" t="s">
        <v>31</v>
      </c>
      <c r="K44" s="1" t="s">
        <v>32</v>
      </c>
      <c r="L44" s="1" t="s">
        <v>853</v>
      </c>
      <c r="M44" s="1">
        <v>6</v>
      </c>
      <c r="N44" s="1">
        <v>26216606</v>
      </c>
      <c r="O44" s="1">
        <v>26216606</v>
      </c>
      <c r="P44" s="1" t="s">
        <v>34</v>
      </c>
      <c r="Q44" s="1" t="s">
        <v>35</v>
      </c>
      <c r="X44" s="1">
        <v>18</v>
      </c>
    </row>
    <row r="45" spans="1:24" x14ac:dyDescent="0.2">
      <c r="A45" s="1" t="s">
        <v>1094</v>
      </c>
      <c r="B45" s="1" t="s">
        <v>1095</v>
      </c>
      <c r="C45" s="1" t="s">
        <v>159</v>
      </c>
      <c r="D45" s="1" t="s">
        <v>1096</v>
      </c>
      <c r="E45" s="1" t="s">
        <v>28</v>
      </c>
      <c r="F45" s="1" t="s">
        <v>1097</v>
      </c>
      <c r="G45" s="1" t="s">
        <v>30</v>
      </c>
      <c r="I45" s="1">
        <v>1</v>
      </c>
      <c r="J45" s="1" t="s">
        <v>32</v>
      </c>
      <c r="K45" s="1" t="s">
        <v>1098</v>
      </c>
      <c r="L45" s="1" t="s">
        <v>1099</v>
      </c>
      <c r="M45" s="1">
        <v>6</v>
      </c>
      <c r="N45" s="1">
        <v>26216597</v>
      </c>
      <c r="O45" s="1">
        <v>26216597</v>
      </c>
      <c r="P45" s="1" t="s">
        <v>34</v>
      </c>
      <c r="Q45" s="1" t="s">
        <v>42</v>
      </c>
      <c r="T45" s="1">
        <v>19</v>
      </c>
      <c r="U45" s="1">
        <v>165</v>
      </c>
      <c r="W45" s="1">
        <v>114</v>
      </c>
      <c r="X45" s="1">
        <v>38</v>
      </c>
    </row>
    <row r="46" spans="1:24" x14ac:dyDescent="0.2">
      <c r="A46" s="1" t="s">
        <v>56</v>
      </c>
      <c r="B46" s="1" t="s">
        <v>1100</v>
      </c>
      <c r="C46" s="1" t="s">
        <v>58</v>
      </c>
      <c r="D46" s="1" t="s">
        <v>1101</v>
      </c>
      <c r="E46" s="1" t="s">
        <v>28</v>
      </c>
      <c r="F46" s="1" t="s">
        <v>1102</v>
      </c>
      <c r="G46" s="1" t="s">
        <v>30</v>
      </c>
      <c r="I46" s="1">
        <v>1</v>
      </c>
      <c r="J46" s="1" t="s">
        <v>31</v>
      </c>
      <c r="K46" s="1" t="s">
        <v>61</v>
      </c>
      <c r="L46" s="1" t="s">
        <v>33</v>
      </c>
      <c r="M46" s="1">
        <v>6</v>
      </c>
      <c r="N46" s="1">
        <v>26216573</v>
      </c>
      <c r="O46" s="1">
        <v>26216573</v>
      </c>
      <c r="P46" s="1" t="s">
        <v>42</v>
      </c>
      <c r="Q46" s="1" t="s">
        <v>43</v>
      </c>
      <c r="U46" s="1">
        <v>148</v>
      </c>
      <c r="X46" s="1">
        <v>82</v>
      </c>
    </row>
    <row r="47" spans="1:24" x14ac:dyDescent="0.2">
      <c r="A47" s="1" t="s">
        <v>152</v>
      </c>
      <c r="B47" s="1" t="s">
        <v>1103</v>
      </c>
      <c r="C47" s="1" t="s">
        <v>154</v>
      </c>
      <c r="D47" s="1" t="s">
        <v>972</v>
      </c>
      <c r="E47" s="1" t="s">
        <v>28</v>
      </c>
      <c r="F47" s="1" t="s">
        <v>1104</v>
      </c>
      <c r="G47" s="1" t="s">
        <v>30</v>
      </c>
      <c r="I47" s="1">
        <v>1</v>
      </c>
      <c r="J47" s="1" t="s">
        <v>32</v>
      </c>
      <c r="K47" s="1" t="s">
        <v>32</v>
      </c>
      <c r="L47" s="1" t="s">
        <v>33</v>
      </c>
      <c r="M47" s="1">
        <v>6</v>
      </c>
      <c r="N47" s="1">
        <v>26216561</v>
      </c>
      <c r="O47" s="1">
        <v>26216561</v>
      </c>
      <c r="P47" s="1" t="s">
        <v>34</v>
      </c>
      <c r="Q47" s="1" t="s">
        <v>35</v>
      </c>
      <c r="T47" s="1">
        <v>57</v>
      </c>
      <c r="U47" s="1">
        <v>284</v>
      </c>
      <c r="X47" s="1">
        <v>886</v>
      </c>
    </row>
    <row r="48" spans="1:24" x14ac:dyDescent="0.2">
      <c r="A48" s="1" t="s">
        <v>714</v>
      </c>
      <c r="B48" s="1" t="s">
        <v>1105</v>
      </c>
      <c r="C48" s="1" t="s">
        <v>715</v>
      </c>
      <c r="D48" s="1" t="s">
        <v>338</v>
      </c>
      <c r="E48" s="1" t="s">
        <v>28</v>
      </c>
      <c r="F48" s="1" t="s">
        <v>1097</v>
      </c>
      <c r="G48" s="1" t="s">
        <v>30</v>
      </c>
      <c r="I48" s="1">
        <v>1</v>
      </c>
      <c r="J48" s="1" t="s">
        <v>32</v>
      </c>
      <c r="K48" s="1" t="s">
        <v>32</v>
      </c>
      <c r="L48" s="1" t="s">
        <v>716</v>
      </c>
      <c r="M48" s="1">
        <v>6</v>
      </c>
      <c r="N48" s="1">
        <v>26216562</v>
      </c>
      <c r="O48" s="1">
        <v>26216562</v>
      </c>
      <c r="P48" s="1" t="s">
        <v>34</v>
      </c>
      <c r="Q48" s="1" t="s">
        <v>35</v>
      </c>
      <c r="T48" s="1">
        <v>23</v>
      </c>
      <c r="U48" s="1">
        <v>77</v>
      </c>
      <c r="X48" s="1">
        <v>18</v>
      </c>
    </row>
    <row r="49" spans="1:26" x14ac:dyDescent="0.2">
      <c r="A49" s="1" t="s">
        <v>355</v>
      </c>
      <c r="B49" s="1" t="s">
        <v>1106</v>
      </c>
      <c r="C49" s="1" t="s">
        <v>357</v>
      </c>
      <c r="D49" s="1" t="s">
        <v>788</v>
      </c>
      <c r="E49" s="1" t="s">
        <v>28</v>
      </c>
      <c r="F49" s="1" t="s">
        <v>1083</v>
      </c>
      <c r="G49" s="1" t="s">
        <v>30</v>
      </c>
      <c r="J49" s="1" t="s">
        <v>31</v>
      </c>
      <c r="K49" s="1" t="s">
        <v>67</v>
      </c>
      <c r="L49" s="1" t="s">
        <v>68</v>
      </c>
      <c r="M49" s="1">
        <v>6</v>
      </c>
      <c r="N49" s="1">
        <v>26216559</v>
      </c>
      <c r="O49" s="1">
        <v>26216559</v>
      </c>
      <c r="P49" s="1" t="s">
        <v>42</v>
      </c>
      <c r="Q49" s="1" t="s">
        <v>43</v>
      </c>
      <c r="U49" s="1">
        <v>69</v>
      </c>
      <c r="W49" s="1">
        <v>110</v>
      </c>
      <c r="X49" s="1">
        <v>114</v>
      </c>
    </row>
    <row r="50" spans="1:26" x14ac:dyDescent="0.2">
      <c r="A50" s="1" t="s">
        <v>44</v>
      </c>
      <c r="B50" s="1" t="s">
        <v>1107</v>
      </c>
      <c r="C50" s="1" t="s">
        <v>46</v>
      </c>
      <c r="D50" s="1" t="s">
        <v>802</v>
      </c>
      <c r="E50" s="1" t="s">
        <v>28</v>
      </c>
      <c r="F50" s="1" t="s">
        <v>1108</v>
      </c>
      <c r="G50" s="1" t="s">
        <v>30</v>
      </c>
      <c r="J50" s="1" t="s">
        <v>32</v>
      </c>
      <c r="K50" s="1" t="s">
        <v>32</v>
      </c>
      <c r="L50" s="1" t="s">
        <v>47</v>
      </c>
      <c r="M50" s="1">
        <v>6</v>
      </c>
      <c r="N50" s="1">
        <v>26216550</v>
      </c>
      <c r="O50" s="1">
        <v>26216550</v>
      </c>
      <c r="P50" s="1" t="s">
        <v>42</v>
      </c>
      <c r="Q50" s="1" t="s">
        <v>43</v>
      </c>
      <c r="X50" s="1">
        <v>112</v>
      </c>
    </row>
    <row r="51" spans="1:26" x14ac:dyDescent="0.2">
      <c r="A51" s="1" t="s">
        <v>469</v>
      </c>
      <c r="B51" s="1" t="s">
        <v>1109</v>
      </c>
      <c r="C51" s="1" t="s">
        <v>416</v>
      </c>
      <c r="D51" s="1" t="s">
        <v>1110</v>
      </c>
      <c r="E51" s="1" t="s">
        <v>28</v>
      </c>
      <c r="F51" s="1" t="s">
        <v>1111</v>
      </c>
      <c r="G51" s="1" t="s">
        <v>30</v>
      </c>
      <c r="J51" s="1" t="s">
        <v>31</v>
      </c>
      <c r="K51" s="1" t="s">
        <v>67</v>
      </c>
      <c r="L51" s="1" t="s">
        <v>72</v>
      </c>
      <c r="M51" s="1">
        <v>6</v>
      </c>
      <c r="N51" s="1">
        <v>26216544</v>
      </c>
      <c r="O51" s="1">
        <v>26216544</v>
      </c>
      <c r="P51" s="1" t="s">
        <v>34</v>
      </c>
      <c r="Q51" s="1" t="s">
        <v>35</v>
      </c>
      <c r="T51" s="1">
        <v>7</v>
      </c>
      <c r="U51" s="1">
        <v>69</v>
      </c>
      <c r="W51" s="1">
        <v>69</v>
      </c>
      <c r="X51" s="1">
        <v>149</v>
      </c>
    </row>
    <row r="52" spans="1:26" x14ac:dyDescent="0.2">
      <c r="A52" s="1" t="s">
        <v>187</v>
      </c>
      <c r="B52" s="1" t="s">
        <v>744</v>
      </c>
      <c r="C52" s="1" t="s">
        <v>189</v>
      </c>
      <c r="D52" s="1" t="s">
        <v>342</v>
      </c>
      <c r="E52" s="1" t="s">
        <v>28</v>
      </c>
      <c r="F52" s="1" t="s">
        <v>1112</v>
      </c>
      <c r="G52" s="1" t="s">
        <v>30</v>
      </c>
      <c r="I52" s="1">
        <v>1</v>
      </c>
      <c r="J52" s="1" t="s">
        <v>31</v>
      </c>
      <c r="K52" s="1" t="s">
        <v>67</v>
      </c>
      <c r="L52" s="1" t="s">
        <v>68</v>
      </c>
      <c r="M52" s="1">
        <v>6</v>
      </c>
      <c r="N52" s="1">
        <v>26216532</v>
      </c>
      <c r="O52" s="1">
        <v>26216532</v>
      </c>
      <c r="P52" s="1" t="s">
        <v>42</v>
      </c>
      <c r="Q52" s="1" t="s">
        <v>43</v>
      </c>
      <c r="T52" s="1">
        <v>32</v>
      </c>
      <c r="U52" s="1">
        <v>72</v>
      </c>
      <c r="X52" s="1">
        <v>120</v>
      </c>
    </row>
    <row r="53" spans="1:26" x14ac:dyDescent="0.2">
      <c r="A53" s="1" t="s">
        <v>56</v>
      </c>
      <c r="B53" s="1" t="s">
        <v>1113</v>
      </c>
      <c r="C53" s="1" t="s">
        <v>58</v>
      </c>
      <c r="D53" s="1" t="s">
        <v>537</v>
      </c>
      <c r="E53" s="1" t="s">
        <v>28</v>
      </c>
      <c r="F53" s="1" t="s">
        <v>1114</v>
      </c>
      <c r="G53" s="1" t="s">
        <v>30</v>
      </c>
      <c r="I53" s="1">
        <v>1</v>
      </c>
      <c r="J53" s="1" t="s">
        <v>31</v>
      </c>
      <c r="K53" s="1" t="s">
        <v>61</v>
      </c>
      <c r="L53" s="1" t="s">
        <v>33</v>
      </c>
      <c r="M53" s="1">
        <v>6</v>
      </c>
      <c r="N53" s="1">
        <v>26216532</v>
      </c>
      <c r="O53" s="1">
        <v>26216532</v>
      </c>
      <c r="P53" s="1" t="s">
        <v>42</v>
      </c>
      <c r="Q53" s="1" t="s">
        <v>34</v>
      </c>
      <c r="U53" s="1">
        <v>35</v>
      </c>
      <c r="X53" s="1">
        <v>408</v>
      </c>
    </row>
    <row r="54" spans="1:26" x14ac:dyDescent="0.2">
      <c r="A54" s="1" t="s">
        <v>355</v>
      </c>
      <c r="B54" s="1" t="s">
        <v>1115</v>
      </c>
      <c r="C54" s="1" t="s">
        <v>357</v>
      </c>
      <c r="D54" s="1" t="s">
        <v>537</v>
      </c>
      <c r="E54" s="1" t="s">
        <v>28</v>
      </c>
      <c r="F54" s="1" t="s">
        <v>1114</v>
      </c>
      <c r="G54" s="1" t="s">
        <v>30</v>
      </c>
      <c r="I54" s="1">
        <v>1</v>
      </c>
      <c r="J54" s="1" t="s">
        <v>31</v>
      </c>
      <c r="K54" s="1" t="s">
        <v>67</v>
      </c>
      <c r="L54" s="1" t="s">
        <v>68</v>
      </c>
      <c r="M54" s="1">
        <v>6</v>
      </c>
      <c r="N54" s="1">
        <v>26216532</v>
      </c>
      <c r="O54" s="1">
        <v>26216532</v>
      </c>
      <c r="P54" s="1" t="s">
        <v>42</v>
      </c>
      <c r="Q54" s="1" t="s">
        <v>34</v>
      </c>
      <c r="U54" s="1">
        <v>51</v>
      </c>
      <c r="W54" s="1">
        <v>86</v>
      </c>
      <c r="X54" s="1">
        <v>253</v>
      </c>
    </row>
    <row r="55" spans="1:26" x14ac:dyDescent="0.2">
      <c r="A55" s="1" t="s">
        <v>208</v>
      </c>
      <c r="B55" s="1" t="s">
        <v>1116</v>
      </c>
      <c r="C55" s="1" t="s">
        <v>209</v>
      </c>
      <c r="D55" s="1" t="s">
        <v>537</v>
      </c>
      <c r="E55" s="1" t="s">
        <v>28</v>
      </c>
      <c r="F55" s="1" t="s">
        <v>1114</v>
      </c>
      <c r="G55" s="1" t="s">
        <v>30</v>
      </c>
      <c r="I55" s="1">
        <v>1</v>
      </c>
      <c r="J55" s="1" t="s">
        <v>31</v>
      </c>
      <c r="K55" s="1" t="s">
        <v>67</v>
      </c>
      <c r="L55" s="1" t="s">
        <v>72</v>
      </c>
      <c r="M55" s="1">
        <v>6</v>
      </c>
      <c r="N55" s="1">
        <v>26216532</v>
      </c>
      <c r="O55" s="1">
        <v>26216532</v>
      </c>
      <c r="P55" s="1" t="s">
        <v>42</v>
      </c>
      <c r="Q55" s="1" t="s">
        <v>34</v>
      </c>
      <c r="T55" s="1">
        <v>21</v>
      </c>
      <c r="U55" s="1">
        <v>64</v>
      </c>
      <c r="W55" s="1">
        <v>58</v>
      </c>
      <c r="X55" s="1">
        <v>16</v>
      </c>
    </row>
    <row r="56" spans="1:26" x14ac:dyDescent="0.2">
      <c r="A56" s="1" t="s">
        <v>870</v>
      </c>
      <c r="B56" s="1" t="s">
        <v>987</v>
      </c>
      <c r="C56" s="1" t="s">
        <v>241</v>
      </c>
      <c r="D56" s="1" t="s">
        <v>1117</v>
      </c>
      <c r="E56" s="1" t="s">
        <v>28</v>
      </c>
      <c r="F56" s="1" t="s">
        <v>1118</v>
      </c>
      <c r="G56" s="1" t="s">
        <v>30</v>
      </c>
      <c r="J56" s="1" t="s">
        <v>31</v>
      </c>
      <c r="K56" s="1" t="s">
        <v>67</v>
      </c>
      <c r="L56" s="1" t="s">
        <v>33</v>
      </c>
      <c r="M56" s="1">
        <v>6</v>
      </c>
      <c r="N56" s="1">
        <v>26216523</v>
      </c>
      <c r="O56" s="1">
        <v>26216523</v>
      </c>
      <c r="P56" s="1" t="s">
        <v>43</v>
      </c>
      <c r="Q56" s="1" t="s">
        <v>42</v>
      </c>
      <c r="T56" s="1">
        <v>127</v>
      </c>
      <c r="U56" s="1">
        <v>559</v>
      </c>
      <c r="W56" s="1">
        <v>164</v>
      </c>
      <c r="X56" s="1">
        <v>14751</v>
      </c>
    </row>
    <row r="57" spans="1:26" x14ac:dyDescent="0.2">
      <c r="A57" s="1" t="s">
        <v>2143</v>
      </c>
      <c r="B57" s="1" t="s">
        <v>2512</v>
      </c>
      <c r="C57" s="1" t="s">
        <v>39</v>
      </c>
      <c r="D57" s="1" t="s">
        <v>1001</v>
      </c>
      <c r="E57" s="1" t="s">
        <v>545</v>
      </c>
      <c r="F57" s="1" t="s">
        <v>1002</v>
      </c>
      <c r="G57" s="1" t="s">
        <v>30</v>
      </c>
      <c r="J57" s="1" t="s">
        <v>32</v>
      </c>
      <c r="K57" s="1" t="s">
        <v>32</v>
      </c>
      <c r="L57" s="1" t="s">
        <v>32</v>
      </c>
      <c r="M57" s="1">
        <v>6</v>
      </c>
      <c r="N57" s="1">
        <v>26216847</v>
      </c>
      <c r="O57" s="1">
        <v>26216847</v>
      </c>
      <c r="P57" s="1" t="s">
        <v>34</v>
      </c>
      <c r="Q57" s="1" t="s">
        <v>35</v>
      </c>
      <c r="R57" s="1">
        <v>0.15</v>
      </c>
      <c r="T57" s="1">
        <v>43</v>
      </c>
      <c r="U57" s="1">
        <v>243</v>
      </c>
      <c r="X57" s="1">
        <v>421</v>
      </c>
      <c r="Y57" s="2">
        <v>43466</v>
      </c>
      <c r="Z57" s="1" t="s">
        <v>2513</v>
      </c>
    </row>
    <row r="58" spans="1:26" x14ac:dyDescent="0.2">
      <c r="A58" s="1" t="s">
        <v>2070</v>
      </c>
      <c r="B58" s="1" t="s">
        <v>2514</v>
      </c>
      <c r="C58" s="1" t="s">
        <v>291</v>
      </c>
      <c r="D58" s="1" t="s">
        <v>2072</v>
      </c>
      <c r="E58" s="1" t="s">
        <v>545</v>
      </c>
      <c r="F58" s="1" t="s">
        <v>2515</v>
      </c>
      <c r="G58" s="1" t="s">
        <v>30</v>
      </c>
      <c r="H58" s="1" t="s">
        <v>2074</v>
      </c>
      <c r="J58" s="1" t="s">
        <v>101</v>
      </c>
      <c r="K58" s="1" t="s">
        <v>101</v>
      </c>
      <c r="L58" s="1" t="s">
        <v>101</v>
      </c>
      <c r="M58" s="1">
        <v>6</v>
      </c>
      <c r="N58" s="1">
        <v>26216814</v>
      </c>
      <c r="O58" s="1">
        <v>26216814</v>
      </c>
      <c r="P58" s="1" t="s">
        <v>43</v>
      </c>
      <c r="Q58" s="1" t="s">
        <v>42</v>
      </c>
      <c r="R58" s="1">
        <v>0.22</v>
      </c>
      <c r="T58" s="1">
        <v>25</v>
      </c>
      <c r="U58" s="1">
        <v>87</v>
      </c>
      <c r="W58" s="1">
        <v>91</v>
      </c>
      <c r="X58" s="1">
        <v>180</v>
      </c>
      <c r="Y58" s="2">
        <v>43466</v>
      </c>
      <c r="Z58" s="1" t="s">
        <v>2516</v>
      </c>
    </row>
    <row r="59" spans="1:26" x14ac:dyDescent="0.2">
      <c r="A59" s="1" t="s">
        <v>2435</v>
      </c>
      <c r="B59" s="1" t="s">
        <v>2517</v>
      </c>
      <c r="C59" s="1" t="s">
        <v>141</v>
      </c>
      <c r="D59" s="1" t="s">
        <v>2518</v>
      </c>
      <c r="E59" s="1" t="s">
        <v>545</v>
      </c>
      <c r="F59" s="1" t="s">
        <v>2519</v>
      </c>
      <c r="G59" s="1" t="s">
        <v>30</v>
      </c>
      <c r="H59" s="1" t="s">
        <v>2258</v>
      </c>
      <c r="J59" s="1" t="s">
        <v>101</v>
      </c>
      <c r="K59" s="1" t="s">
        <v>101</v>
      </c>
      <c r="L59" s="1" t="s">
        <v>101</v>
      </c>
      <c r="M59" s="1">
        <v>6</v>
      </c>
      <c r="N59" s="1">
        <v>26216802</v>
      </c>
      <c r="O59" s="1">
        <v>26216802</v>
      </c>
      <c r="P59" s="1" t="s">
        <v>43</v>
      </c>
      <c r="Q59" s="1" t="s">
        <v>34</v>
      </c>
      <c r="R59" s="1">
        <v>0.45</v>
      </c>
      <c r="T59" s="1">
        <v>107</v>
      </c>
      <c r="U59" s="1">
        <v>129</v>
      </c>
      <c r="W59" s="1">
        <v>624</v>
      </c>
      <c r="X59" s="1">
        <v>284</v>
      </c>
      <c r="Y59" s="2">
        <v>43466</v>
      </c>
      <c r="Z59" s="1" t="s">
        <v>2520</v>
      </c>
    </row>
    <row r="60" spans="1:26" x14ac:dyDescent="0.2">
      <c r="A60" s="1" t="s">
        <v>2098</v>
      </c>
      <c r="B60" s="1" t="s">
        <v>2521</v>
      </c>
      <c r="C60" s="1" t="s">
        <v>357</v>
      </c>
      <c r="D60" s="1" t="s">
        <v>624</v>
      </c>
      <c r="E60" s="1" t="s">
        <v>545</v>
      </c>
      <c r="F60" s="1" t="s">
        <v>2519</v>
      </c>
      <c r="G60" s="1" t="s">
        <v>30</v>
      </c>
      <c r="H60" s="1" t="s">
        <v>2067</v>
      </c>
      <c r="J60" s="1" t="s">
        <v>101</v>
      </c>
      <c r="K60" s="1" t="s">
        <v>101</v>
      </c>
      <c r="L60" s="1" t="s">
        <v>101</v>
      </c>
      <c r="M60" s="1">
        <v>6</v>
      </c>
      <c r="N60" s="1">
        <v>26216781</v>
      </c>
      <c r="O60" s="1">
        <v>26216781</v>
      </c>
      <c r="P60" s="1" t="s">
        <v>43</v>
      </c>
      <c r="Q60" s="1" t="s">
        <v>42</v>
      </c>
      <c r="R60" s="1">
        <v>0.24</v>
      </c>
      <c r="T60" s="1">
        <v>27</v>
      </c>
      <c r="U60" s="1">
        <v>84</v>
      </c>
      <c r="W60" s="1">
        <v>58</v>
      </c>
      <c r="X60" s="1">
        <v>38</v>
      </c>
      <c r="Y60" s="2">
        <v>43466</v>
      </c>
      <c r="Z60" s="1" t="s">
        <v>2522</v>
      </c>
    </row>
    <row r="61" spans="1:26" x14ac:dyDescent="0.2">
      <c r="A61" s="1" t="s">
        <v>2523</v>
      </c>
      <c r="B61" s="1" t="s">
        <v>2524</v>
      </c>
      <c r="C61" s="1" t="s">
        <v>2525</v>
      </c>
      <c r="D61" s="1" t="s">
        <v>2023</v>
      </c>
      <c r="E61" s="1" t="s">
        <v>545</v>
      </c>
      <c r="F61" s="1" t="s">
        <v>2526</v>
      </c>
      <c r="G61" s="1" t="s">
        <v>30</v>
      </c>
      <c r="J61" s="1" t="s">
        <v>31</v>
      </c>
      <c r="K61" s="1" t="s">
        <v>32</v>
      </c>
      <c r="L61" s="1" t="s">
        <v>2527</v>
      </c>
      <c r="M61" s="1">
        <v>6</v>
      </c>
      <c r="N61" s="1">
        <v>26216741</v>
      </c>
      <c r="O61" s="1">
        <v>26216741</v>
      </c>
      <c r="P61" s="1" t="s">
        <v>43</v>
      </c>
      <c r="Q61" s="1" t="s">
        <v>42</v>
      </c>
      <c r="R61" s="1">
        <v>0.06</v>
      </c>
      <c r="T61" s="1">
        <v>9</v>
      </c>
      <c r="U61" s="1">
        <v>150</v>
      </c>
      <c r="W61" s="1">
        <v>106</v>
      </c>
      <c r="X61" s="1">
        <v>26</v>
      </c>
      <c r="Y61" s="2">
        <v>43466</v>
      </c>
      <c r="Z61" s="1" t="s">
        <v>2528</v>
      </c>
    </row>
    <row r="62" spans="1:26" x14ac:dyDescent="0.2">
      <c r="A62" s="1" t="s">
        <v>2070</v>
      </c>
      <c r="B62" s="1" t="s">
        <v>2529</v>
      </c>
      <c r="C62" s="1" t="s">
        <v>64</v>
      </c>
      <c r="D62" s="1" t="s">
        <v>685</v>
      </c>
      <c r="E62" s="1" t="s">
        <v>545</v>
      </c>
      <c r="F62" s="1" t="s">
        <v>2530</v>
      </c>
      <c r="G62" s="1" t="s">
        <v>30</v>
      </c>
      <c r="H62" s="1" t="s">
        <v>2074</v>
      </c>
      <c r="I62" s="1">
        <v>2</v>
      </c>
      <c r="J62" s="1" t="s">
        <v>101</v>
      </c>
      <c r="K62" s="1" t="s">
        <v>101</v>
      </c>
      <c r="L62" s="1" t="s">
        <v>101</v>
      </c>
      <c r="M62" s="1">
        <v>6</v>
      </c>
      <c r="N62" s="1">
        <v>26216718</v>
      </c>
      <c r="O62" s="1">
        <v>26216718</v>
      </c>
      <c r="P62" s="1" t="s">
        <v>42</v>
      </c>
      <c r="Q62" s="1" t="s">
        <v>43</v>
      </c>
      <c r="R62" s="1">
        <v>0.37</v>
      </c>
      <c r="T62" s="1">
        <v>29</v>
      </c>
      <c r="U62" s="1">
        <v>49</v>
      </c>
      <c r="W62" s="1">
        <v>86</v>
      </c>
      <c r="X62" s="1">
        <v>146</v>
      </c>
      <c r="Y62" s="2">
        <v>43466</v>
      </c>
      <c r="Z62" s="1" t="s">
        <v>2531</v>
      </c>
    </row>
    <row r="63" spans="1:26" x14ac:dyDescent="0.2">
      <c r="A63" s="1" t="s">
        <v>2070</v>
      </c>
      <c r="B63" s="1" t="s">
        <v>2299</v>
      </c>
      <c r="C63" s="1" t="s">
        <v>64</v>
      </c>
      <c r="D63" s="1" t="s">
        <v>295</v>
      </c>
      <c r="E63" s="1" t="s">
        <v>545</v>
      </c>
      <c r="F63" s="1" t="s">
        <v>1064</v>
      </c>
      <c r="G63" s="1" t="s">
        <v>30</v>
      </c>
      <c r="H63" s="1" t="s">
        <v>2074</v>
      </c>
      <c r="J63" s="1" t="s">
        <v>101</v>
      </c>
      <c r="K63" s="1" t="s">
        <v>101</v>
      </c>
      <c r="L63" s="1" t="s">
        <v>101</v>
      </c>
      <c r="M63" s="1">
        <v>6</v>
      </c>
      <c r="N63" s="1">
        <v>26216683</v>
      </c>
      <c r="O63" s="1">
        <v>26216683</v>
      </c>
      <c r="P63" s="1" t="s">
        <v>42</v>
      </c>
      <c r="Q63" s="1" t="s">
        <v>35</v>
      </c>
      <c r="R63" s="1">
        <v>0.34</v>
      </c>
      <c r="T63" s="1">
        <v>43</v>
      </c>
      <c r="U63" s="1">
        <v>82</v>
      </c>
      <c r="W63" s="1">
        <v>102</v>
      </c>
      <c r="X63" s="1">
        <v>12696</v>
      </c>
      <c r="Y63" s="2">
        <v>43466</v>
      </c>
      <c r="Z63" s="1" t="s">
        <v>2532</v>
      </c>
    </row>
    <row r="64" spans="1:26" x14ac:dyDescent="0.2">
      <c r="A64" s="1" t="s">
        <v>2070</v>
      </c>
      <c r="B64" s="1" t="s">
        <v>2224</v>
      </c>
      <c r="C64" s="1" t="s">
        <v>64</v>
      </c>
      <c r="D64" s="1" t="s">
        <v>2245</v>
      </c>
      <c r="E64" s="1" t="s">
        <v>545</v>
      </c>
      <c r="F64" s="1" t="s">
        <v>2533</v>
      </c>
      <c r="G64" s="1" t="s">
        <v>30</v>
      </c>
      <c r="H64" s="1" t="s">
        <v>2074</v>
      </c>
      <c r="J64" s="1" t="s">
        <v>101</v>
      </c>
      <c r="K64" s="1" t="s">
        <v>101</v>
      </c>
      <c r="L64" s="1" t="s">
        <v>101</v>
      </c>
      <c r="M64" s="1">
        <v>6</v>
      </c>
      <c r="N64" s="1">
        <v>26216676</v>
      </c>
      <c r="O64" s="1">
        <v>26216676</v>
      </c>
      <c r="P64" s="1" t="s">
        <v>35</v>
      </c>
      <c r="Q64" s="1" t="s">
        <v>34</v>
      </c>
      <c r="R64" s="1">
        <v>0.06</v>
      </c>
      <c r="T64" s="1">
        <v>7</v>
      </c>
      <c r="U64" s="1">
        <v>113</v>
      </c>
      <c r="W64" s="1">
        <v>138</v>
      </c>
      <c r="X64" s="1">
        <v>2681</v>
      </c>
      <c r="Y64" s="2">
        <v>43466</v>
      </c>
      <c r="Z64" s="1" t="s">
        <v>2534</v>
      </c>
    </row>
    <row r="65" spans="1:26" x14ac:dyDescent="0.2">
      <c r="A65" s="1" t="s">
        <v>2098</v>
      </c>
      <c r="B65" s="1" t="s">
        <v>1140</v>
      </c>
      <c r="C65" s="1" t="s">
        <v>357</v>
      </c>
      <c r="D65" s="1" t="s">
        <v>1729</v>
      </c>
      <c r="E65" s="1" t="s">
        <v>545</v>
      </c>
      <c r="F65" s="1" t="s">
        <v>2535</v>
      </c>
      <c r="G65" s="1" t="s">
        <v>30</v>
      </c>
      <c r="H65" s="1" t="s">
        <v>2067</v>
      </c>
      <c r="I65" s="1">
        <v>2</v>
      </c>
      <c r="J65" s="1" t="s">
        <v>101</v>
      </c>
      <c r="K65" s="1" t="s">
        <v>101</v>
      </c>
      <c r="L65" s="1" t="s">
        <v>101</v>
      </c>
      <c r="M65" s="1">
        <v>6</v>
      </c>
      <c r="N65" s="1">
        <v>26216662</v>
      </c>
      <c r="O65" s="1">
        <v>26216662</v>
      </c>
      <c r="P65" s="1" t="s">
        <v>34</v>
      </c>
      <c r="Q65" s="1" t="s">
        <v>42</v>
      </c>
      <c r="R65" s="1">
        <v>0.05</v>
      </c>
      <c r="T65" s="1">
        <v>7</v>
      </c>
      <c r="U65" s="1">
        <v>131</v>
      </c>
      <c r="W65" s="1">
        <v>121</v>
      </c>
      <c r="X65" s="1">
        <v>336</v>
      </c>
      <c r="Y65" s="2">
        <v>43466</v>
      </c>
      <c r="Z65" s="1" t="s">
        <v>2536</v>
      </c>
    </row>
    <row r="66" spans="1:26" x14ac:dyDescent="0.2">
      <c r="A66" s="1" t="s">
        <v>2070</v>
      </c>
      <c r="B66" s="1" t="s">
        <v>2380</v>
      </c>
      <c r="C66" s="1" t="s">
        <v>291</v>
      </c>
      <c r="D66" s="1" t="s">
        <v>304</v>
      </c>
      <c r="E66" s="1" t="s">
        <v>545</v>
      </c>
      <c r="F66" s="1" t="s">
        <v>1069</v>
      </c>
      <c r="G66" s="1" t="s">
        <v>30</v>
      </c>
      <c r="H66" s="1" t="s">
        <v>2074</v>
      </c>
      <c r="I66" s="1">
        <v>2</v>
      </c>
      <c r="J66" s="1" t="s">
        <v>101</v>
      </c>
      <c r="K66" s="1" t="s">
        <v>101</v>
      </c>
      <c r="L66" s="1" t="s">
        <v>101</v>
      </c>
      <c r="M66" s="1">
        <v>6</v>
      </c>
      <c r="N66" s="1">
        <v>26216658</v>
      </c>
      <c r="O66" s="1">
        <v>26216658</v>
      </c>
      <c r="P66" s="1" t="s">
        <v>42</v>
      </c>
      <c r="Q66" s="1" t="s">
        <v>43</v>
      </c>
      <c r="R66" s="1">
        <v>0.16</v>
      </c>
      <c r="T66" s="1">
        <v>35</v>
      </c>
      <c r="U66" s="1">
        <v>181</v>
      </c>
      <c r="W66" s="1">
        <v>277</v>
      </c>
      <c r="X66" s="1">
        <v>10823</v>
      </c>
      <c r="Y66" s="2">
        <v>43466</v>
      </c>
      <c r="Z66" s="1" t="s">
        <v>2537</v>
      </c>
    </row>
    <row r="67" spans="1:26" x14ac:dyDescent="0.2">
      <c r="A67" s="1" t="s">
        <v>2110</v>
      </c>
      <c r="B67" s="1" t="s">
        <v>2538</v>
      </c>
      <c r="C67" s="1" t="s">
        <v>2539</v>
      </c>
      <c r="D67" s="1" t="s">
        <v>2321</v>
      </c>
      <c r="E67" s="1" t="s">
        <v>545</v>
      </c>
      <c r="F67" s="1" t="s">
        <v>2540</v>
      </c>
      <c r="G67" s="1" t="s">
        <v>30</v>
      </c>
      <c r="H67" s="1" t="s">
        <v>2074</v>
      </c>
      <c r="J67" s="1" t="s">
        <v>101</v>
      </c>
      <c r="K67" s="1" t="s">
        <v>101</v>
      </c>
      <c r="L67" s="1" t="s">
        <v>101</v>
      </c>
      <c r="M67" s="1">
        <v>6</v>
      </c>
      <c r="N67" s="1">
        <v>26216649</v>
      </c>
      <c r="O67" s="1">
        <v>26216649</v>
      </c>
      <c r="P67" s="1" t="s">
        <v>42</v>
      </c>
      <c r="Q67" s="1" t="s">
        <v>43</v>
      </c>
      <c r="R67" s="1">
        <v>0.23</v>
      </c>
      <c r="T67" s="1">
        <v>39</v>
      </c>
      <c r="U67" s="1">
        <v>127</v>
      </c>
      <c r="W67" s="1">
        <v>137</v>
      </c>
      <c r="X67" s="1">
        <v>740</v>
      </c>
      <c r="Y67" s="2">
        <v>43466</v>
      </c>
      <c r="Z67" s="1" t="s">
        <v>2541</v>
      </c>
    </row>
    <row r="68" spans="1:26" x14ac:dyDescent="0.2">
      <c r="A68" s="1" t="s">
        <v>2089</v>
      </c>
      <c r="B68" s="1" t="s">
        <v>2542</v>
      </c>
      <c r="C68" s="1" t="s">
        <v>189</v>
      </c>
      <c r="D68" s="1" t="s">
        <v>314</v>
      </c>
      <c r="E68" s="1" t="s">
        <v>545</v>
      </c>
      <c r="F68" s="1" t="s">
        <v>2543</v>
      </c>
      <c r="G68" s="1" t="s">
        <v>30</v>
      </c>
      <c r="H68" s="1" t="s">
        <v>2067</v>
      </c>
      <c r="J68" s="1" t="s">
        <v>101</v>
      </c>
      <c r="K68" s="1" t="s">
        <v>101</v>
      </c>
      <c r="L68" s="1" t="s">
        <v>101</v>
      </c>
      <c r="M68" s="1">
        <v>6</v>
      </c>
      <c r="N68" s="1">
        <v>26216648</v>
      </c>
      <c r="O68" s="1">
        <v>26216648</v>
      </c>
      <c r="P68" s="1" t="s">
        <v>34</v>
      </c>
      <c r="Q68" s="1" t="s">
        <v>35</v>
      </c>
      <c r="R68" s="1">
        <v>0.2</v>
      </c>
      <c r="S68" s="1">
        <v>0</v>
      </c>
      <c r="T68" s="1">
        <v>54</v>
      </c>
      <c r="U68" s="1">
        <v>221</v>
      </c>
      <c r="V68" s="1">
        <v>1</v>
      </c>
      <c r="W68" s="1">
        <v>205</v>
      </c>
      <c r="X68" s="1">
        <v>28</v>
      </c>
      <c r="Y68" s="2">
        <v>43466</v>
      </c>
      <c r="Z68" s="1" t="s">
        <v>2544</v>
      </c>
    </row>
    <row r="69" spans="1:26" x14ac:dyDescent="0.2">
      <c r="A69" s="1" t="s">
        <v>2143</v>
      </c>
      <c r="B69" s="1" t="s">
        <v>2545</v>
      </c>
      <c r="C69" s="1" t="s">
        <v>154</v>
      </c>
      <c r="D69" s="1" t="s">
        <v>485</v>
      </c>
      <c r="E69" s="1" t="s">
        <v>545</v>
      </c>
      <c r="F69" s="1" t="s">
        <v>2546</v>
      </c>
      <c r="G69" s="1" t="s">
        <v>30</v>
      </c>
      <c r="J69" s="1" t="s">
        <v>32</v>
      </c>
      <c r="K69" s="1" t="s">
        <v>32</v>
      </c>
      <c r="L69" s="1" t="s">
        <v>32</v>
      </c>
      <c r="M69" s="1">
        <v>6</v>
      </c>
      <c r="N69" s="1">
        <v>26216636</v>
      </c>
      <c r="O69" s="1">
        <v>26216636</v>
      </c>
      <c r="P69" s="1" t="s">
        <v>34</v>
      </c>
      <c r="Q69" s="1" t="s">
        <v>35</v>
      </c>
      <c r="R69" s="1">
        <v>0.13</v>
      </c>
      <c r="T69" s="1">
        <v>56</v>
      </c>
      <c r="U69" s="1">
        <v>379</v>
      </c>
      <c r="X69" s="1">
        <v>3486</v>
      </c>
      <c r="Y69" s="2">
        <v>43466</v>
      </c>
      <c r="Z69" s="1" t="s">
        <v>2547</v>
      </c>
    </row>
    <row r="70" spans="1:26" x14ac:dyDescent="0.2">
      <c r="A70" s="1" t="s">
        <v>2070</v>
      </c>
      <c r="B70" s="1" t="s">
        <v>2380</v>
      </c>
      <c r="C70" s="1" t="s">
        <v>291</v>
      </c>
      <c r="D70" s="1" t="s">
        <v>2046</v>
      </c>
      <c r="E70" s="1" t="s">
        <v>545</v>
      </c>
      <c r="F70" s="1" t="s">
        <v>2548</v>
      </c>
      <c r="G70" s="1" t="s">
        <v>30</v>
      </c>
      <c r="H70" s="1" t="s">
        <v>2074</v>
      </c>
      <c r="I70" s="1">
        <v>1</v>
      </c>
      <c r="J70" s="1" t="s">
        <v>101</v>
      </c>
      <c r="K70" s="1" t="s">
        <v>101</v>
      </c>
      <c r="L70" s="1" t="s">
        <v>101</v>
      </c>
      <c r="M70" s="1">
        <v>6</v>
      </c>
      <c r="N70" s="1">
        <v>26216615</v>
      </c>
      <c r="O70" s="1">
        <v>26216615</v>
      </c>
      <c r="P70" s="1" t="s">
        <v>43</v>
      </c>
      <c r="Q70" s="1" t="s">
        <v>35</v>
      </c>
      <c r="R70" s="1">
        <v>0.2</v>
      </c>
      <c r="T70" s="1">
        <v>30</v>
      </c>
      <c r="U70" s="1">
        <v>122</v>
      </c>
      <c r="W70" s="1">
        <v>189</v>
      </c>
      <c r="X70" s="1">
        <v>10823</v>
      </c>
      <c r="Y70" s="2">
        <v>43466</v>
      </c>
      <c r="Z70" s="1" t="s">
        <v>2549</v>
      </c>
    </row>
    <row r="71" spans="1:26" x14ac:dyDescent="0.2">
      <c r="A71" s="1" t="s">
        <v>2089</v>
      </c>
      <c r="B71" s="1" t="s">
        <v>2550</v>
      </c>
      <c r="C71" s="1" t="s">
        <v>189</v>
      </c>
      <c r="D71" s="1" t="s">
        <v>342</v>
      </c>
      <c r="E71" s="1" t="s">
        <v>545</v>
      </c>
      <c r="F71" s="1" t="s">
        <v>1112</v>
      </c>
      <c r="G71" s="1" t="s">
        <v>30</v>
      </c>
      <c r="H71" s="1" t="s">
        <v>2067</v>
      </c>
      <c r="I71" s="1">
        <v>1</v>
      </c>
      <c r="J71" s="1" t="s">
        <v>101</v>
      </c>
      <c r="K71" s="1" t="s">
        <v>101</v>
      </c>
      <c r="L71" s="1" t="s">
        <v>101</v>
      </c>
      <c r="M71" s="1">
        <v>6</v>
      </c>
      <c r="N71" s="1">
        <v>26216532</v>
      </c>
      <c r="O71" s="1">
        <v>26216532</v>
      </c>
      <c r="P71" s="1" t="s">
        <v>42</v>
      </c>
      <c r="Q71" s="1" t="s">
        <v>43</v>
      </c>
      <c r="R71" s="1">
        <v>0.1</v>
      </c>
      <c r="T71" s="1">
        <v>9</v>
      </c>
      <c r="U71" s="1">
        <v>84</v>
      </c>
      <c r="W71" s="1">
        <v>95</v>
      </c>
      <c r="X71" s="1">
        <v>753</v>
      </c>
      <c r="Y71" s="2">
        <v>43466</v>
      </c>
      <c r="Z71" s="1" t="s">
        <v>2551</v>
      </c>
    </row>
  </sheetData>
  <autoFilter ref="A1:X56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H2B Summary</vt:lpstr>
      <vt:lpstr>H2B-dbSNP report</vt:lpstr>
      <vt:lpstr>HIST1H2BA</vt:lpstr>
      <vt:lpstr>HIST1H2BB</vt:lpstr>
      <vt:lpstr>HIST1H2BC</vt:lpstr>
      <vt:lpstr>HIST1H2BD</vt:lpstr>
      <vt:lpstr>HIST1H2BE</vt:lpstr>
      <vt:lpstr>HIST1H2BF</vt:lpstr>
      <vt:lpstr>HIST1H2BG</vt:lpstr>
      <vt:lpstr>HIST1H2BH</vt:lpstr>
      <vt:lpstr>HIST1H2BI</vt:lpstr>
      <vt:lpstr>HIST1H2BJ</vt:lpstr>
      <vt:lpstr>HIST1H2BK</vt:lpstr>
      <vt:lpstr>HIST1H2BL</vt:lpstr>
      <vt:lpstr>HIST1H2BM</vt:lpstr>
      <vt:lpstr>HIST1H2BN</vt:lpstr>
      <vt:lpstr>HIST1H2BO</vt:lpstr>
      <vt:lpstr>HIST2H2BE</vt:lpstr>
      <vt:lpstr>HIST2H2BF</vt:lpstr>
      <vt:lpstr>HIST3H2BB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Bennett</dc:creator>
  <cp:lastModifiedBy>Bennett, Richard Lynn, II</cp:lastModifiedBy>
  <dcterms:created xsi:type="dcterms:W3CDTF">2018-08-08T21:32:32Z</dcterms:created>
  <dcterms:modified xsi:type="dcterms:W3CDTF">2019-06-19T19:47:32Z</dcterms:modified>
</cp:coreProperties>
</file>